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3.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drawings/drawing4.xml" ContentType="application/vnd.openxmlformats-officedocument.drawing+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drawings/drawing5.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drawings/drawing6.xml" ContentType="application/vnd.openxmlformats-officedocument.drawing+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drawings/drawing7.xml" ContentType="application/vnd.openxmlformats-officedocument.drawing+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drawings/drawing8.xml" ContentType="application/vnd.openxmlformats-officedocument.drawing+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drawings/drawing9.xml" ContentType="application/vnd.openxmlformats-officedocument.drawing+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drawings/drawing10.xml" ContentType="application/vnd.openxmlformats-officedocument.drawing+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drawings/drawing11.xml" ContentType="application/vnd.openxmlformats-officedocument.drawing+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drawings/drawing12.xml" ContentType="application/vnd.openxmlformats-officedocument.drawing+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drawings/drawing13.xml" ContentType="application/vnd.openxmlformats-officedocument.drawing+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drawings/drawing16.xml" ContentType="application/vnd.openxmlformats-officedocument.drawing+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drawings/drawing17.xml" ContentType="application/vnd.openxmlformats-officedocument.drawing+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taly-main" sheetId="1" r:id="rId4"/>
    <sheet name="Italy-main2" sheetId="2" r:id="rId5"/>
    <sheet name="Italy-prediction" sheetId="3" r:id="rId6"/>
    <sheet name="Calabria-main" sheetId="4" r:id="rId7"/>
    <sheet name="Calabria-prediction" sheetId="5" r:id="rId8"/>
    <sheet name="Italy-mobility" sheetId="6" r:id="rId9"/>
    <sheet name="Sweden-main" sheetId="7" r:id="rId10"/>
    <sheet name="Sweden-regions" sheetId="8" r:id="rId11"/>
    <sheet name="Belgium" sheetId="9" r:id="rId12"/>
    <sheet name="France" sheetId="10" r:id="rId13"/>
    <sheet name="Germany" sheetId="11" r:id="rId14"/>
    <sheet name="Spain" sheetId="12" r:id="rId15"/>
    <sheet name="Summary" sheetId="13" r:id="rId16"/>
    <sheet name="Countries Data" sheetId="14" r:id="rId17"/>
    <sheet name="Italy-logistic" sheetId="15" r:id="rId18"/>
    <sheet name="Italy-4" sheetId="16" r:id="rId19"/>
    <sheet name="Italy-1-1" sheetId="17" r:id="rId20"/>
  </sheets>
</workbook>
</file>

<file path=xl/sharedStrings.xml><?xml version="1.0" encoding="utf-8"?>
<sst xmlns="http://schemas.openxmlformats.org/spreadsheetml/2006/main" uniqueCount="243">
  <si>
    <t>Number of Positive Cases in Italy: andamento nazionale</t>
  </si>
  <si>
    <t>Data</t>
  </si>
  <si>
    <t>Ricoverati Con Sintomi</t>
  </si>
  <si>
    <t>Terapia Intensiva</t>
  </si>
  <si>
    <t>Totale Ospedalizzati</t>
  </si>
  <si>
    <t>Isolamento Domiciliare</t>
  </si>
  <si>
    <t>Totale Attualmente Positivi</t>
  </si>
  <si>
    <t>Variazione Totale Attualmente Positivi</t>
  </si>
  <si>
    <t>Dimessi Guariti</t>
  </si>
  <si>
    <t>Deceduti</t>
  </si>
  <si>
    <t>Totale Casi</t>
  </si>
  <si>
    <t>Tamponi</t>
  </si>
  <si>
    <t>Deceduti / Totale Casi</t>
  </si>
  <si>
    <t>Deceduti / Dismessi Guariti</t>
  </si>
  <si>
    <t>Totale Casi / Tamponi</t>
  </si>
  <si>
    <t>Terapia Intensiva / Totale Casi</t>
  </si>
  <si>
    <t>Deceduti + Terap. Intens. / Totale Casi</t>
  </si>
  <si>
    <t>Nuovi Positivi / Totali Positivi Precedenti</t>
  </si>
  <si>
    <t>Incremento Nuovi Positivi</t>
  </si>
  <si>
    <t>Totale Ospedalizzati / Totale Casi</t>
  </si>
  <si>
    <t>Nuovi Deceduti</t>
  </si>
  <si>
    <t>Incremento Nuovi Deceduti</t>
  </si>
  <si>
    <t>Nuovi Deceduti / Deceduti Precedenti</t>
  </si>
  <si>
    <t>R2 Values Exponential Fitting Total Positive Cases</t>
  </si>
  <si>
    <t>R2 Values Exponential Fitting Deaths</t>
  </si>
  <si>
    <t>Nuovi Tamponi</t>
  </si>
  <si>
    <t>Nuovi Positivi / Nuovi Tamponi</t>
  </si>
  <si>
    <t>Nuovi Casi</t>
  </si>
  <si>
    <t>Nuovi Positivi</t>
  </si>
  <si>
    <t>Variazione Nuovi Deceduti</t>
  </si>
  <si>
    <t>Variazione Nuovi Positivi</t>
  </si>
  <si>
    <t>Variazione della Variazione Nuovi Deceduti</t>
  </si>
  <si>
    <t>Variazione della Variazione Nuovi Positivi</t>
  </si>
  <si>
    <t>Nuovi Deceduti Al Giorno</t>
  </si>
  <si>
    <t>Number of Positive Cases in Italy: Calabria</t>
  </si>
  <si>
    <t>Mobilità Regioni Italia: Variazione Movimenti Rispetto Periodo 13 Gen - 16 Feb</t>
  </si>
  <si>
    <t>Abruzzo</t>
  </si>
  <si>
    <t>Basilicata</t>
  </si>
  <si>
    <t>Calabria</t>
  </si>
  <si>
    <t>Campania</t>
  </si>
  <si>
    <t>Emilia-Romagna</t>
  </si>
  <si>
    <t>Friuli</t>
  </si>
  <si>
    <t>Lazio</t>
  </si>
  <si>
    <t>Liguria</t>
  </si>
  <si>
    <t>Lombardia</t>
  </si>
  <si>
    <t>Marche</t>
  </si>
  <si>
    <t>Molise</t>
  </si>
  <si>
    <t>Piemonte</t>
  </si>
  <si>
    <t>Puglia</t>
  </si>
  <si>
    <t>Sardegna</t>
  </si>
  <si>
    <t>Sicilia</t>
  </si>
  <si>
    <t>Toscana</t>
  </si>
  <si>
    <t>Trentino Alto Adige</t>
  </si>
  <si>
    <t>Umbria</t>
  </si>
  <si>
    <t>Valle D’Aosta</t>
  </si>
  <si>
    <t>Veneto</t>
  </si>
  <si>
    <t>ITALIA - media regioni</t>
  </si>
  <si>
    <t>ITALIA - media settimanale</t>
  </si>
  <si>
    <t>ITALIA - media giorni feriali</t>
  </si>
  <si>
    <t>ITALIA - media fine settimana</t>
  </si>
  <si>
    <t>Number of Positive Cases in Sweden</t>
  </si>
  <si>
    <t>Date</t>
  </si>
  <si>
    <t>Total (official)</t>
  </si>
  <si>
    <t>Deaths (official)</t>
  </si>
  <si>
    <t>Recovered</t>
  </si>
  <si>
    <t>Stockholm</t>
  </si>
  <si>
    <t>Västra Götland</t>
  </si>
  <si>
    <t>Örebro</t>
  </si>
  <si>
    <t>Skåne</t>
  </si>
  <si>
    <t>Total JKU</t>
  </si>
  <si>
    <t>Total Guess</t>
  </si>
  <si>
    <t>New Cases (official)</t>
  </si>
  <si>
    <t>New Deaths (official)</t>
  </si>
  <si>
    <t>Increment New Cases (official)</t>
  </si>
  <si>
    <t>Increment New Deaths (official)</t>
  </si>
  <si>
    <t>Actual New Deaths (official)</t>
  </si>
  <si>
    <t>TOTAL Actual Deaths (official)</t>
  </si>
  <si>
    <t>TOTAL Actual Cases (official)</t>
  </si>
  <si>
    <t>Actual New Cases Stockholm (official)</t>
  </si>
  <si>
    <t>Actual New Cases Västra Götland (official)</t>
  </si>
  <si>
    <t>Actual New Cases Örebro (official)</t>
  </si>
  <si>
    <t>Number of Positive Cases in Belgium</t>
  </si>
  <si>
    <t>Total Cases</t>
  </si>
  <si>
    <t>Deaths</t>
  </si>
  <si>
    <t>New Deaths</t>
  </si>
  <si>
    <t>New Cases</t>
  </si>
  <si>
    <t>Total Actual Positive</t>
  </si>
  <si>
    <t>Number of Positive Cases in France</t>
  </si>
  <si>
    <t>Number of Positive Cases in Germany</t>
  </si>
  <si>
    <t>Total</t>
  </si>
  <si>
    <t>Number of Positive Cases in Spain</t>
  </si>
  <si>
    <t>World Countries Data (2019)</t>
  </si>
  <si>
    <t>Country</t>
  </si>
  <si>
    <t>Population</t>
  </si>
  <si>
    <t>Urban Population</t>
  </si>
  <si>
    <t>Surface</t>
  </si>
  <si>
    <t>Density</t>
  </si>
  <si>
    <t>Median Age</t>
  </si>
  <si>
    <t>Life Expectancy</t>
  </si>
  <si>
    <t>Fertility Rate</t>
  </si>
  <si>
    <t>Age 0-14</t>
  </si>
  <si>
    <t>Age 14-65</t>
  </si>
  <si>
    <t>Age 65-over</t>
  </si>
  <si>
    <t>Italy</t>
  </si>
  <si>
    <t>60,550,075</t>
  </si>
  <si>
    <t>41,887,345</t>
  </si>
  <si>
    <t>45.7</t>
  </si>
  <si>
    <t>84.01</t>
  </si>
  <si>
    <t>63.82</t>
  </si>
  <si>
    <t>Sweden</t>
  </si>
  <si>
    <t>10,036,379</t>
  </si>
  <si>
    <t>8,817,415</t>
  </si>
  <si>
    <t>40.9</t>
  </si>
  <si>
    <t>83.33</t>
  </si>
  <si>
    <t>1.89</t>
  </si>
  <si>
    <t>17.63</t>
  </si>
  <si>
    <t>62.18</t>
  </si>
  <si>
    <t>Belgium</t>
  </si>
  <si>
    <t>11,539,328</t>
  </si>
  <si>
    <t>11,336,228</t>
  </si>
  <si>
    <t>41.5</t>
  </si>
  <si>
    <t>82.17</t>
  </si>
  <si>
    <t>1.77</t>
  </si>
  <si>
    <t>63.94</t>
  </si>
  <si>
    <t>France</t>
  </si>
  <si>
    <t>65,129,728</t>
  </si>
  <si>
    <t>52,849,078</t>
  </si>
  <si>
    <t>83.13</t>
  </si>
  <si>
    <t>1.95</t>
  </si>
  <si>
    <t>17.80</t>
  </si>
  <si>
    <t>61.81</t>
  </si>
  <si>
    <t>Germany</t>
  </si>
  <si>
    <t>83,517,045</t>
  </si>
  <si>
    <t>63,787,507</t>
  </si>
  <si>
    <t>45.9</t>
  </si>
  <si>
    <t>81.88</t>
  </si>
  <si>
    <t>13.80</t>
  </si>
  <si>
    <t>64.64</t>
  </si>
  <si>
    <t>Spain</t>
  </si>
  <si>
    <t>46,736,776</t>
  </si>
  <si>
    <t>37,415,111</t>
  </si>
  <si>
    <t>43.0</t>
  </si>
  <si>
    <t>83.99</t>
  </si>
  <si>
    <t>65.78</t>
  </si>
  <si>
    <t>19.65</t>
  </si>
  <si>
    <t>UK</t>
  </si>
  <si>
    <t>67,530,172</t>
  </si>
  <si>
    <t>56,012,276</t>
  </si>
  <si>
    <t>40.1</t>
  </si>
  <si>
    <t>81.77</t>
  </si>
  <si>
    <t>1.84</t>
  </si>
  <si>
    <t>17.70</t>
  </si>
  <si>
    <t>63.80</t>
  </si>
  <si>
    <t>Norway</t>
  </si>
  <si>
    <t>5,378,857</t>
  </si>
  <si>
    <t>4,462,009</t>
  </si>
  <si>
    <t>39.3</t>
  </si>
  <si>
    <t>82.94</t>
  </si>
  <si>
    <t>1.79</t>
  </si>
  <si>
    <t>65.31</t>
  </si>
  <si>
    <t>Denmark</t>
  </si>
  <si>
    <t>5,771,876</t>
  </si>
  <si>
    <t>5,081,840</t>
  </si>
  <si>
    <t>41.7</t>
  </si>
  <si>
    <t>81.40</t>
  </si>
  <si>
    <t>1.74</t>
  </si>
  <si>
    <t>63.63</t>
  </si>
  <si>
    <t>19.97</t>
  </si>
  <si>
    <t>Finland</t>
  </si>
  <si>
    <t>5,532,156</t>
  </si>
  <si>
    <t>4,751,986</t>
  </si>
  <si>
    <t>42.6</t>
  </si>
  <si>
    <t>82.48</t>
  </si>
  <si>
    <t>1.72</t>
  </si>
  <si>
    <t>61.84</t>
  </si>
  <si>
    <t>Portugal</t>
  </si>
  <si>
    <t>10,226,187</t>
  </si>
  <si>
    <t>6,743,854</t>
  </si>
  <si>
    <t>44.3</t>
  </si>
  <si>
    <t>82.65</t>
  </si>
  <si>
    <t>64.39</t>
  </si>
  <si>
    <t>Greece</t>
  </si>
  <si>
    <t>10,473,455</t>
  </si>
  <si>
    <t>8,831,631</t>
  </si>
  <si>
    <t>43.8</t>
  </si>
  <si>
    <t>82.80</t>
  </si>
  <si>
    <t>13.90</t>
  </si>
  <si>
    <t>64.17</t>
  </si>
  <si>
    <t>21.94</t>
  </si>
  <si>
    <t>Netherlands</t>
  </si>
  <si>
    <t>17,097,130</t>
  </si>
  <si>
    <t>15,740,995</t>
  </si>
  <si>
    <t>42.3</t>
  </si>
  <si>
    <t>82.78</t>
  </si>
  <si>
    <t>15.88</t>
  </si>
  <si>
    <t>64.51</t>
  </si>
  <si>
    <t>19.61</t>
  </si>
  <si>
    <t>Austria</t>
  </si>
  <si>
    <t>8,955,102</t>
  </si>
  <si>
    <t>5,129,574</t>
  </si>
  <si>
    <t>43.3</t>
  </si>
  <si>
    <t>82.05</t>
  </si>
  <si>
    <t>66.56</t>
  </si>
  <si>
    <t>Switzerland</t>
  </si>
  <si>
    <t>8,591,365</t>
  </si>
  <si>
    <t>6,357,099</t>
  </si>
  <si>
    <t>42.4</t>
  </si>
  <si>
    <t>84.25</t>
  </si>
  <si>
    <t>14.94</t>
  </si>
  <si>
    <t>66.22</t>
  </si>
  <si>
    <t>18.84</t>
  </si>
  <si>
    <t>Ireland</t>
  </si>
  <si>
    <t>4,882,495</t>
  </si>
  <si>
    <t>3,073,341</t>
  </si>
  <si>
    <t>36.8</t>
  </si>
  <si>
    <t>82.81</t>
  </si>
  <si>
    <t>1.94</t>
  </si>
  <si>
    <t>64.63</t>
  </si>
  <si>
    <t>Previsione Numero Massimo Positivi &amp; Rate di Crescita : Italy</t>
  </si>
  <si>
    <t>Misurati</t>
  </si>
  <si>
    <t>Rate Crescita</t>
  </si>
  <si>
    <t>Denominatore 1</t>
  </si>
  <si>
    <t>Previsione 1</t>
  </si>
  <si>
    <t>Denominatore 2</t>
  </si>
  <si>
    <t>Previsione 2</t>
  </si>
  <si>
    <t>Denominatore 3</t>
  </si>
  <si>
    <t>Previsione 3</t>
  </si>
  <si>
    <t>Denominatore 4</t>
  </si>
  <si>
    <t>Previsione 4</t>
  </si>
  <si>
    <t>Denominatore 5</t>
  </si>
  <si>
    <t>Previsione 5</t>
  </si>
  <si>
    <t>Denominatore 6</t>
  </si>
  <si>
    <t>Previsione 6</t>
  </si>
  <si>
    <t>Denominatore 7</t>
  </si>
  <si>
    <t>Previsione 7</t>
  </si>
  <si>
    <t>Denominatore 8</t>
  </si>
  <si>
    <t>Previsione 8</t>
  </si>
  <si>
    <t>Denominatore 9</t>
  </si>
  <si>
    <t>Previsione 9</t>
  </si>
  <si>
    <t>Nuovi Positivi diviso 5</t>
  </si>
  <si>
    <t>Percentuale Morti</t>
  </si>
  <si>
    <t>Deceduti Teorici</t>
  </si>
  <si>
    <t>Incremento Variazione Nuovi Positivi</t>
  </si>
</sst>
</file>

<file path=xl/styles.xml><?xml version="1.0" encoding="utf-8"?>
<styleSheet xmlns="http://schemas.openxmlformats.org/spreadsheetml/2006/main">
  <numFmts count="7">
    <numFmt numFmtId="0" formatCode="General"/>
    <numFmt numFmtId="59" formatCode="dd/mm/yy"/>
    <numFmt numFmtId="60" formatCode="d/m/yyyy"/>
    <numFmt numFmtId="61" formatCode="0.0000"/>
    <numFmt numFmtId="62" formatCode="#,##0%"/>
    <numFmt numFmtId="63" formatCode="h.mm"/>
    <numFmt numFmtId="64" formatCode="0.00000"/>
  </numFmts>
  <fonts count="33">
    <font>
      <sz val="10"/>
      <color indexed="8"/>
      <name val="Helvetica Neue Light"/>
    </font>
    <font>
      <sz val="10"/>
      <color indexed="8"/>
      <name val="Helvetica Neue"/>
    </font>
    <font>
      <sz val="18"/>
      <color indexed="9"/>
      <name val="Helvetica Neue Medium"/>
    </font>
    <font>
      <sz val="12"/>
      <color indexed="10"/>
      <name val="Helvetica Neue Medium"/>
    </font>
    <font>
      <sz val="13"/>
      <color indexed="8"/>
      <name val="Helvetica Neue Medium"/>
    </font>
    <font>
      <sz val="12"/>
      <color indexed="8"/>
      <name val="Verdana"/>
    </font>
    <font>
      <sz val="12"/>
      <color indexed="23"/>
      <name val="Verdana"/>
    </font>
    <font>
      <sz val="12"/>
      <color indexed="8"/>
      <name val="Helvetica Neue Medium"/>
    </font>
    <font>
      <sz val="10"/>
      <color indexed="26"/>
      <name val="Helvetica Neue"/>
    </font>
    <font>
      <shadow val="1"/>
      <sz val="12"/>
      <color indexed="10"/>
      <name val="Helvetica Neue Medium"/>
    </font>
    <font>
      <vertAlign val="superscript"/>
      <sz val="10"/>
      <color indexed="26"/>
      <name val="Helvetica Neue"/>
    </font>
    <font>
      <sz val="11"/>
      <color indexed="8"/>
      <name val="Helvetica Neue"/>
    </font>
    <font>
      <sz val="13"/>
      <color indexed="29"/>
      <name val="Menlo Regular"/>
    </font>
    <font>
      <sz val="13"/>
      <color indexed="23"/>
      <name val="Menlo Regular"/>
    </font>
    <font>
      <sz val="20"/>
      <color indexed="8"/>
      <name val="Helvetica Neue"/>
    </font>
    <font>
      <sz val="14"/>
      <color indexed="8"/>
      <name val="Helvetica Neue"/>
    </font>
    <font>
      <sz val="16"/>
      <color indexed="23"/>
      <name val="Helvetica Neue"/>
    </font>
    <font>
      <u val="single"/>
      <sz val="11"/>
      <color indexed="8"/>
      <name val="Helvetica Neue"/>
    </font>
    <font>
      <sz val="12"/>
      <color indexed="8"/>
      <name val="Helvetica Neue Light"/>
    </font>
    <font>
      <sz val="14"/>
      <color indexed="33"/>
      <name val="Helvetica"/>
    </font>
    <font>
      <sz val="12"/>
      <color indexed="23"/>
      <name val="Helvetica Neue"/>
    </font>
    <font>
      <shadow val="1"/>
      <sz val="12"/>
      <color indexed="26"/>
      <name val="Helvetica Neue Medium"/>
    </font>
    <font>
      <sz val="24"/>
      <color indexed="9"/>
      <name val="Helvetica Neue Medium"/>
    </font>
    <font>
      <sz val="14"/>
      <color indexed="10"/>
      <name val="Helvetica Neue Medium"/>
    </font>
    <font>
      <sz val="12"/>
      <color indexed="26"/>
      <name val="Helvetica Neue Medium"/>
    </font>
    <font>
      <u val="single"/>
      <sz val="14"/>
      <color indexed="8"/>
      <name val="Helvetica Neue"/>
    </font>
    <font>
      <sz val="30"/>
      <color indexed="8"/>
      <name val="Helvetica Neue"/>
    </font>
    <font>
      <sz val="12"/>
      <color indexed="9"/>
      <name val="Helvetica Neue Medium"/>
    </font>
    <font>
      <sz val="10"/>
      <color indexed="8"/>
      <name val="Helvetica Neue Medium"/>
    </font>
    <font>
      <sz val="10"/>
      <color indexed="10"/>
      <name val="Helvetica Neue Medium"/>
    </font>
    <font>
      <sz val="10"/>
      <color indexed="25"/>
      <name val="Helvetica"/>
    </font>
    <font>
      <sz val="13"/>
      <color indexed="33"/>
      <name val="Helvetica"/>
    </font>
    <font>
      <sz val="16"/>
      <color indexed="8"/>
      <name val="Helvetica Neue"/>
    </font>
  </fonts>
  <fills count="15">
    <fill>
      <patternFill patternType="none"/>
    </fill>
    <fill>
      <patternFill patternType="gray125"/>
    </fill>
    <fill>
      <patternFill patternType="solid">
        <fgColor indexed="11"/>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20"/>
        <bgColor auto="1"/>
      </patternFill>
    </fill>
    <fill>
      <patternFill patternType="solid">
        <fgColor indexed="21"/>
        <bgColor auto="1"/>
      </patternFill>
    </fill>
    <fill>
      <patternFill patternType="solid">
        <fgColor indexed="30"/>
        <bgColor auto="1"/>
      </patternFill>
    </fill>
    <fill>
      <patternFill patternType="solid">
        <fgColor indexed="31"/>
        <bgColor auto="1"/>
      </patternFill>
    </fill>
    <fill>
      <patternFill patternType="solid">
        <fgColor indexed="34"/>
        <bgColor auto="1"/>
      </patternFill>
    </fill>
    <fill>
      <patternFill patternType="solid">
        <fgColor indexed="36"/>
        <bgColor auto="1"/>
      </patternFill>
    </fill>
    <fill>
      <patternFill patternType="solid">
        <fgColor indexed="38"/>
        <bgColor auto="1"/>
      </patternFill>
    </fill>
  </fills>
  <borders count="212">
    <border>
      <left/>
      <right/>
      <top/>
      <bottom/>
      <diagonal/>
    </border>
    <border>
      <left/>
      <right/>
      <top/>
      <bottom style="thin">
        <color indexed="12"/>
      </bottom>
      <diagonal/>
    </border>
    <border>
      <left/>
      <right/>
      <top/>
      <bottom style="thin">
        <color indexed="14"/>
      </bottom>
      <diagonal/>
    </border>
    <border>
      <left/>
      <right/>
      <top/>
      <bottom style="thick">
        <color indexed="19"/>
      </bottom>
      <diagonal/>
    </border>
    <border>
      <left/>
      <right style="thin">
        <color indexed="14"/>
      </right>
      <top style="thin">
        <color indexed="12"/>
      </top>
      <bottom/>
      <diagonal/>
    </border>
    <border>
      <left style="thin">
        <color indexed="14"/>
      </left>
      <right style="thin">
        <color indexed="14"/>
      </right>
      <top style="thin">
        <color indexed="14"/>
      </top>
      <bottom style="thin">
        <color indexed="14"/>
      </bottom>
      <diagonal/>
    </border>
    <border>
      <left style="thin">
        <color indexed="14"/>
      </left>
      <right style="thick">
        <color indexed="19"/>
      </right>
      <top style="thin">
        <color indexed="14"/>
      </top>
      <bottom style="thin">
        <color indexed="14"/>
      </bottom>
      <diagonal/>
    </border>
    <border>
      <left style="thick">
        <color indexed="19"/>
      </left>
      <right style="thick">
        <color indexed="19"/>
      </right>
      <top style="thick">
        <color indexed="19"/>
      </top>
      <bottom style="thin">
        <color indexed="14"/>
      </bottom>
      <diagonal/>
    </border>
    <border>
      <left style="thick">
        <color indexed="19"/>
      </left>
      <right style="thin">
        <color indexed="14"/>
      </right>
      <top style="thin">
        <color indexed="14"/>
      </top>
      <bottom style="thin">
        <color indexed="14"/>
      </bottom>
      <diagonal/>
    </border>
    <border>
      <left/>
      <right style="thin">
        <color indexed="14"/>
      </right>
      <top/>
      <bottom/>
      <diagonal/>
    </border>
    <border>
      <left style="thick">
        <color indexed="19"/>
      </left>
      <right style="thick">
        <color indexed="19"/>
      </right>
      <top style="thin">
        <color indexed="14"/>
      </top>
      <bottom style="thin">
        <color indexed="14"/>
      </bottom>
      <diagonal/>
    </border>
    <border>
      <left/>
      <right style="thin">
        <color indexed="14"/>
      </right>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14"/>
      </right>
      <top style="thin">
        <color indexed="14"/>
      </top>
      <bottom style="thin">
        <color indexed="14"/>
      </bottom>
      <diagonal/>
    </border>
    <border>
      <left/>
      <right style="thin">
        <color indexed="14"/>
      </right>
      <top style="thick">
        <color indexed="8"/>
      </top>
      <bottom style="thick">
        <color indexed="8"/>
      </bottom>
      <diagonal/>
    </border>
    <border>
      <left style="thin">
        <color indexed="14"/>
      </left>
      <right style="thin">
        <color indexed="14"/>
      </right>
      <top style="thin">
        <color indexed="14"/>
      </top>
      <bottom style="thick">
        <color indexed="8"/>
      </bottom>
      <diagonal/>
    </border>
    <border>
      <left style="thin">
        <color indexed="14"/>
      </left>
      <right style="thick">
        <color indexed="19"/>
      </right>
      <top style="thin">
        <color indexed="14"/>
      </top>
      <bottom style="thick">
        <color indexed="8"/>
      </bottom>
      <diagonal/>
    </border>
    <border>
      <left style="thick">
        <color indexed="19"/>
      </left>
      <right style="thick">
        <color indexed="19"/>
      </right>
      <top style="thin">
        <color indexed="14"/>
      </top>
      <bottom style="thick">
        <color indexed="8"/>
      </bottom>
      <diagonal/>
    </border>
    <border>
      <left style="thick">
        <color indexed="19"/>
      </left>
      <right style="thin">
        <color indexed="14"/>
      </right>
      <top style="thin">
        <color indexed="14"/>
      </top>
      <bottom style="thick">
        <color indexed="8"/>
      </bottom>
      <diagonal/>
    </border>
    <border>
      <left style="thick">
        <color indexed="8"/>
      </left>
      <right style="medium">
        <color indexed="8"/>
      </right>
      <top style="thick">
        <color indexed="8"/>
      </top>
      <bottom style="thick">
        <color indexed="8"/>
      </bottom>
      <diagonal/>
    </border>
    <border>
      <left style="medium">
        <color indexed="8"/>
      </left>
      <right style="thin">
        <color indexed="14"/>
      </right>
      <top style="thick">
        <color indexed="8"/>
      </top>
      <bottom style="thick">
        <color indexed="8"/>
      </bottom>
      <diagonal/>
    </border>
    <border>
      <left style="thin">
        <color indexed="14"/>
      </left>
      <right style="thin">
        <color indexed="14"/>
      </right>
      <top style="thick">
        <color indexed="8"/>
      </top>
      <bottom style="thick">
        <color indexed="8"/>
      </bottom>
      <diagonal/>
    </border>
    <border>
      <left style="thin">
        <color indexed="14"/>
      </left>
      <right style="thick">
        <color indexed="19"/>
      </right>
      <top style="thick">
        <color indexed="8"/>
      </top>
      <bottom style="thick">
        <color indexed="8"/>
      </bottom>
      <diagonal/>
    </border>
    <border>
      <left style="thick">
        <color indexed="19"/>
      </left>
      <right style="thick">
        <color indexed="19"/>
      </right>
      <top style="thick">
        <color indexed="8"/>
      </top>
      <bottom style="thick">
        <color indexed="8"/>
      </bottom>
      <diagonal/>
    </border>
    <border>
      <left style="thick">
        <color indexed="19"/>
      </left>
      <right style="thick">
        <color indexed="8"/>
      </right>
      <top style="thick">
        <color indexed="8"/>
      </top>
      <bottom style="thick">
        <color indexed="8"/>
      </bottom>
      <diagonal/>
    </border>
    <border>
      <left/>
      <right style="thin">
        <color indexed="14"/>
      </right>
      <top style="thick">
        <color indexed="8"/>
      </top>
      <bottom/>
      <diagonal/>
    </border>
    <border>
      <left style="thin">
        <color indexed="14"/>
      </left>
      <right style="thin">
        <color indexed="14"/>
      </right>
      <top style="thick">
        <color indexed="8"/>
      </top>
      <bottom style="thin">
        <color indexed="14"/>
      </bottom>
      <diagonal/>
    </border>
    <border>
      <left style="thin">
        <color indexed="14"/>
      </left>
      <right style="thick">
        <color indexed="19"/>
      </right>
      <top style="thick">
        <color indexed="8"/>
      </top>
      <bottom style="thin">
        <color indexed="14"/>
      </bottom>
      <diagonal/>
    </border>
    <border>
      <left style="thick">
        <color indexed="19"/>
      </left>
      <right style="thick">
        <color indexed="19"/>
      </right>
      <top style="thick">
        <color indexed="8"/>
      </top>
      <bottom style="thin">
        <color indexed="14"/>
      </bottom>
      <diagonal/>
    </border>
    <border>
      <left style="thick">
        <color indexed="19"/>
      </left>
      <right style="thin">
        <color indexed="14"/>
      </right>
      <top style="thick">
        <color indexed="8"/>
      </top>
      <bottom style="thin">
        <color indexed="14"/>
      </bottom>
      <diagonal/>
    </border>
    <border>
      <left style="thin">
        <color indexed="14"/>
      </left>
      <right style="thin">
        <color indexed="14"/>
      </right>
      <top style="thin">
        <color indexed="14"/>
      </top>
      <bottom style="thin">
        <color indexed="22"/>
      </bottom>
      <diagonal/>
    </border>
    <border>
      <left style="thin">
        <color indexed="14"/>
      </left>
      <right style="thick">
        <color indexed="19"/>
      </right>
      <top style="thin">
        <color indexed="14"/>
      </top>
      <bottom style="thin">
        <color indexed="22"/>
      </bottom>
      <diagonal/>
    </border>
    <border>
      <left style="thick">
        <color indexed="19"/>
      </left>
      <right style="thick">
        <color indexed="19"/>
      </right>
      <top style="thin">
        <color indexed="14"/>
      </top>
      <bottom style="thin">
        <color indexed="22"/>
      </bottom>
      <diagonal/>
    </border>
    <border>
      <left style="thick">
        <color indexed="19"/>
      </left>
      <right style="thin">
        <color indexed="14"/>
      </right>
      <top style="thin">
        <color indexed="14"/>
      </top>
      <bottom style="thin">
        <color indexed="22"/>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22"/>
      </left>
      <right style="thick">
        <color indexed="19"/>
      </right>
      <top style="thin">
        <color indexed="22"/>
      </top>
      <bottom style="thin">
        <color indexed="22"/>
      </bottom>
      <diagonal/>
    </border>
    <border>
      <left style="thick">
        <color indexed="19"/>
      </left>
      <right style="thick">
        <color indexed="19"/>
      </right>
      <top style="thin">
        <color indexed="22"/>
      </top>
      <bottom style="thin">
        <color indexed="22"/>
      </bottom>
      <diagonal/>
    </border>
    <border>
      <left style="thick">
        <color indexed="19"/>
      </left>
      <right style="thin">
        <color indexed="22"/>
      </right>
      <top style="thin">
        <color indexed="22"/>
      </top>
      <bottom style="thin">
        <color indexed="22"/>
      </bottom>
      <diagonal/>
    </border>
    <border>
      <left/>
      <right style="thin">
        <color indexed="22"/>
      </right>
      <top/>
      <bottom style="thick">
        <color indexed="17"/>
      </bottom>
      <diagonal/>
    </border>
    <border>
      <left style="thin">
        <color indexed="22"/>
      </left>
      <right style="thin">
        <color indexed="22"/>
      </right>
      <top style="thin">
        <color indexed="22"/>
      </top>
      <bottom style="thick">
        <color indexed="17"/>
      </bottom>
      <diagonal/>
    </border>
    <border>
      <left style="thin">
        <color indexed="22"/>
      </left>
      <right style="thick">
        <color indexed="19"/>
      </right>
      <top style="thin">
        <color indexed="22"/>
      </top>
      <bottom style="thick">
        <color indexed="17"/>
      </bottom>
      <diagonal/>
    </border>
    <border>
      <left style="thick">
        <color indexed="19"/>
      </left>
      <right style="thick">
        <color indexed="19"/>
      </right>
      <top style="thin">
        <color indexed="22"/>
      </top>
      <bottom style="thick">
        <color indexed="17"/>
      </bottom>
      <diagonal/>
    </border>
    <border>
      <left style="thick">
        <color indexed="19"/>
      </left>
      <right style="thin">
        <color indexed="22"/>
      </right>
      <top style="thin">
        <color indexed="22"/>
      </top>
      <bottom style="thick">
        <color indexed="17"/>
      </bottom>
      <diagonal/>
    </border>
    <border>
      <left style="thick">
        <color indexed="17"/>
      </left>
      <right style="thick">
        <color indexed="17"/>
      </right>
      <top style="thick">
        <color indexed="17"/>
      </top>
      <bottom style="thick">
        <color indexed="17"/>
      </bottom>
      <diagonal/>
    </border>
    <border>
      <left style="thick">
        <color indexed="17"/>
      </left>
      <right style="thin">
        <color indexed="22"/>
      </right>
      <top style="thick">
        <color indexed="17"/>
      </top>
      <bottom style="thick">
        <color indexed="17"/>
      </bottom>
      <diagonal/>
    </border>
    <border>
      <left style="thin">
        <color indexed="22"/>
      </left>
      <right style="thin">
        <color indexed="22"/>
      </right>
      <top style="thick">
        <color indexed="17"/>
      </top>
      <bottom style="thick">
        <color indexed="17"/>
      </bottom>
      <diagonal/>
    </border>
    <border>
      <left style="thin">
        <color indexed="22"/>
      </left>
      <right style="thick">
        <color indexed="19"/>
      </right>
      <top style="thick">
        <color indexed="17"/>
      </top>
      <bottom style="thick">
        <color indexed="17"/>
      </bottom>
      <diagonal/>
    </border>
    <border>
      <left style="thick">
        <color indexed="19"/>
      </left>
      <right style="thick">
        <color indexed="19"/>
      </right>
      <top style="thick">
        <color indexed="17"/>
      </top>
      <bottom style="thick">
        <color indexed="17"/>
      </bottom>
      <diagonal/>
    </border>
    <border>
      <left style="thick">
        <color indexed="19"/>
      </left>
      <right style="thick">
        <color indexed="17"/>
      </right>
      <top style="thick">
        <color indexed="17"/>
      </top>
      <bottom style="thick">
        <color indexed="17"/>
      </bottom>
      <diagonal/>
    </border>
    <border>
      <left/>
      <right style="thin">
        <color indexed="22"/>
      </right>
      <top style="thick">
        <color indexed="17"/>
      </top>
      <bottom/>
      <diagonal/>
    </border>
    <border>
      <left style="thin">
        <color indexed="22"/>
      </left>
      <right style="thin">
        <color indexed="22"/>
      </right>
      <top style="thick">
        <color indexed="17"/>
      </top>
      <bottom style="thin">
        <color indexed="22"/>
      </bottom>
      <diagonal/>
    </border>
    <border>
      <left/>
      <right style="thin">
        <color indexed="22"/>
      </right>
      <top/>
      <bottom style="thick">
        <color indexed="19"/>
      </bottom>
      <diagonal/>
    </border>
    <border>
      <left style="thick">
        <color indexed="19"/>
      </left>
      <right style="thick">
        <color indexed="19"/>
      </right>
      <top style="thick">
        <color indexed="19"/>
      </top>
      <bottom style="thick">
        <color indexed="19"/>
      </bottom>
      <diagonal/>
    </border>
    <border>
      <left/>
      <right style="thin">
        <color indexed="22"/>
      </right>
      <top style="thick">
        <color indexed="19"/>
      </top>
      <bottom style="thick">
        <color indexed="8"/>
      </bottom>
      <diagonal/>
    </border>
    <border>
      <left style="thick">
        <color indexed="8"/>
      </left>
      <right style="thin">
        <color indexed="22"/>
      </right>
      <top style="thin">
        <color indexed="22"/>
      </top>
      <bottom style="thin">
        <color indexed="22"/>
      </bottom>
      <diagonal/>
    </border>
    <border>
      <left/>
      <right style="thin">
        <color indexed="22"/>
      </right>
      <top style="thick">
        <color indexed="8"/>
      </top>
      <bottom/>
      <diagonal/>
    </border>
    <border>
      <left style="thin">
        <color indexed="22"/>
      </left>
      <right style="thick">
        <color indexed="17"/>
      </right>
      <top style="thin">
        <color indexed="22"/>
      </top>
      <bottom style="thin">
        <color indexed="22"/>
      </bottom>
      <diagonal/>
    </border>
    <border>
      <left style="thick">
        <color indexed="17"/>
      </left>
      <right style="thin">
        <color indexed="22"/>
      </right>
      <top style="thin">
        <color indexed="22"/>
      </top>
      <bottom style="thin">
        <color indexed="22"/>
      </bottom>
      <diagonal/>
    </border>
    <border>
      <left/>
      <right style="thin">
        <color indexed="12"/>
      </right>
      <top/>
      <bottom/>
      <diagonal/>
    </border>
    <border>
      <left style="thin">
        <color indexed="12"/>
      </left>
      <right/>
      <top style="thin">
        <color indexed="22"/>
      </top>
      <bottom/>
      <diagonal/>
    </border>
    <border>
      <left/>
      <right/>
      <top style="thin">
        <color indexed="22"/>
      </top>
      <bottom/>
      <diagonal/>
    </border>
    <border>
      <left style="thin">
        <color indexed="12"/>
      </left>
      <right/>
      <top/>
      <bottom/>
      <diagonal/>
    </border>
    <border>
      <left/>
      <right/>
      <top/>
      <bottom/>
      <diagonal/>
    </border>
    <border>
      <left/>
      <right style="thin">
        <color indexed="12"/>
      </right>
      <top/>
      <bottom style="thick">
        <color indexed="8"/>
      </bottom>
      <diagonal/>
    </border>
    <border>
      <left style="thick">
        <color indexed="8"/>
      </left>
      <right/>
      <top/>
      <bottom/>
      <diagonal/>
    </border>
    <border>
      <left/>
      <right style="thin">
        <color indexed="12"/>
      </right>
      <top style="thick">
        <color indexed="8"/>
      </top>
      <bottom/>
      <diagonal/>
    </border>
    <border>
      <left/>
      <right/>
      <top/>
      <bottom style="thick">
        <color indexed="17"/>
      </bottom>
      <diagonal/>
    </border>
    <border>
      <left/>
      <right style="thick">
        <color indexed="17"/>
      </right>
      <top/>
      <bottom/>
      <diagonal/>
    </border>
    <border>
      <left style="thick">
        <color indexed="17"/>
      </left>
      <right/>
      <top/>
      <bottom/>
      <diagonal/>
    </border>
    <border>
      <left/>
      <right/>
      <top style="thick">
        <color indexed="17"/>
      </top>
      <bottom/>
      <diagonal/>
    </border>
    <border>
      <left style="thin">
        <color indexed="12"/>
      </left>
      <right/>
      <top/>
      <bottom style="thick">
        <color indexed="8"/>
      </bottom>
      <diagonal/>
    </border>
    <border>
      <left/>
      <right/>
      <top/>
      <bottom style="thick">
        <color indexed="8"/>
      </bottom>
      <diagonal/>
    </border>
    <border>
      <left style="thick">
        <color indexed="8"/>
      </left>
      <right/>
      <top style="thick">
        <color indexed="8"/>
      </top>
      <bottom style="thick">
        <color indexed="8"/>
      </bottom>
      <diagonal/>
    </border>
    <border>
      <left/>
      <right/>
      <top style="thick">
        <color indexed="8"/>
      </top>
      <bottom style="thick">
        <color indexed="8"/>
      </bottom>
      <diagonal/>
    </border>
    <border>
      <left/>
      <right style="thick">
        <color indexed="8"/>
      </right>
      <top style="thick">
        <color indexed="8"/>
      </top>
      <bottom style="thick">
        <color indexed="8"/>
      </bottom>
      <diagonal/>
    </border>
    <border>
      <left style="thin">
        <color indexed="12"/>
      </left>
      <right/>
      <top style="thick">
        <color indexed="8"/>
      </top>
      <bottom/>
      <diagonal/>
    </border>
    <border>
      <left/>
      <right/>
      <top style="thick">
        <color indexed="8"/>
      </top>
      <bottom/>
      <diagonal/>
    </border>
    <border>
      <left/>
      <right/>
      <top/>
      <bottom style="thick">
        <color indexed="24"/>
      </bottom>
      <diagonal/>
    </border>
    <border>
      <left style="thin">
        <color indexed="12"/>
      </left>
      <right style="thick">
        <color indexed="24"/>
      </right>
      <top/>
      <bottom/>
      <diagonal/>
    </border>
    <border>
      <left style="thick">
        <color indexed="24"/>
      </left>
      <right style="thick">
        <color indexed="24"/>
      </right>
      <top style="thick">
        <color indexed="24"/>
      </top>
      <bottom style="thick">
        <color indexed="24"/>
      </bottom>
      <diagonal/>
    </border>
    <border>
      <left style="thick">
        <color indexed="24"/>
      </left>
      <right/>
      <top/>
      <bottom/>
      <diagonal/>
    </border>
    <border>
      <left/>
      <right/>
      <top style="thick">
        <color indexed="24"/>
      </top>
      <bottom/>
      <diagonal/>
    </border>
    <border>
      <left/>
      <right style="thin">
        <color indexed="12"/>
      </right>
      <top/>
      <bottom style="thick">
        <color indexed="25"/>
      </bottom>
      <diagonal/>
    </border>
    <border>
      <left style="thin">
        <color indexed="12"/>
      </left>
      <right/>
      <top/>
      <bottom style="thick">
        <color indexed="25"/>
      </bottom>
      <diagonal/>
    </border>
    <border>
      <left/>
      <right/>
      <top/>
      <bottom style="thick">
        <color indexed="25"/>
      </bottom>
      <diagonal/>
    </border>
    <border>
      <left style="thick">
        <color indexed="25"/>
      </left>
      <right style="thick">
        <color indexed="25"/>
      </right>
      <top style="thick">
        <color indexed="25"/>
      </top>
      <bottom style="thick">
        <color indexed="25"/>
      </bottom>
      <diagonal/>
    </border>
    <border>
      <left style="thick">
        <color indexed="25"/>
      </left>
      <right/>
      <top style="thick">
        <color indexed="25"/>
      </top>
      <bottom style="thick">
        <color indexed="25"/>
      </bottom>
      <diagonal/>
    </border>
    <border>
      <left/>
      <right/>
      <top style="thick">
        <color indexed="25"/>
      </top>
      <bottom style="thick">
        <color indexed="25"/>
      </bottom>
      <diagonal/>
    </border>
    <border>
      <left/>
      <right style="thick">
        <color indexed="25"/>
      </right>
      <top style="thick">
        <color indexed="25"/>
      </top>
      <bottom style="thick">
        <color indexed="25"/>
      </bottom>
      <diagonal/>
    </border>
    <border>
      <left/>
      <right style="thin">
        <color indexed="12"/>
      </right>
      <top style="thick">
        <color indexed="25"/>
      </top>
      <bottom/>
      <diagonal/>
    </border>
    <border>
      <left style="thin">
        <color indexed="12"/>
      </left>
      <right/>
      <top style="thick">
        <color indexed="25"/>
      </top>
      <bottom/>
      <diagonal/>
    </border>
    <border>
      <left/>
      <right/>
      <top style="thick">
        <color indexed="25"/>
      </top>
      <bottom/>
      <diagonal/>
    </border>
    <border>
      <left style="thin">
        <color indexed="14"/>
      </left>
      <right/>
      <top style="thin">
        <color indexed="14"/>
      </top>
      <bottom/>
      <diagonal/>
    </border>
    <border>
      <left/>
      <right style="thin">
        <color indexed="14"/>
      </right>
      <top style="thin">
        <color indexed="14"/>
      </top>
      <bottom/>
      <diagonal/>
    </border>
    <border>
      <left style="thin">
        <color indexed="14"/>
      </left>
      <right/>
      <top/>
      <bottom/>
      <diagonal/>
    </border>
    <border>
      <left/>
      <right style="thin">
        <color indexed="14"/>
      </right>
      <top/>
      <bottom style="thick">
        <color indexed="19"/>
      </bottom>
      <diagonal/>
    </border>
    <border>
      <left/>
      <right style="thin">
        <color indexed="14"/>
      </right>
      <top style="thick">
        <color indexed="19"/>
      </top>
      <bottom/>
      <diagonal/>
    </border>
    <border>
      <left style="thin">
        <color indexed="22"/>
      </left>
      <right style="thin">
        <color indexed="14"/>
      </right>
      <top style="thin">
        <color indexed="22"/>
      </top>
      <bottom style="thin">
        <color indexed="22"/>
      </bottom>
      <diagonal/>
    </border>
    <border>
      <left style="thin">
        <color indexed="22"/>
      </left>
      <right style="thin">
        <color indexed="14"/>
      </right>
      <top style="thin">
        <color indexed="22"/>
      </top>
      <bottom style="thin">
        <color indexed="12"/>
      </bottom>
      <diagonal/>
    </border>
    <border>
      <left style="thin">
        <color indexed="14"/>
      </left>
      <right style="thin">
        <color indexed="14"/>
      </right>
      <top style="thin">
        <color indexed="14"/>
      </top>
      <bottom style="thick">
        <color indexed="24"/>
      </bottom>
      <diagonal/>
    </border>
    <border>
      <left style="thick">
        <color indexed="17"/>
      </left>
      <right style="thin">
        <color indexed="12"/>
      </right>
      <top style="thin">
        <color indexed="12"/>
      </top>
      <bottom style="thin">
        <color indexed="12"/>
      </bottom>
      <diagonal/>
    </border>
    <border>
      <left style="thin">
        <color indexed="12"/>
      </left>
      <right style="thick">
        <color indexed="24"/>
      </right>
      <top style="thin">
        <color indexed="14"/>
      </top>
      <bottom style="thin">
        <color indexed="14"/>
      </bottom>
      <diagonal/>
    </border>
    <border>
      <left style="thick">
        <color indexed="24"/>
      </left>
      <right style="thin">
        <color indexed="14"/>
      </right>
      <top style="thin">
        <color indexed="14"/>
      </top>
      <bottom style="thin">
        <color indexed="14"/>
      </bottom>
      <diagonal/>
    </border>
    <border>
      <left style="thin">
        <color indexed="22"/>
      </left>
      <right style="thin">
        <color indexed="14"/>
      </right>
      <top style="thin">
        <color indexed="12"/>
      </top>
      <bottom style="thin">
        <color indexed="22"/>
      </bottom>
      <diagonal/>
    </border>
    <border>
      <left style="thin">
        <color indexed="14"/>
      </left>
      <right style="thin">
        <color indexed="14"/>
      </right>
      <top style="thick">
        <color indexed="24"/>
      </top>
      <bottom style="thin">
        <color indexed="14"/>
      </bottom>
      <diagonal/>
    </border>
    <border>
      <left style="thick">
        <color indexed="19"/>
      </left>
      <right style="thin">
        <color indexed="14"/>
      </right>
      <top style="thin">
        <color indexed="22"/>
      </top>
      <bottom style="thin">
        <color indexed="22"/>
      </bottom>
      <diagonal/>
    </border>
    <border>
      <left/>
      <right style="thin">
        <color indexed="22"/>
      </right>
      <top style="thick">
        <color indexed="19"/>
      </top>
      <bottom/>
      <diagonal/>
    </border>
    <border>
      <left style="thin">
        <color indexed="22"/>
      </left>
      <right style="thick">
        <color indexed="24"/>
      </right>
      <top style="thin">
        <color indexed="22"/>
      </top>
      <bottom style="thin">
        <color indexed="22"/>
      </bottom>
      <diagonal/>
    </border>
    <border>
      <left style="thin">
        <color indexed="22"/>
      </left>
      <right style="thin">
        <color indexed="14"/>
      </right>
      <top style="thin">
        <color indexed="14"/>
      </top>
      <bottom style="thin">
        <color indexed="14"/>
      </bottom>
      <diagonal/>
    </border>
    <border>
      <left style="thin">
        <color indexed="12"/>
      </left>
      <right style="thin">
        <color indexed="14"/>
      </right>
      <top style="thin">
        <color indexed="22"/>
      </top>
      <bottom/>
      <diagonal/>
    </border>
    <border>
      <left style="thin">
        <color indexed="12"/>
      </left>
      <right style="thin">
        <color indexed="14"/>
      </right>
      <top/>
      <bottom/>
      <diagonal/>
    </border>
    <border>
      <left style="thin">
        <color indexed="14"/>
      </left>
      <right style="thick">
        <color indexed="24"/>
      </right>
      <top style="thin">
        <color indexed="14"/>
      </top>
      <bottom style="thin">
        <color indexed="14"/>
      </bottom>
      <diagonal/>
    </border>
    <border>
      <left style="thin">
        <color indexed="14"/>
      </left>
      <right style="thin">
        <color indexed="14"/>
      </right>
      <top style="thin">
        <color indexed="14"/>
      </top>
      <bottom style="thick">
        <color indexed="19"/>
      </bottom>
      <diagonal/>
    </border>
    <border>
      <left style="thin">
        <color indexed="12"/>
      </left>
      <right style="thick">
        <color indexed="19"/>
      </right>
      <top/>
      <bottom/>
      <diagonal/>
    </border>
    <border>
      <left style="thin">
        <color indexed="14"/>
      </left>
      <right style="thin">
        <color indexed="14"/>
      </right>
      <top style="thick">
        <color indexed="19"/>
      </top>
      <bottom style="thin">
        <color indexed="14"/>
      </bottom>
      <diagonal/>
    </border>
    <border>
      <left/>
      <right/>
      <top/>
      <bottom style="thin">
        <color indexed="22"/>
      </bottom>
      <diagonal/>
    </border>
    <border>
      <left/>
      <right style="thin">
        <color indexed="22"/>
      </right>
      <top style="thin">
        <color indexed="12"/>
      </top>
      <bottom/>
      <diagonal/>
    </border>
    <border>
      <left style="thick">
        <color indexed="17"/>
      </left>
      <right style="thick">
        <color indexed="17"/>
      </right>
      <top style="thick">
        <color indexed="17"/>
      </top>
      <bottom style="thin">
        <color indexed="22"/>
      </bottom>
      <diagonal/>
    </border>
    <border>
      <left style="thick">
        <color indexed="17"/>
      </left>
      <right style="thick">
        <color indexed="17"/>
      </right>
      <top style="thin">
        <color indexed="22"/>
      </top>
      <bottom style="thin">
        <color indexed="22"/>
      </bottom>
      <diagonal/>
    </border>
    <border>
      <left/>
      <right style="thin">
        <color indexed="22"/>
      </right>
      <top/>
      <bottom style="thick">
        <color indexed="8"/>
      </bottom>
      <diagonal/>
    </border>
    <border>
      <left/>
      <right style="thin">
        <color indexed="22"/>
      </right>
      <top style="thick">
        <color indexed="8"/>
      </top>
      <bottom style="thick">
        <color indexed="8"/>
      </bottom>
      <diagonal/>
    </border>
    <border>
      <left style="thin">
        <color indexed="22"/>
      </left>
      <right style="thin">
        <color indexed="22"/>
      </right>
      <top style="thin">
        <color indexed="22"/>
      </top>
      <bottom style="thick">
        <color indexed="8"/>
      </bottom>
      <diagonal/>
    </border>
    <border>
      <left style="thin">
        <color indexed="22"/>
      </left>
      <right style="thick">
        <color indexed="17"/>
      </right>
      <top style="thin">
        <color indexed="22"/>
      </top>
      <bottom style="thick">
        <color indexed="8"/>
      </bottom>
      <diagonal/>
    </border>
    <border>
      <left style="thick">
        <color indexed="17"/>
      </left>
      <right style="thick">
        <color indexed="17"/>
      </right>
      <top style="thin">
        <color indexed="22"/>
      </top>
      <bottom style="thick">
        <color indexed="8"/>
      </bottom>
      <diagonal/>
    </border>
    <border>
      <left style="thick">
        <color indexed="17"/>
      </left>
      <right style="thin">
        <color indexed="22"/>
      </right>
      <top style="thin">
        <color indexed="22"/>
      </top>
      <bottom style="thick">
        <color indexed="8"/>
      </bottom>
      <diagonal/>
    </border>
    <border>
      <left style="thick">
        <color indexed="8"/>
      </left>
      <right style="thin">
        <color indexed="22"/>
      </right>
      <top style="thick">
        <color indexed="8"/>
      </top>
      <bottom style="thick">
        <color indexed="8"/>
      </bottom>
      <diagonal/>
    </border>
    <border>
      <left style="thin">
        <color indexed="22"/>
      </left>
      <right style="thin">
        <color indexed="22"/>
      </right>
      <top style="thick">
        <color indexed="8"/>
      </top>
      <bottom style="thick">
        <color indexed="8"/>
      </bottom>
      <diagonal/>
    </border>
    <border>
      <left style="thin">
        <color indexed="22"/>
      </left>
      <right style="thick">
        <color indexed="17"/>
      </right>
      <top style="thick">
        <color indexed="8"/>
      </top>
      <bottom style="thick">
        <color indexed="8"/>
      </bottom>
      <diagonal/>
    </border>
    <border>
      <left style="thick">
        <color indexed="17"/>
      </left>
      <right style="thick">
        <color indexed="17"/>
      </right>
      <top style="thick">
        <color indexed="8"/>
      </top>
      <bottom style="thick">
        <color indexed="8"/>
      </bottom>
      <diagonal/>
    </border>
    <border>
      <left style="thick">
        <color indexed="17"/>
      </left>
      <right style="thick">
        <color indexed="8"/>
      </right>
      <top style="thick">
        <color indexed="8"/>
      </top>
      <bottom style="thick">
        <color indexed="8"/>
      </bottom>
      <diagonal/>
    </border>
    <border>
      <left style="thin">
        <color indexed="22"/>
      </left>
      <right style="thin">
        <color indexed="22"/>
      </right>
      <top style="thick">
        <color indexed="8"/>
      </top>
      <bottom style="thin">
        <color indexed="22"/>
      </bottom>
      <diagonal/>
    </border>
    <border>
      <left style="thin">
        <color indexed="22"/>
      </left>
      <right style="thick">
        <color indexed="17"/>
      </right>
      <top style="thick">
        <color indexed="8"/>
      </top>
      <bottom style="thin">
        <color indexed="22"/>
      </bottom>
      <diagonal/>
    </border>
    <border>
      <left style="thick">
        <color indexed="17"/>
      </left>
      <right style="thick">
        <color indexed="17"/>
      </right>
      <top style="thick">
        <color indexed="8"/>
      </top>
      <bottom style="thin">
        <color indexed="22"/>
      </bottom>
      <diagonal/>
    </border>
    <border>
      <left style="thick">
        <color indexed="17"/>
      </left>
      <right style="thin">
        <color indexed="22"/>
      </right>
      <top style="thick">
        <color indexed="8"/>
      </top>
      <bottom style="thin">
        <color indexed="22"/>
      </bottom>
      <diagonal/>
    </border>
    <border>
      <left style="thick">
        <color indexed="19"/>
      </left>
      <right style="thin">
        <color indexed="22"/>
      </right>
      <top style="thick">
        <color indexed="19"/>
      </top>
      <bottom style="thick">
        <color indexed="19"/>
      </bottom>
      <diagonal/>
    </border>
    <border>
      <left style="thin">
        <color indexed="14"/>
      </left>
      <right style="thin">
        <color indexed="14"/>
      </right>
      <top style="thin">
        <color indexed="14"/>
      </top>
      <bottom/>
      <diagonal/>
    </border>
    <border>
      <left style="thin">
        <color indexed="14"/>
      </left>
      <right style="thin">
        <color indexed="14"/>
      </right>
      <top/>
      <bottom/>
      <diagonal/>
    </border>
    <border>
      <left style="thick">
        <color indexed="8"/>
      </left>
      <right style="thin">
        <color indexed="14"/>
      </right>
      <top style="thick">
        <color indexed="8"/>
      </top>
      <bottom style="thick">
        <color indexed="8"/>
      </bottom>
      <diagonal/>
    </border>
    <border>
      <left style="thick">
        <color indexed="19"/>
      </left>
      <right>
        <color indexed="8"/>
      </right>
      <top style="thick">
        <color indexed="8"/>
      </top>
      <bottom style="thick">
        <color indexed="8"/>
      </bottom>
      <diagonal/>
    </border>
    <border>
      <left>
        <color indexed="8"/>
      </left>
      <right>
        <color indexed="8"/>
      </right>
      <top style="thick">
        <color indexed="8"/>
      </top>
      <bottom style="thick">
        <color indexed="8"/>
      </bottom>
      <diagonal/>
    </border>
    <border>
      <left>
        <color indexed="8"/>
      </left>
      <right style="thin">
        <color indexed="14"/>
      </right>
      <top style="thick">
        <color indexed="8"/>
      </top>
      <bottom style="thick">
        <color indexed="8"/>
      </bottom>
      <diagonal/>
    </border>
    <border>
      <left style="thin">
        <color indexed="14"/>
      </left>
      <right>
        <color indexed="8"/>
      </right>
      <top style="thick">
        <color indexed="8"/>
      </top>
      <bottom style="thick">
        <color indexed="8"/>
      </bottom>
      <diagonal/>
    </border>
    <border>
      <left>
        <color indexed="8"/>
      </left>
      <right style="thick">
        <color indexed="8"/>
      </right>
      <top style="thick">
        <color indexed="8"/>
      </top>
      <bottom style="thick">
        <color indexed="8"/>
      </bottom>
      <diagonal/>
    </border>
    <border>
      <left style="thin">
        <color indexed="22"/>
      </left>
      <right style="thin">
        <color indexed="14"/>
      </right>
      <top style="thin">
        <color indexed="22"/>
      </top>
      <bottom style="thick">
        <color indexed="17"/>
      </bottom>
      <diagonal/>
    </border>
    <border>
      <left style="thin">
        <color indexed="14"/>
      </left>
      <right style="thin">
        <color indexed="14"/>
      </right>
      <top style="thin">
        <color indexed="14"/>
      </top>
      <bottom style="thick">
        <color indexed="17"/>
      </bottom>
      <diagonal/>
    </border>
    <border>
      <left style="thick">
        <color indexed="19"/>
      </left>
      <right>
        <color indexed="8"/>
      </right>
      <top style="thick">
        <color indexed="17"/>
      </top>
      <bottom style="thick">
        <color indexed="17"/>
      </bottom>
      <diagonal/>
    </border>
    <border>
      <left>
        <color indexed="8"/>
      </left>
      <right>
        <color indexed="8"/>
      </right>
      <top style="thick">
        <color indexed="17"/>
      </top>
      <bottom style="thick">
        <color indexed="17"/>
      </bottom>
      <diagonal/>
    </border>
    <border>
      <left>
        <color indexed="8"/>
      </left>
      <right style="thin">
        <color indexed="14"/>
      </right>
      <top style="thick">
        <color indexed="17"/>
      </top>
      <bottom style="thick">
        <color indexed="17"/>
      </bottom>
      <diagonal/>
    </border>
    <border>
      <left style="thin">
        <color indexed="14"/>
      </left>
      <right>
        <color indexed="8"/>
      </right>
      <top style="thick">
        <color indexed="17"/>
      </top>
      <bottom style="thick">
        <color indexed="17"/>
      </bottom>
      <diagonal/>
    </border>
    <border>
      <left style="thin">
        <color indexed="14"/>
      </left>
      <right style="thick">
        <color indexed="17"/>
      </right>
      <top style="thick">
        <color indexed="17"/>
      </top>
      <bottom style="thick">
        <color indexed="17"/>
      </bottom>
      <diagonal/>
    </border>
    <border>
      <left style="thin">
        <color indexed="22"/>
      </left>
      <right style="thin">
        <color indexed="14"/>
      </right>
      <top style="thick">
        <color indexed="17"/>
      </top>
      <bottom style="thin">
        <color indexed="22"/>
      </bottom>
      <diagonal/>
    </border>
    <border>
      <left style="thin">
        <color indexed="14"/>
      </left>
      <right style="thin">
        <color indexed="14"/>
      </right>
      <top style="thick">
        <color indexed="17"/>
      </top>
      <bottom style="thin">
        <color indexed="14"/>
      </bottom>
      <diagonal/>
    </border>
    <border>
      <left style="thin">
        <color indexed="22"/>
      </left>
      <right style="thin">
        <color indexed="22"/>
      </right>
      <top style="thin">
        <color indexed="22"/>
      </top>
      <bottom>
        <color indexed="8"/>
      </bottom>
      <diagonal/>
    </border>
    <border>
      <left style="thick">
        <color indexed="17"/>
      </left>
      <right>
        <color indexed="8"/>
      </right>
      <top style="thin">
        <color indexed="22"/>
      </top>
      <bottom style="thin">
        <color indexed="22"/>
      </bottom>
      <diagonal/>
    </border>
    <border>
      <left>
        <color indexed="8"/>
      </left>
      <right>
        <color indexed="8"/>
      </right>
      <top>
        <color indexed="8"/>
      </top>
      <bottom>
        <color indexed="8"/>
      </bottom>
      <diagonal/>
    </border>
    <border>
      <left>
        <color indexed="8"/>
      </left>
      <right style="thin">
        <color indexed="22"/>
      </right>
      <top style="thin">
        <color indexed="22"/>
      </top>
      <bottom style="thin">
        <color indexed="22"/>
      </bottom>
      <diagonal/>
    </border>
    <border>
      <left style="thin">
        <color indexed="22"/>
      </left>
      <right style="thin">
        <color indexed="22"/>
      </right>
      <top>
        <color indexed="8"/>
      </top>
      <bottom style="thin">
        <color indexed="22"/>
      </bottom>
      <diagonal/>
    </border>
    <border>
      <left/>
      <right style="thin">
        <color indexed="14"/>
      </right>
      <top style="thin">
        <color indexed="22"/>
      </top>
      <bottom/>
      <diagonal/>
    </border>
    <border>
      <left/>
      <right style="thin">
        <color indexed="12"/>
      </right>
      <top/>
      <bottom style="thick">
        <color indexed="17"/>
      </bottom>
      <diagonal/>
    </border>
    <border>
      <left/>
      <right/>
      <top/>
      <bottom>
        <color indexed="8"/>
      </bottom>
      <diagonal/>
    </border>
    <border>
      <left/>
      <right>
        <color indexed="8"/>
      </right>
      <top/>
      <bottom/>
      <diagonal/>
    </border>
    <border>
      <left>
        <color indexed="8"/>
      </left>
      <right/>
      <top/>
      <bottom/>
      <diagonal/>
    </border>
    <border>
      <left/>
      <right style="thin">
        <color indexed="12"/>
      </right>
      <top style="thick">
        <color indexed="17"/>
      </top>
      <bottom/>
      <diagonal/>
    </border>
    <border>
      <left/>
      <right/>
      <top>
        <color indexed="8"/>
      </top>
      <bottom/>
      <diagonal/>
    </border>
    <border>
      <left/>
      <right>
        <color indexed="8"/>
      </right>
      <top style="thick">
        <color indexed="8"/>
      </top>
      <bottom style="thick">
        <color indexed="8"/>
      </bottom>
      <diagonal/>
    </border>
    <border>
      <left/>
      <right/>
      <top style="thin">
        <color indexed="14"/>
      </top>
      <bottom/>
      <diagonal/>
    </border>
    <border>
      <left style="thin">
        <color indexed="14"/>
      </left>
      <right/>
      <top/>
      <bottom style="thin">
        <color indexed="14"/>
      </bottom>
      <diagonal/>
    </border>
    <border>
      <left style="thin">
        <color indexed="14"/>
      </left>
      <right/>
      <top/>
      <bottom style="thick">
        <color indexed="8"/>
      </bottom>
      <diagonal/>
    </border>
    <border>
      <left style="thin">
        <color indexed="14"/>
      </left>
      <right/>
      <top style="thick">
        <color indexed="8"/>
      </top>
      <bottom style="thick">
        <color indexed="8"/>
      </bottom>
      <diagonal/>
    </border>
    <border>
      <left style="thin">
        <color indexed="14"/>
      </left>
      <right/>
      <top style="thick">
        <color indexed="8"/>
      </top>
      <bottom/>
      <diagonal/>
    </border>
    <border>
      <left/>
      <right/>
      <top style="thick">
        <color indexed="8"/>
      </top>
      <bottom style="thin">
        <color indexed="14"/>
      </bottom>
      <diagonal/>
    </border>
    <border>
      <left style="thin">
        <color indexed="14"/>
      </left>
      <right style="thin">
        <color indexed="14"/>
      </right>
      <top/>
      <bottom style="thin">
        <color indexed="14"/>
      </bottom>
      <diagonal/>
    </border>
    <border>
      <left/>
      <right style="thin">
        <color indexed="12"/>
      </right>
      <top style="thin">
        <color indexed="12"/>
      </top>
      <bottom/>
      <diagonal/>
    </border>
    <border>
      <left style="thin">
        <color indexed="12"/>
      </left>
      <right/>
      <top style="thin">
        <color indexed="12"/>
      </top>
      <bottom/>
      <diagonal/>
    </border>
    <border>
      <left/>
      <right/>
      <top style="thin">
        <color indexed="12"/>
      </top>
      <bottom/>
      <diagonal/>
    </border>
    <border>
      <left style="thin">
        <color indexed="12"/>
      </left>
      <right/>
      <top/>
      <bottom style="thick">
        <color indexed="17"/>
      </bottom>
      <diagonal/>
    </border>
    <border>
      <left style="thick">
        <color indexed="17"/>
      </left>
      <right/>
      <top style="thick">
        <color indexed="17"/>
      </top>
      <bottom style="thick">
        <color indexed="17"/>
      </bottom>
      <diagonal/>
    </border>
    <border>
      <left/>
      <right/>
      <top style="thick">
        <color indexed="17"/>
      </top>
      <bottom style="thick">
        <color indexed="17"/>
      </bottom>
      <diagonal/>
    </border>
    <border>
      <left/>
      <right style="thick">
        <color indexed="17"/>
      </right>
      <top style="thick">
        <color indexed="17"/>
      </top>
      <bottom style="thick">
        <color indexed="17"/>
      </bottom>
      <diagonal/>
    </border>
    <border>
      <left style="thin">
        <color indexed="12"/>
      </left>
      <right/>
      <top style="thick">
        <color indexed="17"/>
      </top>
      <bottom/>
      <diagonal/>
    </border>
    <border>
      <left/>
      <right style="thin">
        <color indexed="12"/>
      </right>
      <top/>
      <bottom>
        <color indexed="8"/>
      </bottom>
      <diagonal/>
    </border>
    <border>
      <left/>
      <right style="thin">
        <color indexed="12"/>
      </right>
      <top>
        <color indexed="8"/>
      </top>
      <bottom style="thick">
        <color indexed="8"/>
      </bottom>
      <diagonal/>
    </border>
    <border>
      <left style="thick">
        <color indexed="25"/>
      </left>
      <right/>
      <top/>
      <bottom/>
      <diagonal/>
    </border>
    <border>
      <left/>
      <right style="thin">
        <color indexed="12"/>
      </right>
      <top style="thick">
        <color indexed="25"/>
      </top>
      <bottom style="thick">
        <color indexed="25"/>
      </bottom>
      <diagonal/>
    </border>
    <border>
      <left style="thin">
        <color indexed="37"/>
      </left>
      <right style="thin">
        <color indexed="37"/>
      </right>
      <top style="thick">
        <color indexed="8"/>
      </top>
      <bottom style="thick">
        <color indexed="8"/>
      </bottom>
      <diagonal/>
    </border>
    <border>
      <left style="thin">
        <color indexed="37"/>
      </left>
      <right/>
      <top/>
      <bottom/>
      <diagonal/>
    </border>
    <border>
      <left/>
      <right style="thin">
        <color indexed="12"/>
      </right>
      <top style="thick">
        <color indexed="8"/>
      </top>
      <bottom style="thin">
        <color indexed="20"/>
      </bottom>
      <diagonal/>
    </border>
    <border>
      <left style="thin">
        <color indexed="12"/>
      </left>
      <right/>
      <top/>
      <bottom style="thin">
        <color indexed="10"/>
      </bottom>
      <diagonal/>
    </border>
    <border>
      <left/>
      <right/>
      <top/>
      <bottom style="thin">
        <color indexed="10"/>
      </bottom>
      <diagonal/>
    </border>
    <border>
      <left style="thin">
        <color indexed="20"/>
      </left>
      <right style="thin">
        <color indexed="20"/>
      </right>
      <top style="thin">
        <color indexed="20"/>
      </top>
      <bottom style="thin">
        <color indexed="20"/>
      </bottom>
      <diagonal/>
    </border>
    <border>
      <left style="thin">
        <color indexed="2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right style="thin">
        <color indexed="12"/>
      </right>
      <top style="thin">
        <color indexed="20"/>
      </top>
      <bottom/>
      <diagonal/>
    </border>
    <border>
      <left style="thin">
        <color indexed="12"/>
      </left>
      <right/>
      <top style="thin">
        <color indexed="10"/>
      </top>
      <bottom/>
      <diagonal/>
    </border>
    <border>
      <left/>
      <right/>
      <top style="thin">
        <color indexed="10"/>
      </top>
      <bottom/>
      <diagonal/>
    </border>
    <border>
      <left style="thick">
        <color indexed="8"/>
      </left>
      <right/>
      <top style="thin">
        <color indexed="10"/>
      </top>
      <bottom style="thin">
        <color indexed="10"/>
      </bottom>
      <diagonal/>
    </border>
    <border>
      <left style="medium">
        <color indexed="8"/>
      </left>
      <right/>
      <top style="thick">
        <color indexed="8"/>
      </top>
      <bottom style="thick">
        <color indexed="8"/>
      </bottom>
      <diagonal/>
    </border>
    <border>
      <left style="thin">
        <color indexed="14"/>
      </left>
      <right/>
      <top style="thin">
        <color indexed="12"/>
      </top>
      <bottom/>
      <diagonal/>
    </border>
    <border>
      <left/>
      <right style="thick">
        <color indexed="8"/>
      </right>
      <top/>
      <bottom/>
      <diagonal/>
    </border>
    <border>
      <left style="thin">
        <color indexed="22"/>
      </left>
      <right style="thin">
        <color indexed="14"/>
      </right>
      <top style="thin">
        <color indexed="22"/>
      </top>
      <bottom style="thin">
        <color indexed="10"/>
      </bottom>
      <diagonal/>
    </border>
    <border>
      <left/>
      <right style="thin">
        <color indexed="10"/>
      </right>
      <top/>
      <bottom/>
      <diagonal/>
    </border>
    <border>
      <left style="thin">
        <color indexed="10"/>
      </left>
      <right style="thin">
        <color indexed="14"/>
      </right>
      <top style="thin">
        <color indexed="14"/>
      </top>
      <bottom style="thin">
        <color indexed="14"/>
      </bottom>
      <diagonal/>
    </border>
    <border>
      <left style="thin">
        <color indexed="22"/>
      </left>
      <right style="thin">
        <color indexed="22"/>
      </right>
      <top style="thin">
        <color indexed="10"/>
      </top>
      <bottom style="thin">
        <color indexed="22"/>
      </bottom>
      <diagonal/>
    </border>
    <border>
      <left style="thick">
        <color indexed="17"/>
      </left>
      <right style="thin">
        <color indexed="14"/>
      </right>
      <top style="thin">
        <color indexed="14"/>
      </top>
      <bottom style="thin">
        <color indexed="14"/>
      </bottom>
      <diagonal/>
    </border>
    <border>
      <left style="thick">
        <color indexed="17"/>
      </left>
      <right style="thin">
        <color indexed="14"/>
      </right>
      <top style="thick">
        <color indexed="17"/>
      </top>
      <bottom style="thick">
        <color indexed="17"/>
      </bottom>
      <diagonal/>
    </border>
    <border>
      <left style="thick">
        <color indexed="19"/>
      </left>
      <right style="thin">
        <color indexed="14"/>
      </right>
      <top style="thick">
        <color indexed="8"/>
      </top>
      <bottom style="thick">
        <color indexed="8"/>
      </bottom>
      <diagonal/>
    </border>
    <border>
      <left style="thick">
        <color indexed="19"/>
      </left>
      <right style="thin">
        <color indexed="14"/>
      </right>
      <top style="thin">
        <color indexed="22"/>
      </top>
      <bottom style="thick">
        <color indexed="17"/>
      </bottom>
      <diagonal/>
    </border>
    <border>
      <left style="thick">
        <color indexed="19"/>
      </left>
      <right style="thin">
        <color indexed="14"/>
      </right>
      <top style="thick">
        <color indexed="17"/>
      </top>
      <bottom style="thick">
        <color indexed="17"/>
      </bottom>
      <diagonal/>
    </border>
  </borders>
  <cellStyleXfs count="1">
    <xf numFmtId="0" fontId="0" applyNumberFormat="0" applyFont="1" applyFill="0" applyBorder="0" applyAlignment="1" applyProtection="0">
      <alignment vertical="top" wrapText="1"/>
    </xf>
  </cellStyleXfs>
  <cellXfs count="481">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2" applyNumberFormat="0" applyFont="1" applyFill="0" applyBorder="0" applyAlignment="1" applyProtection="0">
      <alignment horizontal="center" vertical="center"/>
    </xf>
    <xf numFmtId="49" fontId="3" fillId="2" borderId="1" applyNumberFormat="1" applyFont="1" applyFill="1" applyBorder="1" applyAlignment="1" applyProtection="0">
      <alignment horizontal="center" vertical="center" wrapText="1"/>
    </xf>
    <xf numFmtId="49" fontId="3" fillId="3" borderId="2" applyNumberFormat="1" applyFont="1" applyFill="1" applyBorder="1" applyAlignment="1" applyProtection="0">
      <alignment horizontal="center" vertical="center" wrapText="1"/>
    </xf>
    <xf numFmtId="49" fontId="3" fillId="4" borderId="2" applyNumberFormat="1" applyFont="1" applyFill="1" applyBorder="1" applyAlignment="1" applyProtection="0">
      <alignment horizontal="center" vertical="center" wrapText="1"/>
    </xf>
    <xf numFmtId="49" fontId="3" fillId="5" borderId="2" applyNumberFormat="1" applyFont="1" applyFill="1" applyBorder="1" applyAlignment="1" applyProtection="0">
      <alignment horizontal="center" vertical="center" wrapText="1"/>
    </xf>
    <xf numFmtId="49" fontId="3" fillId="6" borderId="2" applyNumberFormat="1" applyFont="1" applyFill="1" applyBorder="1" applyAlignment="1" applyProtection="0">
      <alignment horizontal="center" vertical="center" wrapText="1"/>
    </xf>
    <xf numFmtId="49" fontId="3" fillId="7" borderId="2" applyNumberFormat="1" applyFont="1" applyFill="1" applyBorder="1" applyAlignment="1" applyProtection="0">
      <alignment horizontal="center" vertical="center" wrapText="1"/>
    </xf>
    <xf numFmtId="49" fontId="3" fillId="6" borderId="3" applyNumberFormat="1" applyFont="1" applyFill="1" applyBorder="1" applyAlignment="1" applyProtection="0">
      <alignment horizontal="center" vertical="center" wrapText="1"/>
    </xf>
    <xf numFmtId="59" fontId="4" fillId="8" borderId="4" applyNumberFormat="1" applyFont="1" applyFill="1" applyBorder="1" applyAlignment="1" applyProtection="0">
      <alignment horizontal="right" vertical="top" wrapText="1"/>
    </xf>
    <xf numFmtId="0" fontId="5" borderId="5" applyNumberFormat="1" applyFont="1" applyFill="0" applyBorder="1" applyAlignment="1" applyProtection="0">
      <alignment vertical="center" wrapText="1" readingOrder="1"/>
    </xf>
    <xf numFmtId="0" fontId="5" borderId="6" applyNumberFormat="1" applyFont="1" applyFill="0" applyBorder="1" applyAlignment="1" applyProtection="0">
      <alignment vertical="center" wrapText="1" readingOrder="1"/>
    </xf>
    <xf numFmtId="0" fontId="5" borderId="7" applyNumberFormat="1" applyFont="1" applyFill="0" applyBorder="1" applyAlignment="1" applyProtection="0">
      <alignment vertical="center" wrapText="1" readingOrder="1"/>
    </xf>
    <xf numFmtId="0" fontId="5" borderId="8" applyNumberFormat="1" applyFont="1" applyFill="0" applyBorder="1" applyAlignment="1" applyProtection="0">
      <alignment vertical="center" wrapText="1" readingOrder="1"/>
    </xf>
    <xf numFmtId="59" fontId="4" fillId="8" borderId="9" applyNumberFormat="1" applyFont="1" applyFill="1" applyBorder="1" applyAlignment="1" applyProtection="0">
      <alignment horizontal="right" vertical="top" wrapText="1"/>
    </xf>
    <xf numFmtId="0" fontId="5" fillId="9" borderId="5" applyNumberFormat="1" applyFont="1" applyFill="1" applyBorder="1" applyAlignment="1" applyProtection="0">
      <alignment vertical="center" wrapText="1" readingOrder="1"/>
    </xf>
    <xf numFmtId="0" fontId="5" fillId="9" borderId="6" applyNumberFormat="1" applyFont="1" applyFill="1" applyBorder="1" applyAlignment="1" applyProtection="0">
      <alignment vertical="center" wrapText="1" readingOrder="1"/>
    </xf>
    <xf numFmtId="0" fontId="5" fillId="9" borderId="10" applyNumberFormat="1" applyFont="1" applyFill="1" applyBorder="1" applyAlignment="1" applyProtection="0">
      <alignment vertical="center" wrapText="1" readingOrder="1"/>
    </xf>
    <xf numFmtId="0" fontId="5" fillId="9" borderId="8" applyNumberFormat="1" applyFont="1" applyFill="1" applyBorder="1" applyAlignment="1" applyProtection="0">
      <alignment vertical="center" wrapText="1" readingOrder="1"/>
    </xf>
    <xf numFmtId="0" fontId="5" borderId="10" applyNumberFormat="1" applyFont="1" applyFill="0" applyBorder="1" applyAlignment="1" applyProtection="0">
      <alignment vertical="center" wrapText="1" readingOrder="1"/>
    </xf>
    <xf numFmtId="59" fontId="4" fillId="8" borderId="11" applyNumberFormat="1" applyFont="1" applyFill="1" applyBorder="1" applyAlignment="1" applyProtection="0">
      <alignment horizontal="right" vertical="top" wrapText="1"/>
    </xf>
    <xf numFmtId="59" fontId="4" fillId="8" borderId="12" applyNumberFormat="1" applyFont="1" applyFill="1" applyBorder="1" applyAlignment="1" applyProtection="0">
      <alignment horizontal="right" vertical="top" wrapText="1"/>
    </xf>
    <xf numFmtId="0" fontId="5" borderId="13" applyNumberFormat="1" applyFont="1" applyFill="0" applyBorder="1" applyAlignment="1" applyProtection="0">
      <alignment vertical="center" wrapText="1" readingOrder="1"/>
    </xf>
    <xf numFmtId="59" fontId="4" fillId="8" borderId="14" applyNumberFormat="1" applyFont="1" applyFill="1" applyBorder="1" applyAlignment="1" applyProtection="0">
      <alignment horizontal="right" vertical="top" wrapText="1"/>
    </xf>
    <xf numFmtId="0" fontId="5" fillId="9" borderId="15" applyNumberFormat="1" applyFont="1" applyFill="1" applyBorder="1" applyAlignment="1" applyProtection="0">
      <alignment vertical="center" wrapText="1" readingOrder="1"/>
    </xf>
    <xf numFmtId="0" fontId="5" fillId="9" borderId="16" applyNumberFormat="1" applyFont="1" applyFill="1" applyBorder="1" applyAlignment="1" applyProtection="0">
      <alignment vertical="center" wrapText="1" readingOrder="1"/>
    </xf>
    <xf numFmtId="0" fontId="5" fillId="9" borderId="17" applyNumberFormat="1" applyFont="1" applyFill="1" applyBorder="1" applyAlignment="1" applyProtection="0">
      <alignment vertical="center" wrapText="1" readingOrder="1"/>
    </xf>
    <xf numFmtId="0" fontId="5" fillId="9" borderId="18" applyNumberFormat="1" applyFont="1" applyFill="1" applyBorder="1" applyAlignment="1" applyProtection="0">
      <alignment vertical="center" wrapText="1" readingOrder="1"/>
    </xf>
    <xf numFmtId="59" fontId="4" fillId="8" borderId="19" applyNumberFormat="1" applyFont="1" applyFill="1" applyBorder="1" applyAlignment="1" applyProtection="0">
      <alignment horizontal="right" vertical="top" wrapText="1"/>
    </xf>
    <xf numFmtId="0" fontId="5" borderId="20" applyNumberFormat="1" applyFont="1" applyFill="0" applyBorder="1" applyAlignment="1" applyProtection="0">
      <alignment vertical="center" wrapText="1" readingOrder="1"/>
    </xf>
    <xf numFmtId="0" fontId="5" borderId="21" applyNumberFormat="1" applyFont="1" applyFill="0" applyBorder="1" applyAlignment="1" applyProtection="0">
      <alignment vertical="center" wrapText="1" readingOrder="1"/>
    </xf>
    <xf numFmtId="0" fontId="5" borderId="22" applyNumberFormat="1" applyFont="1" applyFill="0" applyBorder="1" applyAlignment="1" applyProtection="0">
      <alignment vertical="center" wrapText="1" readingOrder="1"/>
    </xf>
    <xf numFmtId="0" fontId="5" borderId="23" applyNumberFormat="1" applyFont="1" applyFill="0" applyBorder="1" applyAlignment="1" applyProtection="0">
      <alignment vertical="center" wrapText="1" readingOrder="1"/>
    </xf>
    <xf numFmtId="0" fontId="5" borderId="24" applyNumberFormat="1" applyFont="1" applyFill="0" applyBorder="1" applyAlignment="1" applyProtection="0">
      <alignment vertical="center" wrapText="1" readingOrder="1"/>
    </xf>
    <xf numFmtId="59" fontId="4" fillId="8" borderId="25" applyNumberFormat="1" applyFont="1" applyFill="1" applyBorder="1" applyAlignment="1" applyProtection="0">
      <alignment horizontal="right" vertical="top" wrapText="1"/>
    </xf>
    <xf numFmtId="0" fontId="5" fillId="9" borderId="26" applyNumberFormat="1" applyFont="1" applyFill="1" applyBorder="1" applyAlignment="1" applyProtection="0">
      <alignment vertical="center" wrapText="1" readingOrder="1"/>
    </xf>
    <xf numFmtId="0" fontId="5" fillId="9" borderId="27" applyNumberFormat="1" applyFont="1" applyFill="1" applyBorder="1" applyAlignment="1" applyProtection="0">
      <alignment vertical="center" wrapText="1" readingOrder="1"/>
    </xf>
    <xf numFmtId="0" fontId="5" fillId="9" borderId="28" applyNumberFormat="1" applyFont="1" applyFill="1" applyBorder="1" applyAlignment="1" applyProtection="0">
      <alignment vertical="center" wrapText="1" readingOrder="1"/>
    </xf>
    <xf numFmtId="0" fontId="5" fillId="9" borderId="29" applyNumberFormat="1" applyFont="1" applyFill="1" applyBorder="1" applyAlignment="1" applyProtection="0">
      <alignment vertical="center" wrapText="1" readingOrder="1"/>
    </xf>
    <xf numFmtId="0" fontId="5" fillId="9" borderId="30" applyNumberFormat="1" applyFont="1" applyFill="1" applyBorder="1" applyAlignment="1" applyProtection="0">
      <alignment vertical="center" wrapText="1" readingOrder="1"/>
    </xf>
    <xf numFmtId="0" fontId="5" fillId="9" borderId="31" applyNumberFormat="1" applyFont="1" applyFill="1" applyBorder="1" applyAlignment="1" applyProtection="0">
      <alignment vertical="center" wrapText="1" readingOrder="1"/>
    </xf>
    <xf numFmtId="0" fontId="5" fillId="9" borderId="32" applyNumberFormat="1" applyFont="1" applyFill="1" applyBorder="1" applyAlignment="1" applyProtection="0">
      <alignment vertical="center" wrapText="1" readingOrder="1"/>
    </xf>
    <xf numFmtId="0" fontId="5" fillId="9" borderId="33" applyNumberFormat="1" applyFont="1" applyFill="1" applyBorder="1" applyAlignment="1" applyProtection="0">
      <alignment vertical="center" wrapText="1" readingOrder="1"/>
    </xf>
    <xf numFmtId="59" fontId="4" fillId="8" borderId="34" applyNumberFormat="1" applyFont="1" applyFill="1" applyBorder="1" applyAlignment="1" applyProtection="0">
      <alignment horizontal="right" vertical="top" wrapText="1"/>
    </xf>
    <xf numFmtId="0" fontId="6" borderId="35" applyNumberFormat="1" applyFont="1" applyFill="0" applyBorder="1" applyAlignment="1" applyProtection="0">
      <alignment vertical="center" wrapText="1" readingOrder="1"/>
    </xf>
    <xf numFmtId="0" fontId="6" borderId="36" applyNumberFormat="1" applyFont="1" applyFill="0" applyBorder="1" applyAlignment="1" applyProtection="0">
      <alignment vertical="center" wrapText="1" readingOrder="1"/>
    </xf>
    <xf numFmtId="0" fontId="6" borderId="37" applyNumberFormat="1" applyFont="1" applyFill="0" applyBorder="1" applyAlignment="1" applyProtection="0">
      <alignment vertical="center" wrapText="1" readingOrder="1"/>
    </xf>
    <xf numFmtId="0" fontId="6" borderId="38" applyNumberFormat="1" applyFont="1" applyFill="0" applyBorder="1" applyAlignment="1" applyProtection="0">
      <alignment vertical="center" wrapText="1" readingOrder="1"/>
    </xf>
    <xf numFmtId="0" fontId="6" fillId="9" borderId="35" applyNumberFormat="1" applyFont="1" applyFill="1" applyBorder="1" applyAlignment="1" applyProtection="0">
      <alignment vertical="center" wrapText="1" readingOrder="1"/>
    </xf>
    <xf numFmtId="0" fontId="6" fillId="9" borderId="36" applyNumberFormat="1" applyFont="1" applyFill="1" applyBorder="1" applyAlignment="1" applyProtection="0">
      <alignment vertical="center" wrapText="1" readingOrder="1"/>
    </xf>
    <xf numFmtId="0" fontId="6" fillId="9" borderId="37" applyNumberFormat="1" applyFont="1" applyFill="1" applyBorder="1" applyAlignment="1" applyProtection="0">
      <alignment vertical="center" wrapText="1" readingOrder="1"/>
    </xf>
    <xf numFmtId="0" fontId="6" fillId="9" borderId="38" applyNumberFormat="1" applyFont="1" applyFill="1" applyBorder="1" applyAlignment="1" applyProtection="0">
      <alignment vertical="center" wrapText="1" readingOrder="1"/>
    </xf>
    <xf numFmtId="59" fontId="4" fillId="8" borderId="39" applyNumberFormat="1" applyFont="1" applyFill="1" applyBorder="1" applyAlignment="1" applyProtection="0">
      <alignment horizontal="right" vertical="top" wrapText="1"/>
    </xf>
    <xf numFmtId="0" fontId="6" fillId="9" borderId="40" applyNumberFormat="1" applyFont="1" applyFill="1" applyBorder="1" applyAlignment="1" applyProtection="0">
      <alignment vertical="center" wrapText="1" readingOrder="1"/>
    </xf>
    <xf numFmtId="0" fontId="6" fillId="9" borderId="41" applyNumberFormat="1" applyFont="1" applyFill="1" applyBorder="1" applyAlignment="1" applyProtection="0">
      <alignment vertical="center" wrapText="1" readingOrder="1"/>
    </xf>
    <xf numFmtId="0" fontId="6" fillId="9" borderId="42" applyNumberFormat="1" applyFont="1" applyFill="1" applyBorder="1" applyAlignment="1" applyProtection="0">
      <alignment vertical="center" wrapText="1" readingOrder="1"/>
    </xf>
    <xf numFmtId="0" fontId="6" fillId="9" borderId="43" applyNumberFormat="1" applyFont="1" applyFill="1" applyBorder="1" applyAlignment="1" applyProtection="0">
      <alignment vertical="center" wrapText="1" readingOrder="1"/>
    </xf>
    <xf numFmtId="59" fontId="4" fillId="8" borderId="44" applyNumberFormat="1" applyFont="1" applyFill="1" applyBorder="1" applyAlignment="1" applyProtection="0">
      <alignment horizontal="right" vertical="top" wrapText="1"/>
    </xf>
    <xf numFmtId="0" fontId="6" borderId="45" applyNumberFormat="1" applyFont="1" applyFill="0" applyBorder="1" applyAlignment="1" applyProtection="0">
      <alignment vertical="center" wrapText="1" readingOrder="1"/>
    </xf>
    <xf numFmtId="0" fontId="6" borderId="46" applyNumberFormat="1" applyFont="1" applyFill="0" applyBorder="1" applyAlignment="1" applyProtection="0">
      <alignment vertical="center" wrapText="1" readingOrder="1"/>
    </xf>
    <xf numFmtId="0" fontId="6" borderId="47" applyNumberFormat="1" applyFont="1" applyFill="0" applyBorder="1" applyAlignment="1" applyProtection="0">
      <alignment vertical="center" wrapText="1" readingOrder="1"/>
    </xf>
    <xf numFmtId="0" fontId="6" borderId="48" applyNumberFormat="1" applyFont="1" applyFill="0" applyBorder="1" applyAlignment="1" applyProtection="0">
      <alignment vertical="center" wrapText="1" readingOrder="1"/>
    </xf>
    <xf numFmtId="0" fontId="6" borderId="49" applyNumberFormat="1" applyFont="1" applyFill="0" applyBorder="1" applyAlignment="1" applyProtection="0">
      <alignment vertical="center" wrapText="1" readingOrder="1"/>
    </xf>
    <xf numFmtId="59" fontId="4" fillId="8" borderId="50" applyNumberFormat="1" applyFont="1" applyFill="1" applyBorder="1" applyAlignment="1" applyProtection="0">
      <alignment horizontal="right" vertical="top" wrapText="1"/>
    </xf>
    <xf numFmtId="0" fontId="6" fillId="9" borderId="51" applyNumberFormat="1" applyFont="1" applyFill="1" applyBorder="1" applyAlignment="1" applyProtection="0">
      <alignment vertical="center" wrapText="1" readingOrder="1"/>
    </xf>
    <xf numFmtId="59" fontId="4" fillId="8" borderId="52" applyNumberFormat="1" applyFont="1" applyFill="1" applyBorder="1" applyAlignment="1" applyProtection="0">
      <alignment horizontal="right" vertical="top" wrapText="1"/>
    </xf>
    <xf numFmtId="59" fontId="4" fillId="8" borderId="53" applyNumberFormat="1" applyFont="1" applyFill="1" applyBorder="1" applyAlignment="1" applyProtection="0">
      <alignment horizontal="right" vertical="top" wrapText="1"/>
    </xf>
    <xf numFmtId="59" fontId="4" fillId="8" borderId="54" applyNumberFormat="1" applyFont="1" applyFill="1" applyBorder="1" applyAlignment="1" applyProtection="0">
      <alignment horizontal="right" vertical="top" wrapText="1"/>
    </xf>
    <xf numFmtId="0" fontId="6" fillId="9" borderId="55" applyNumberFormat="1" applyFont="1" applyFill="1" applyBorder="1" applyAlignment="1" applyProtection="0">
      <alignment vertical="center" wrapText="1" readingOrder="1"/>
    </xf>
    <xf numFmtId="59" fontId="4" fillId="8" borderId="56" applyNumberFormat="1" applyFont="1" applyFill="1" applyBorder="1" applyAlignment="1" applyProtection="0">
      <alignment horizontal="right" vertical="top" wrapText="1"/>
    </xf>
    <xf numFmtId="0" fontId="6" borderId="40" applyNumberFormat="1" applyFont="1" applyFill="0" applyBorder="1" applyAlignment="1" applyProtection="0">
      <alignment vertical="center" wrapText="1" readingOrder="1"/>
    </xf>
    <xf numFmtId="0" fontId="6" fillId="9" borderId="57" applyNumberFormat="1" applyFont="1" applyFill="1" applyBorder="1" applyAlignment="1" applyProtection="0">
      <alignment vertical="center" wrapText="1" readingOrder="1"/>
    </xf>
    <xf numFmtId="0" fontId="6" fillId="9" borderId="44" applyNumberFormat="1" applyFont="1" applyFill="1" applyBorder="1" applyAlignment="1" applyProtection="0">
      <alignment vertical="center" wrapText="1" readingOrder="1"/>
    </xf>
    <xf numFmtId="0" fontId="6" fillId="9" borderId="58" applyNumberFormat="1" applyFont="1" applyFill="1" applyBorder="1" applyAlignment="1" applyProtection="0">
      <alignment vertical="center" wrapText="1" readingOrder="1"/>
    </xf>
    <xf numFmtId="60" fontId="4" fillId="8" borderId="34" applyNumberFormat="1" applyFont="1" applyFill="1" applyBorder="1" applyAlignment="1" applyProtection="0">
      <alignment horizontal="right" vertical="top" wrapText="1"/>
    </xf>
    <xf numFmtId="0" fontId="6" borderId="51" applyNumberFormat="1" applyFont="1" applyFill="0" applyBorder="1" applyAlignment="1" applyProtection="0">
      <alignment vertical="center" wrapText="1" readingOrder="1"/>
    </xf>
    <xf numFmtId="60" fontId="4" fillId="8" borderId="59" applyNumberFormat="1" applyFont="1" applyFill="1" applyBorder="1" applyAlignment="1" applyProtection="0">
      <alignment horizontal="right" vertical="top" wrapText="1"/>
    </xf>
    <xf numFmtId="0" fontId="6" fillId="9" borderId="60" applyNumberFormat="1" applyFont="1" applyFill="1" applyBorder="1" applyAlignment="1" applyProtection="0">
      <alignment vertical="center" wrapText="1" readingOrder="1"/>
    </xf>
    <xf numFmtId="0" fontId="6" fillId="9" borderId="61" applyNumberFormat="1" applyFont="1" applyFill="1" applyBorder="1" applyAlignment="1" applyProtection="0">
      <alignment vertical="center" wrapText="1" readingOrder="1"/>
    </xf>
    <xf numFmtId="0" fontId="6" borderId="62" applyNumberFormat="1" applyFont="1" applyFill="0" applyBorder="1" applyAlignment="1" applyProtection="0">
      <alignment vertical="center" wrapText="1" readingOrder="1"/>
    </xf>
    <xf numFmtId="0" fontId="6" borderId="63" applyNumberFormat="1" applyFont="1" applyFill="0" applyBorder="1" applyAlignment="1" applyProtection="0">
      <alignment vertical="center" wrapText="1" readingOrder="1"/>
    </xf>
    <xf numFmtId="60" fontId="4" fillId="8" borderId="64" applyNumberFormat="1" applyFont="1" applyFill="1" applyBorder="1" applyAlignment="1" applyProtection="0">
      <alignment horizontal="right" vertical="top" wrapText="1"/>
    </xf>
    <xf numFmtId="0" fontId="6" fillId="9" borderId="62" applyNumberFormat="1" applyFont="1" applyFill="1" applyBorder="1" applyAlignment="1" applyProtection="0">
      <alignment vertical="center" wrapText="1" readingOrder="1"/>
    </xf>
    <xf numFmtId="0" fontId="6" fillId="9" borderId="63" applyNumberFormat="1" applyFont="1" applyFill="1" applyBorder="1" applyAlignment="1" applyProtection="0">
      <alignment vertical="center" wrapText="1" readingOrder="1"/>
    </xf>
    <xf numFmtId="60" fontId="4" fillId="8" borderId="12" applyNumberFormat="1" applyFont="1" applyFill="1" applyBorder="1" applyAlignment="1" applyProtection="0">
      <alignment horizontal="right" vertical="top" wrapText="1"/>
    </xf>
    <xf numFmtId="0" fontId="6" borderId="65" applyNumberFormat="1" applyFont="1" applyFill="0" applyBorder="1" applyAlignment="1" applyProtection="0">
      <alignment vertical="center" wrapText="1" readingOrder="1"/>
    </xf>
    <xf numFmtId="60" fontId="4" fillId="8" borderId="66" applyNumberFormat="1" applyFont="1" applyFill="1" applyBorder="1" applyAlignment="1" applyProtection="0">
      <alignment horizontal="right" vertical="top" wrapText="1"/>
    </xf>
    <xf numFmtId="0" fontId="6" borderId="67" applyNumberFormat="1" applyFont="1" applyFill="0" applyBorder="1" applyAlignment="1" applyProtection="0">
      <alignment vertical="center" wrapText="1" readingOrder="1"/>
    </xf>
    <xf numFmtId="0" fontId="6" fillId="9" borderId="68" applyNumberFormat="1" applyFont="1" applyFill="1" applyBorder="1" applyAlignment="1" applyProtection="0">
      <alignment vertical="center" wrapText="1" readingOrder="1"/>
    </xf>
    <xf numFmtId="0" fontId="6" fillId="9" borderId="69" applyNumberFormat="1" applyFont="1" applyFill="1" applyBorder="1" applyAlignment="1" applyProtection="0">
      <alignment vertical="center" wrapText="1" readingOrder="1"/>
    </xf>
    <xf numFmtId="0" fontId="6" borderId="70" applyNumberFormat="1" applyFont="1" applyFill="0" applyBorder="1" applyAlignment="1" applyProtection="0">
      <alignment vertical="center" wrapText="1" readingOrder="1"/>
    </xf>
    <xf numFmtId="0" fontId="6" fillId="9" borderId="71" applyNumberFormat="1" applyFont="1" applyFill="1" applyBorder="1" applyAlignment="1" applyProtection="0">
      <alignment vertical="center" wrapText="1" readingOrder="1"/>
    </xf>
    <xf numFmtId="0" fontId="6" fillId="9" borderId="72" applyNumberFormat="1" applyFont="1" applyFill="1" applyBorder="1" applyAlignment="1" applyProtection="0">
      <alignment vertical="center" wrapText="1" readingOrder="1"/>
    </xf>
    <xf numFmtId="0" fontId="6" borderId="73" applyNumberFormat="1" applyFont="1" applyFill="0" applyBorder="1" applyAlignment="1" applyProtection="0">
      <alignment vertical="center" wrapText="1" readingOrder="1"/>
    </xf>
    <xf numFmtId="0" fontId="6" borderId="74" applyNumberFormat="1" applyFont="1" applyFill="0" applyBorder="1" applyAlignment="1" applyProtection="0">
      <alignment vertical="center" wrapText="1" readingOrder="1"/>
    </xf>
    <xf numFmtId="0" fontId="6" borderId="75" applyNumberFormat="1" applyFont="1" applyFill="0" applyBorder="1" applyAlignment="1" applyProtection="0">
      <alignment vertical="center" wrapText="1" readingOrder="1"/>
    </xf>
    <xf numFmtId="0" fontId="6" fillId="9" borderId="76" applyNumberFormat="1" applyFont="1" applyFill="1" applyBorder="1" applyAlignment="1" applyProtection="0">
      <alignment vertical="center" wrapText="1" readingOrder="1"/>
    </xf>
    <xf numFmtId="0" fontId="6" fillId="9" borderId="77" applyNumberFormat="1" applyFont="1" applyFill="1" applyBorder="1" applyAlignment="1" applyProtection="0">
      <alignment vertical="center" wrapText="1" readingOrder="1"/>
    </xf>
    <xf numFmtId="0" fontId="6" fillId="9" borderId="78" applyNumberFormat="1" applyFont="1" applyFill="1" applyBorder="1" applyAlignment="1" applyProtection="0">
      <alignment vertical="center" wrapText="1" readingOrder="1"/>
    </xf>
    <xf numFmtId="0" fontId="6" borderId="79" applyNumberFormat="1" applyFont="1" applyFill="0" applyBorder="1" applyAlignment="1" applyProtection="0">
      <alignment vertical="center" wrapText="1" readingOrder="1"/>
    </xf>
    <xf numFmtId="0" fontId="6" borderId="80" applyNumberFormat="1" applyFont="1" applyFill="0" applyBorder="1" applyAlignment="1" applyProtection="0">
      <alignment vertical="center" wrapText="1" readingOrder="1"/>
    </xf>
    <xf numFmtId="0" fontId="6" borderId="81" applyNumberFormat="1" applyFont="1" applyFill="0" applyBorder="1" applyAlignment="1" applyProtection="0">
      <alignment vertical="center" wrapText="1" readingOrder="1"/>
    </xf>
    <xf numFmtId="0" fontId="6" fillId="9" borderId="82" applyNumberFormat="1" applyFont="1" applyFill="1" applyBorder="1" applyAlignment="1" applyProtection="0">
      <alignment vertical="center" wrapText="1" readingOrder="1"/>
    </xf>
    <xf numFmtId="60" fontId="4" fillId="8" borderId="83" applyNumberFormat="1" applyFont="1" applyFill="1" applyBorder="1" applyAlignment="1" applyProtection="0">
      <alignment horizontal="right" vertical="top" wrapText="1"/>
    </xf>
    <xf numFmtId="0" fontId="6" borderId="84" applyNumberFormat="1" applyFont="1" applyFill="0" applyBorder="1" applyAlignment="1" applyProtection="0">
      <alignment vertical="center" wrapText="1" readingOrder="1"/>
    </xf>
    <xf numFmtId="0" fontId="6" borderId="85" applyNumberFormat="1" applyFont="1" applyFill="0" applyBorder="1" applyAlignment="1" applyProtection="0">
      <alignment vertical="center" wrapText="1" readingOrder="1"/>
    </xf>
    <xf numFmtId="60" fontId="4" fillId="8" borderId="86" applyNumberFormat="1" applyFont="1" applyFill="1" applyBorder="1" applyAlignment="1" applyProtection="0">
      <alignment horizontal="right" vertical="top" wrapText="1"/>
    </xf>
    <xf numFmtId="0" fontId="6" fillId="9" borderId="87" applyNumberFormat="1" applyFont="1" applyFill="1" applyBorder="1" applyAlignment="1" applyProtection="0">
      <alignment vertical="center" wrapText="1" readingOrder="1"/>
    </xf>
    <xf numFmtId="0" fontId="6" fillId="9" borderId="88" applyNumberFormat="1" applyFont="1" applyFill="1" applyBorder="1" applyAlignment="1" applyProtection="0">
      <alignment vertical="center" wrapText="1" readingOrder="1"/>
    </xf>
    <xf numFmtId="0" fontId="6" fillId="9" borderId="89" applyNumberFormat="1" applyFont="1" applyFill="1" applyBorder="1" applyAlignment="1" applyProtection="0">
      <alignment vertical="center" wrapText="1" readingOrder="1"/>
    </xf>
    <xf numFmtId="60" fontId="4" fillId="8" borderId="90" applyNumberFormat="1" applyFont="1" applyFill="1" applyBorder="1" applyAlignment="1" applyProtection="0">
      <alignment horizontal="right" vertical="top" wrapText="1"/>
    </xf>
    <xf numFmtId="0" fontId="6" borderId="91" applyNumberFormat="1" applyFont="1" applyFill="0" applyBorder="1" applyAlignment="1" applyProtection="0">
      <alignment vertical="center" wrapText="1" readingOrder="1"/>
    </xf>
    <xf numFmtId="0" fontId="6" borderId="92" applyNumberFormat="1" applyFont="1" applyFill="0" applyBorder="1" applyAlignment="1" applyProtection="0">
      <alignment vertical="center" wrapText="1" readingOrder="1"/>
    </xf>
    <xf numFmtId="0" fontId="6" fillId="9" borderId="84" applyNumberFormat="1" applyFont="1" applyFill="1" applyBorder="1" applyAlignment="1" applyProtection="0">
      <alignment vertical="center" wrapText="1" readingOrder="1"/>
    </xf>
    <xf numFmtId="0" fontId="6" fillId="9" borderId="85" applyNumberFormat="1" applyFont="1" applyFill="1" applyBorder="1" applyAlignment="1" applyProtection="0">
      <alignment vertical="center" wrapText="1" readingOrder="1"/>
    </xf>
    <xf numFmtId="0" fontId="6" borderId="87" applyNumberFormat="1" applyFont="1" applyFill="0" applyBorder="1" applyAlignment="1" applyProtection="0">
      <alignment vertical="center" wrapText="1" readingOrder="1"/>
    </xf>
    <xf numFmtId="0" fontId="6" borderId="88" applyNumberFormat="1" applyFont="1" applyFill="0" applyBorder="1" applyAlignment="1" applyProtection="0">
      <alignment vertical="center" wrapText="1" readingOrder="1"/>
    </xf>
    <xf numFmtId="0" fontId="6" borderId="89" applyNumberFormat="1" applyFont="1" applyFill="0" applyBorder="1" applyAlignment="1" applyProtection="0">
      <alignment vertical="center" wrapText="1" readingOrder="1"/>
    </xf>
    <xf numFmtId="0" fontId="6" fillId="9" borderId="91" applyNumberFormat="1" applyFont="1" applyFill="1" applyBorder="1" applyAlignment="1" applyProtection="0">
      <alignment vertical="center" wrapText="1" readingOrder="1"/>
    </xf>
    <xf numFmtId="0" fontId="6" fillId="9" borderId="92" applyNumberFormat="1" applyFont="1" applyFill="1" applyBorder="1" applyAlignment="1" applyProtection="0">
      <alignment vertical="center" wrapText="1" readingOrder="1"/>
    </xf>
    <xf numFmtId="0" fontId="6" borderId="78" applyNumberFormat="1" applyFont="1" applyFill="0" applyBorder="1" applyAlignment="1" applyProtection="0">
      <alignment vertical="center" wrapText="1" readingOrder="1"/>
    </xf>
    <xf numFmtId="0" fontId="6" fillId="9" borderId="79" applyNumberFormat="1" applyFont="1" applyFill="1" applyBorder="1" applyAlignment="1" applyProtection="0">
      <alignment vertical="center" wrapText="1" readingOrder="1"/>
    </xf>
    <xf numFmtId="0" fontId="6" fillId="9" borderId="80" applyNumberFormat="1" applyFont="1" applyFill="1" applyBorder="1" applyAlignment="1" applyProtection="0">
      <alignment vertical="center" wrapText="1" readingOrder="1"/>
    </xf>
    <xf numFmtId="0" fontId="6" fillId="9" borderId="81" applyNumberFormat="1" applyFont="1" applyFill="1" applyBorder="1" applyAlignment="1" applyProtection="0">
      <alignment vertical="center" wrapText="1" readingOrder="1"/>
    </xf>
    <xf numFmtId="0" fontId="6" borderId="82" applyNumberFormat="1" applyFont="1" applyFill="0" applyBorder="1" applyAlignment="1" applyProtection="0">
      <alignment vertical="center" wrapText="1" readingOrder="1"/>
    </xf>
    <xf numFmtId="0" fontId="6" borderId="71" applyNumberFormat="1" applyFont="1" applyFill="0" applyBorder="1" applyAlignment="1" applyProtection="0">
      <alignment vertical="center" wrapText="1" readingOrder="1"/>
    </xf>
    <xf numFmtId="0" fontId="6" borderId="72" applyNumberFormat="1" applyFont="1" applyFill="0" applyBorder="1" applyAlignment="1" applyProtection="0">
      <alignment vertical="center" wrapText="1" readingOrder="1"/>
    </xf>
    <xf numFmtId="0" fontId="6" fillId="9" borderId="73" applyNumberFormat="1" applyFont="1" applyFill="1" applyBorder="1" applyAlignment="1" applyProtection="0">
      <alignment vertical="center" wrapText="1" readingOrder="1"/>
    </xf>
    <xf numFmtId="0" fontId="6" fillId="9" borderId="74" applyNumberFormat="1" applyFont="1" applyFill="1" applyBorder="1" applyAlignment="1" applyProtection="0">
      <alignment vertical="center" wrapText="1" readingOrder="1"/>
    </xf>
    <xf numFmtId="0" fontId="6" fillId="9" borderId="75" applyNumberFormat="1" applyFont="1" applyFill="1" applyBorder="1" applyAlignment="1" applyProtection="0">
      <alignment vertical="center" wrapText="1" readingOrder="1"/>
    </xf>
    <xf numFmtId="0" fontId="6" borderId="76" applyNumberFormat="1" applyFont="1" applyFill="0" applyBorder="1" applyAlignment="1" applyProtection="0">
      <alignment vertical="center" wrapText="1" readingOrder="1"/>
    </xf>
    <xf numFmtId="0" fontId="6" borderId="77"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10" borderId="2" applyNumberFormat="1" applyFont="1" applyFill="1" applyBorder="1" applyAlignment="1" applyProtection="0">
      <alignment horizontal="center" vertical="center" wrapText="1"/>
    </xf>
    <xf numFmtId="49" fontId="3" fillId="11" borderId="2" applyNumberFormat="1" applyFont="1" applyFill="1" applyBorder="1" applyAlignment="1" applyProtection="0">
      <alignment horizontal="center" vertical="center" wrapText="1"/>
    </xf>
    <xf numFmtId="10" fontId="18" borderId="5" applyNumberFormat="1" applyFont="1" applyFill="0" applyBorder="1" applyAlignment="1" applyProtection="0">
      <alignment vertical="top" wrapText="1"/>
    </xf>
    <xf numFmtId="0" fontId="18" borderId="5" applyNumberFormat="1" applyFont="1" applyFill="0" applyBorder="1" applyAlignment="1" applyProtection="0">
      <alignment vertical="top" wrapText="1"/>
    </xf>
    <xf numFmtId="1" fontId="18" borderId="5" applyNumberFormat="1" applyFont="1" applyFill="0" applyBorder="1" applyAlignment="1" applyProtection="0">
      <alignment vertical="top" wrapText="1"/>
    </xf>
    <xf numFmtId="10" fontId="18" fillId="9" borderId="5" applyNumberFormat="1" applyFont="1" applyFill="1" applyBorder="1" applyAlignment="1" applyProtection="0">
      <alignment vertical="top" wrapText="1"/>
    </xf>
    <xf numFmtId="0" fontId="18" fillId="9" borderId="5" applyNumberFormat="1" applyFont="1" applyFill="1" applyBorder="1" applyAlignment="1" applyProtection="0">
      <alignment vertical="top" wrapText="1"/>
    </xf>
    <xf numFmtId="1" fontId="18" fillId="9" borderId="5" applyNumberFormat="1" applyFont="1" applyFill="1" applyBorder="1" applyAlignment="1" applyProtection="0">
      <alignment vertical="top" wrapText="1"/>
    </xf>
    <xf numFmtId="10" fontId="18" borderId="13" applyNumberFormat="1" applyFont="1" applyFill="0" applyBorder="1" applyAlignment="1" applyProtection="0">
      <alignment vertical="top" wrapText="1"/>
    </xf>
    <xf numFmtId="10" fontId="18" fillId="9" borderId="15" applyNumberFormat="1" applyFont="1" applyFill="1" applyBorder="1" applyAlignment="1" applyProtection="0">
      <alignment vertical="top" wrapText="1"/>
    </xf>
    <xf numFmtId="0" fontId="18" fillId="9" borderId="15" applyNumberFormat="1" applyFont="1" applyFill="1" applyBorder="1" applyAlignment="1" applyProtection="0">
      <alignment vertical="top" wrapText="1"/>
    </xf>
    <xf numFmtId="10" fontId="18" borderId="20" applyNumberFormat="1" applyFont="1" applyFill="0" applyBorder="1" applyAlignment="1" applyProtection="0">
      <alignment vertical="top" wrapText="1"/>
    </xf>
    <xf numFmtId="10" fontId="18" borderId="21" applyNumberFormat="1" applyFont="1" applyFill="0" applyBorder="1" applyAlignment="1" applyProtection="0">
      <alignment vertical="top" wrapText="1"/>
    </xf>
    <xf numFmtId="0" fontId="18" borderId="21" applyNumberFormat="1" applyFont="1" applyFill="0" applyBorder="1" applyAlignment="1" applyProtection="0">
      <alignment vertical="top" wrapText="1"/>
    </xf>
    <xf numFmtId="10" fontId="18" fillId="9" borderId="26" applyNumberFormat="1" applyFont="1" applyFill="1" applyBorder="1" applyAlignment="1" applyProtection="0">
      <alignment vertical="top" wrapText="1"/>
    </xf>
    <xf numFmtId="0" fontId="18" fillId="9" borderId="26" applyNumberFormat="1" applyFont="1" applyFill="1" applyBorder="1" applyAlignment="1" applyProtection="0">
      <alignment vertical="top" wrapText="1"/>
    </xf>
    <xf numFmtId="0" fontId="18" borderId="93" applyNumberFormat="1" applyFont="1" applyFill="0" applyBorder="1" applyAlignment="1" applyProtection="0">
      <alignment vertical="top" wrapText="1"/>
    </xf>
    <xf numFmtId="0" fontId="18" borderId="94" applyNumberFormat="1" applyFont="1" applyFill="0" applyBorder="1" applyAlignment="1" applyProtection="0">
      <alignment vertical="top" wrapText="1"/>
    </xf>
    <xf numFmtId="61" fontId="18" fillId="9" borderId="95" applyNumberFormat="1" applyFont="1" applyFill="1" applyBorder="1" applyAlignment="1" applyProtection="0">
      <alignment vertical="top" wrapText="1"/>
    </xf>
    <xf numFmtId="61" fontId="18" fillId="9" borderId="9" applyNumberFormat="1" applyFont="1" applyFill="1" applyBorder="1" applyAlignment="1" applyProtection="0">
      <alignment vertical="top" wrapText="1"/>
    </xf>
    <xf numFmtId="61" fontId="18" borderId="95" applyNumberFormat="1" applyFont="1" applyFill="0" applyBorder="1" applyAlignment="1" applyProtection="0">
      <alignment vertical="top" wrapText="1"/>
    </xf>
    <xf numFmtId="61" fontId="18" borderId="9" applyNumberFormat="1" applyFont="1" applyFill="0" applyBorder="1" applyAlignment="1" applyProtection="0">
      <alignment vertical="top" wrapText="1"/>
    </xf>
    <xf numFmtId="59" fontId="4" fillId="8" borderId="96" applyNumberFormat="1" applyFont="1" applyFill="1" applyBorder="1" applyAlignment="1" applyProtection="0">
      <alignment horizontal="right" vertical="top" wrapText="1"/>
    </xf>
    <xf numFmtId="10" fontId="18" fillId="9" borderId="8" applyNumberFormat="1" applyFont="1" applyFill="1" applyBorder="1" applyAlignment="1" applyProtection="0">
      <alignment vertical="top" wrapText="1"/>
    </xf>
    <xf numFmtId="59" fontId="4" fillId="8" borderId="97" applyNumberFormat="1" applyFont="1" applyFill="1" applyBorder="1" applyAlignment="1" applyProtection="0">
      <alignment horizontal="right" vertical="top" wrapText="1"/>
    </xf>
    <xf numFmtId="60" fontId="4" fillId="8" borderId="9"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5" borderId="5" applyNumberFormat="1" applyFont="1" applyFill="0" applyBorder="1" applyAlignment="1" applyProtection="0">
      <alignment vertical="top" wrapText="1"/>
    </xf>
    <xf numFmtId="0" fontId="20" borderId="5" applyNumberFormat="1" applyFont="1" applyFill="0" applyBorder="1" applyAlignment="1" applyProtection="0">
      <alignment vertical="top" wrapText="1" readingOrder="1"/>
    </xf>
    <xf numFmtId="0" fontId="5" fillId="9" borderId="5" applyNumberFormat="1" applyFont="1" applyFill="1" applyBorder="1" applyAlignment="1" applyProtection="0">
      <alignment vertical="top" wrapText="1"/>
    </xf>
    <xf numFmtId="0" fontId="20" fillId="9" borderId="5" applyNumberFormat="1" applyFont="1" applyFill="1" applyBorder="1" applyAlignment="1" applyProtection="0">
      <alignment vertical="top" wrapText="1" readingOrder="1"/>
    </xf>
    <xf numFmtId="0" fontId="6" borderId="98" applyNumberFormat="1" applyFont="1" applyFill="0" applyBorder="1" applyAlignment="1" applyProtection="0">
      <alignment vertical="center" wrapText="1" readingOrder="1"/>
    </xf>
    <xf numFmtId="0" fontId="6" fillId="9" borderId="98" applyNumberFormat="1" applyFont="1" applyFill="1" applyBorder="1" applyAlignment="1" applyProtection="0">
      <alignment vertical="center" wrapText="1" readingOrder="1"/>
    </xf>
    <xf numFmtId="0" fontId="6" fillId="9" borderId="99" applyNumberFormat="1" applyFont="1" applyFill="1" applyBorder="1" applyAlignment="1" applyProtection="0">
      <alignment vertical="center" wrapText="1" readingOrder="1"/>
    </xf>
    <xf numFmtId="0" fontId="20" fillId="9" borderId="100" applyNumberFormat="1" applyFont="1" applyFill="1" applyBorder="1" applyAlignment="1" applyProtection="0">
      <alignment vertical="top" wrapText="1" readingOrder="1"/>
    </xf>
    <xf numFmtId="0" fontId="6" borderId="101" applyNumberFormat="1" applyFont="1" applyFill="0" applyBorder="1" applyAlignment="1" applyProtection="0">
      <alignment vertical="center" wrapText="1" readingOrder="1"/>
    </xf>
    <xf numFmtId="0" fontId="5" borderId="102" applyNumberFormat="1" applyFont="1" applyFill="0" applyBorder="1" applyAlignment="1" applyProtection="0">
      <alignment vertical="top" wrapText="1"/>
    </xf>
    <xf numFmtId="0" fontId="20" borderId="80" applyNumberFormat="1" applyFont="1" applyFill="0" applyBorder="1" applyAlignment="1" applyProtection="0">
      <alignment vertical="top" wrapText="1" readingOrder="1"/>
    </xf>
    <xf numFmtId="0" fontId="20" borderId="103" applyNumberFormat="1" applyFont="1" applyFill="0" applyBorder="1" applyAlignment="1" applyProtection="0">
      <alignment vertical="top" wrapText="1" readingOrder="1"/>
    </xf>
    <xf numFmtId="0" fontId="6" fillId="9" borderId="104" applyNumberFormat="1" applyFont="1" applyFill="1" applyBorder="1" applyAlignment="1" applyProtection="0">
      <alignment vertical="center" wrapText="1" readingOrder="1"/>
    </xf>
    <xf numFmtId="0" fontId="20" fillId="9" borderId="105" applyNumberFormat="1" applyFont="1" applyFill="1" applyBorder="1" applyAlignment="1" applyProtection="0">
      <alignment vertical="top" wrapText="1" readingOrder="1"/>
    </xf>
    <xf numFmtId="0" fontId="6" fillId="9" borderId="106" applyNumberFormat="1" applyFont="1" applyFill="1" applyBorder="1" applyAlignment="1" applyProtection="0">
      <alignment vertical="center" wrapText="1" readingOrder="1"/>
    </xf>
    <xf numFmtId="59" fontId="4" fillId="8" borderId="107" applyNumberFormat="1" applyFont="1" applyFill="1" applyBorder="1" applyAlignment="1" applyProtection="0">
      <alignment horizontal="right" vertical="top" wrapText="1"/>
    </xf>
    <xf numFmtId="0" fontId="5" fillId="9" borderId="100" applyNumberFormat="1" applyFont="1" applyFill="1" applyBorder="1" applyAlignment="1" applyProtection="0">
      <alignment vertical="top" wrapText="1"/>
    </xf>
    <xf numFmtId="0" fontId="6" borderId="108" applyNumberFormat="1" applyFont="1" applyFill="0" applyBorder="1" applyAlignment="1" applyProtection="0">
      <alignment vertical="center" wrapText="1" readingOrder="1"/>
    </xf>
    <xf numFmtId="0" fontId="5" borderId="80" applyNumberFormat="1" applyFont="1" applyFill="0" applyBorder="1" applyAlignment="1" applyProtection="0">
      <alignment vertical="top" wrapText="1"/>
    </xf>
    <xf numFmtId="0" fontId="5" fillId="9" borderId="105" applyNumberFormat="1" applyFont="1" applyFill="1" applyBorder="1" applyAlignment="1" applyProtection="0">
      <alignment vertical="top" wrapText="1"/>
    </xf>
    <xf numFmtId="0" fontId="5" borderId="109" applyNumberFormat="1" applyFont="1" applyFill="0" applyBorder="1" applyAlignment="1" applyProtection="0">
      <alignment vertical="top" wrapText="1"/>
    </xf>
    <xf numFmtId="0" fontId="6" fillId="9" borderId="110" applyNumberFormat="1" applyFont="1" applyFill="1" applyBorder="1" applyAlignment="1" applyProtection="0">
      <alignment vertical="center" wrapText="1" readingOrder="1"/>
    </xf>
    <xf numFmtId="0" fontId="6" borderId="111" applyNumberFormat="1" applyFont="1" applyFill="0" applyBorder="1" applyAlignment="1" applyProtection="0">
      <alignment vertical="center" wrapText="1" readingOrder="1"/>
    </xf>
    <xf numFmtId="0" fontId="6" fillId="9" borderId="111" applyNumberFormat="1" applyFont="1" applyFill="1" applyBorder="1" applyAlignment="1" applyProtection="0">
      <alignment vertical="center" wrapText="1" readingOrder="1"/>
    </xf>
    <xf numFmtId="0" fontId="20" borderId="5" applyNumberFormat="0" applyFont="1" applyFill="0" applyBorder="1" applyAlignment="1" applyProtection="0">
      <alignment vertical="top" wrapText="1" readingOrder="1"/>
    </xf>
    <xf numFmtId="0" fontId="20" fillId="9" borderId="5" applyNumberFormat="0" applyFont="1" applyFill="1" applyBorder="1" applyAlignment="1" applyProtection="0">
      <alignment vertical="top" wrapText="1" readingOrder="1"/>
    </xf>
    <xf numFmtId="0" fontId="20" fillId="9" borderId="111" applyNumberFormat="1" applyFont="1" applyFill="1" applyBorder="1" applyAlignment="1" applyProtection="0">
      <alignment vertical="center" wrapText="1" readingOrder="1"/>
    </xf>
    <xf numFmtId="0" fontId="5" borderId="112" applyNumberFormat="1" applyFont="1" applyFill="0" applyBorder="1" applyAlignment="1" applyProtection="0">
      <alignment vertical="top" wrapText="1"/>
    </xf>
    <xf numFmtId="0" fontId="20" borderId="111" applyNumberFormat="1" applyFont="1" applyFill="0" applyBorder="1" applyAlignment="1" applyProtection="0">
      <alignment vertical="center" wrapText="1" readingOrder="1"/>
    </xf>
    <xf numFmtId="0" fontId="5" borderId="113" applyNumberFormat="1" applyFont="1" applyFill="0" applyBorder="1" applyAlignment="1" applyProtection="0">
      <alignment vertical="top" wrapText="1"/>
    </xf>
    <xf numFmtId="0" fontId="20" fillId="9" borderId="114" applyNumberFormat="1" applyFont="1" applyFill="1" applyBorder="1" applyAlignment="1" applyProtection="0">
      <alignment vertical="center" wrapText="1" readingOrder="1"/>
    </xf>
    <xf numFmtId="0" fontId="5" fillId="9" borderId="53" applyNumberFormat="1" applyFont="1" applyFill="1" applyBorder="1" applyAlignment="1" applyProtection="0">
      <alignment vertical="top" wrapText="1"/>
    </xf>
    <xf numFmtId="0" fontId="20" fillId="9" borderId="8" applyNumberFormat="1" applyFont="1" applyFill="1" applyBorder="1" applyAlignment="1" applyProtection="0">
      <alignment vertical="top" wrapText="1" readingOrder="1"/>
    </xf>
    <xf numFmtId="0" fontId="5" borderId="115"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3" fillId="3" borderId="116" applyNumberFormat="1" applyFont="1" applyFill="1" applyBorder="1" applyAlignment="1" applyProtection="0">
      <alignment horizontal="center" vertical="center" wrapText="1"/>
    </xf>
    <xf numFmtId="49" fontId="3" fillId="4" borderId="116" applyNumberFormat="1" applyFont="1" applyFill="1" applyBorder="1" applyAlignment="1" applyProtection="0">
      <alignment horizontal="center" vertical="center" wrapText="1"/>
    </xf>
    <xf numFmtId="49" fontId="3" fillId="5" borderId="116" applyNumberFormat="1" applyFont="1" applyFill="1" applyBorder="1" applyAlignment="1" applyProtection="0">
      <alignment horizontal="center" vertical="center" wrapText="1"/>
    </xf>
    <xf numFmtId="49" fontId="3" fillId="6" borderId="116" applyNumberFormat="1" applyFont="1" applyFill="1" applyBorder="1" applyAlignment="1" applyProtection="0">
      <alignment horizontal="center" vertical="center" wrapText="1"/>
    </xf>
    <xf numFmtId="49" fontId="3" fillId="7" borderId="116" applyNumberFormat="1" applyFont="1" applyFill="1" applyBorder="1" applyAlignment="1" applyProtection="0">
      <alignment horizontal="center" vertical="center" wrapText="1"/>
    </xf>
    <xf numFmtId="49" fontId="3" fillId="6" borderId="67" applyNumberFormat="1" applyFont="1" applyFill="1" applyBorder="1" applyAlignment="1" applyProtection="0">
      <alignment horizontal="center" vertical="center" wrapText="1"/>
    </xf>
    <xf numFmtId="59" fontId="4" fillId="8" borderId="117" applyNumberFormat="1" applyFont="1" applyFill="1" applyBorder="1" applyAlignment="1" applyProtection="0">
      <alignment horizontal="right" vertical="top" wrapText="1"/>
    </xf>
    <xf numFmtId="0" fontId="6" borderId="57" applyNumberFormat="1" applyFont="1" applyFill="0" applyBorder="1" applyAlignment="1" applyProtection="0">
      <alignment vertical="center" wrapText="1" readingOrder="1"/>
    </xf>
    <xf numFmtId="0" fontId="6" borderId="118" applyNumberFormat="1" applyFont="1" applyFill="0" applyBorder="1" applyAlignment="1" applyProtection="0">
      <alignment vertical="center" wrapText="1" readingOrder="1"/>
    </xf>
    <xf numFmtId="0" fontId="6" borderId="58" applyNumberFormat="1" applyFont="1" applyFill="0" applyBorder="1" applyAlignment="1" applyProtection="0">
      <alignment vertical="center" wrapText="1" readingOrder="1"/>
    </xf>
    <xf numFmtId="0" fontId="6" fillId="9" borderId="119" applyNumberFormat="1" applyFont="1" applyFill="1" applyBorder="1" applyAlignment="1" applyProtection="0">
      <alignment vertical="center" wrapText="1" readingOrder="1"/>
    </xf>
    <xf numFmtId="0" fontId="6" borderId="119" applyNumberFormat="1" applyFont="1" applyFill="0" applyBorder="1" applyAlignment="1" applyProtection="0">
      <alignment vertical="center" wrapText="1" readingOrder="1"/>
    </xf>
    <xf numFmtId="59" fontId="4" fillId="8" borderId="120" applyNumberFormat="1" applyFont="1" applyFill="1" applyBorder="1" applyAlignment="1" applyProtection="0">
      <alignment horizontal="right" vertical="top" wrapText="1"/>
    </xf>
    <xf numFmtId="0" fontId="6" borderId="55" applyNumberFormat="1" applyFont="1" applyFill="0" applyBorder="1" applyAlignment="1" applyProtection="0">
      <alignment vertical="center" wrapText="1" readingOrder="1"/>
    </xf>
    <xf numFmtId="59" fontId="4" fillId="8" borderId="121" applyNumberFormat="1" applyFont="1" applyFill="1" applyBorder="1" applyAlignment="1" applyProtection="0">
      <alignment horizontal="right" vertical="top" wrapText="1"/>
    </xf>
    <xf numFmtId="0" fontId="6" fillId="9" borderId="122" applyNumberFormat="1" applyFont="1" applyFill="1" applyBorder="1" applyAlignment="1" applyProtection="0">
      <alignment vertical="center" wrapText="1" readingOrder="1"/>
    </xf>
    <xf numFmtId="0" fontId="6" fillId="9" borderId="123" applyNumberFormat="1" applyFont="1" applyFill="1" applyBorder="1" applyAlignment="1" applyProtection="0">
      <alignment vertical="center" wrapText="1" readingOrder="1"/>
    </xf>
    <xf numFmtId="0" fontId="6" fillId="9" borderId="124" applyNumberFormat="1" applyFont="1" applyFill="1" applyBorder="1" applyAlignment="1" applyProtection="0">
      <alignment vertical="center" wrapText="1" readingOrder="1"/>
    </xf>
    <xf numFmtId="0" fontId="6" fillId="9" borderId="125" applyNumberFormat="1" applyFont="1" applyFill="1" applyBorder="1" applyAlignment="1" applyProtection="0">
      <alignment vertical="center" wrapText="1" readingOrder="1"/>
    </xf>
    <xf numFmtId="0" fontId="6" borderId="126" applyNumberFormat="1" applyFont="1" applyFill="0" applyBorder="1" applyAlignment="1" applyProtection="0">
      <alignment vertical="center" wrapText="1" readingOrder="1"/>
    </xf>
    <xf numFmtId="0" fontId="6" borderId="127" applyNumberFormat="1" applyFont="1" applyFill="0" applyBorder="1" applyAlignment="1" applyProtection="0">
      <alignment vertical="center" wrapText="1" readingOrder="1"/>
    </xf>
    <xf numFmtId="0" fontId="6" borderId="128" applyNumberFormat="1" applyFont="1" applyFill="0" applyBorder="1" applyAlignment="1" applyProtection="0">
      <alignment vertical="center" wrapText="1" readingOrder="1"/>
    </xf>
    <xf numFmtId="0" fontId="6" borderId="129" applyNumberFormat="1" applyFont="1" applyFill="0" applyBorder="1" applyAlignment="1" applyProtection="0">
      <alignment vertical="center" wrapText="1" readingOrder="1"/>
    </xf>
    <xf numFmtId="0" fontId="6" borderId="130" applyNumberFormat="1" applyFont="1" applyFill="0" applyBorder="1" applyAlignment="1" applyProtection="0">
      <alignment vertical="center" wrapText="1" readingOrder="1"/>
    </xf>
    <xf numFmtId="0" fontId="6" fillId="9" borderId="131" applyNumberFormat="1" applyFont="1" applyFill="1" applyBorder="1" applyAlignment="1" applyProtection="0">
      <alignment vertical="center" wrapText="1" readingOrder="1"/>
    </xf>
    <xf numFmtId="0" fontId="6" fillId="9" borderId="132" applyNumberFormat="1" applyFont="1" applyFill="1" applyBorder="1" applyAlignment="1" applyProtection="0">
      <alignment vertical="center" wrapText="1" readingOrder="1"/>
    </xf>
    <xf numFmtId="0" fontId="6" fillId="9" borderId="133" applyNumberFormat="1" applyFont="1" applyFill="1" applyBorder="1" applyAlignment="1" applyProtection="0">
      <alignment vertical="center" wrapText="1" readingOrder="1"/>
    </xf>
    <xf numFmtId="0" fontId="6" fillId="9" borderId="134" applyNumberFormat="1" applyFont="1" applyFill="1" applyBorder="1" applyAlignment="1" applyProtection="0">
      <alignment vertical="center" wrapText="1" readingOrder="1"/>
    </xf>
    <xf numFmtId="0" fontId="6" borderId="44" applyNumberFormat="1" applyFont="1" applyFill="0" applyBorder="1" applyAlignment="1" applyProtection="0">
      <alignment vertical="center" wrapText="1" readingOrder="1"/>
    </xf>
    <xf numFmtId="0" fontId="6" fillId="9" borderId="67" applyNumberFormat="1" applyFont="1" applyFill="1" applyBorder="1" applyAlignment="1" applyProtection="0">
      <alignment vertical="center" wrapText="1" readingOrder="1"/>
    </xf>
    <xf numFmtId="0" fontId="6" borderId="68" applyNumberFormat="1" applyFont="1" applyFill="0" applyBorder="1" applyAlignment="1" applyProtection="0">
      <alignment vertical="center" wrapText="1" readingOrder="1"/>
    </xf>
    <xf numFmtId="0" fontId="6" borderId="69" applyNumberFormat="1" applyFont="1" applyFill="0" applyBorder="1" applyAlignment="1" applyProtection="0">
      <alignment vertical="center" wrapText="1" readingOrder="1"/>
    </xf>
    <xf numFmtId="0" fontId="6" fillId="9" borderId="70"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fillId="9" borderId="109" applyNumberFormat="1" applyFont="1" applyFill="1" applyBorder="1" applyAlignment="1" applyProtection="0">
      <alignment vertical="top" wrapText="1"/>
    </xf>
    <xf numFmtId="59" fontId="4" fillId="8" borderId="126" applyNumberFormat="1" applyFont="1" applyFill="1" applyBorder="1" applyAlignment="1" applyProtection="0">
      <alignment horizontal="right" vertical="top" wrapText="1"/>
    </xf>
    <xf numFmtId="59" fontId="4" fillId="8" borderId="45" applyNumberFormat="1" applyFont="1" applyFill="1" applyBorder="1" applyAlignment="1" applyProtection="0">
      <alignment horizontal="right" vertical="top" wrapText="1"/>
    </xf>
    <xf numFmtId="59" fontId="4" fillId="8" borderId="135" applyNumberFormat="1" applyFont="1" applyFill="1" applyBorder="1" applyAlignment="1" applyProtection="0">
      <alignment horizontal="right" vertical="top" wrapText="1"/>
    </xf>
    <xf numFmtId="0" fontId="20" fillId="9" borderId="136" applyNumberFormat="1" applyFont="1" applyFill="1" applyBorder="1" applyAlignment="1" applyProtection="0">
      <alignment vertical="center" wrapText="1" readingOrder="1"/>
    </xf>
    <xf numFmtId="0" fontId="20" borderId="137" applyNumberFormat="1" applyFont="1" applyFill="0" applyBorder="1" applyAlignment="1" applyProtection="0">
      <alignment vertical="center" wrapText="1" readingOrder="1"/>
    </xf>
    <xf numFmtId="0" fontId="20" fillId="9" borderId="137"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22" applyNumberFormat="0" applyFont="1" applyFill="0" applyBorder="0" applyAlignment="1" applyProtection="0">
      <alignment horizontal="center" vertical="center"/>
    </xf>
    <xf numFmtId="49" fontId="23" fillId="2" borderId="1" applyNumberFormat="1" applyFont="1" applyFill="1" applyBorder="1" applyAlignment="1" applyProtection="0">
      <alignment horizontal="center" vertical="center" wrapText="1"/>
    </xf>
    <xf numFmtId="49" fontId="23" fillId="3" borderId="2" applyNumberFormat="1" applyFont="1" applyFill="1" applyBorder="1" applyAlignment="1" applyProtection="0">
      <alignment horizontal="center" vertical="center" wrapText="1"/>
    </xf>
    <xf numFmtId="49" fontId="23" fillId="4" borderId="2" applyNumberFormat="1" applyFont="1" applyFill="1" applyBorder="1" applyAlignment="1" applyProtection="0">
      <alignment horizontal="center" vertical="center" wrapText="1"/>
    </xf>
    <xf numFmtId="49" fontId="23" fillId="5" borderId="2" applyNumberFormat="1" applyFont="1" applyFill="1" applyBorder="1" applyAlignment="1" applyProtection="0">
      <alignment horizontal="center" vertical="center" wrapText="1"/>
    </xf>
    <xf numFmtId="49" fontId="23" fillId="6" borderId="2" applyNumberFormat="1" applyFont="1" applyFill="1" applyBorder="1" applyAlignment="1" applyProtection="0">
      <alignment horizontal="center" vertical="center" wrapText="1"/>
    </xf>
    <xf numFmtId="49" fontId="23" fillId="7" borderId="2" applyNumberFormat="1" applyFont="1" applyFill="1" applyBorder="1" applyAlignment="1" applyProtection="0">
      <alignment horizontal="center" vertical="center" wrapText="1"/>
    </xf>
    <xf numFmtId="49" fontId="23" fillId="6" borderId="3" applyNumberFormat="1" applyFont="1" applyFill="1" applyBorder="1" applyAlignment="1" applyProtection="0">
      <alignment horizontal="center" vertical="center" wrapText="1"/>
    </xf>
    <xf numFmtId="49" fontId="23" fillId="12" borderId="2" applyNumberFormat="1" applyFont="1" applyFill="1" applyBorder="1" applyAlignment="1" applyProtection="0">
      <alignment horizontal="center" vertical="center" wrapText="1"/>
    </xf>
    <xf numFmtId="2" fontId="5" borderId="5" applyNumberFormat="1" applyFont="1" applyFill="0" applyBorder="1" applyAlignment="1" applyProtection="0">
      <alignment vertical="center" wrapText="1" readingOrder="1"/>
    </xf>
    <xf numFmtId="2" fontId="5" fillId="9" borderId="5" applyNumberFormat="1" applyFont="1" applyFill="1" applyBorder="1" applyAlignment="1" applyProtection="0">
      <alignment vertical="center" wrapText="1" readingOrder="1"/>
    </xf>
    <xf numFmtId="59" fontId="4" fillId="8" borderId="138" applyNumberFormat="1" applyFont="1" applyFill="1" applyBorder="1" applyAlignment="1" applyProtection="0">
      <alignment horizontal="right" vertical="top" wrapText="1"/>
    </xf>
    <xf numFmtId="2" fontId="5" fillId="9" borderId="15" applyNumberFormat="1" applyFont="1" applyFill="1" applyBorder="1" applyAlignment="1" applyProtection="0">
      <alignment vertical="center" wrapText="1" readingOrder="1"/>
    </xf>
    <xf numFmtId="0" fontId="5" borderId="139" applyNumberFormat="1" applyFont="1" applyFill="0" applyBorder="1" applyAlignment="1" applyProtection="0">
      <alignment vertical="center" wrapText="1" readingOrder="1"/>
    </xf>
    <xf numFmtId="0" fontId="5" borderId="140" applyNumberFormat="1" applyFont="1" applyFill="0" applyBorder="1" applyAlignment="1" applyProtection="0">
      <alignment vertical="center" wrapText="1" readingOrder="1"/>
    </xf>
    <xf numFmtId="0" fontId="5" borderId="141" applyNumberFormat="1" applyFont="1" applyFill="0" applyBorder="1" applyAlignment="1" applyProtection="0">
      <alignment vertical="center" wrapText="1" readingOrder="1"/>
    </xf>
    <xf numFmtId="2" fontId="5" borderId="142" applyNumberFormat="1" applyFont="1" applyFill="0" applyBorder="1" applyAlignment="1" applyProtection="0">
      <alignment vertical="center" wrapText="1" readingOrder="1"/>
    </xf>
    <xf numFmtId="2" fontId="5" borderId="140" applyNumberFormat="1" applyFont="1" applyFill="0" applyBorder="1" applyAlignment="1" applyProtection="0">
      <alignment vertical="center" wrapText="1" readingOrder="1"/>
    </xf>
    <xf numFmtId="2" fontId="5" borderId="143" applyNumberFormat="1" applyFont="1" applyFill="0" applyBorder="1" applyAlignment="1" applyProtection="0">
      <alignment vertical="center" wrapText="1" readingOrder="1"/>
    </xf>
    <xf numFmtId="2" fontId="5" fillId="9" borderId="26" applyNumberFormat="1" applyFont="1" applyFill="1" applyBorder="1" applyAlignment="1" applyProtection="0">
      <alignment vertical="center" wrapText="1" readingOrder="1"/>
    </xf>
    <xf numFmtId="0" fontId="6" fillId="9" borderId="144" applyNumberFormat="1" applyFont="1" applyFill="1" applyBorder="1" applyAlignment="1" applyProtection="0">
      <alignment vertical="center" wrapText="1" readingOrder="1"/>
    </xf>
    <xf numFmtId="2" fontId="5" fillId="9" borderId="145" applyNumberFormat="1" applyFont="1" applyFill="1" applyBorder="1" applyAlignment="1" applyProtection="0">
      <alignment vertical="center" wrapText="1" readingOrder="1"/>
    </xf>
    <xf numFmtId="0" fontId="6" borderId="146" applyNumberFormat="1" applyFont="1" applyFill="0" applyBorder="1" applyAlignment="1" applyProtection="0">
      <alignment vertical="center" wrapText="1" readingOrder="1"/>
    </xf>
    <xf numFmtId="0" fontId="6" borderId="147" applyNumberFormat="1" applyFont="1" applyFill="0" applyBorder="1" applyAlignment="1" applyProtection="0">
      <alignment vertical="center" wrapText="1" readingOrder="1"/>
    </xf>
    <xf numFmtId="0" fontId="6" borderId="148" applyNumberFormat="1" applyFont="1" applyFill="0" applyBorder="1" applyAlignment="1" applyProtection="0">
      <alignment vertical="center" wrapText="1" readingOrder="1"/>
    </xf>
    <xf numFmtId="2" fontId="5" borderId="149" applyNumberFormat="1" applyFont="1" applyFill="0" applyBorder="1" applyAlignment="1" applyProtection="0">
      <alignment vertical="center" wrapText="1" readingOrder="1"/>
    </xf>
    <xf numFmtId="2" fontId="5" borderId="147" applyNumberFormat="1" applyFont="1" applyFill="0" applyBorder="1" applyAlignment="1" applyProtection="0">
      <alignment vertical="center" wrapText="1" readingOrder="1"/>
    </xf>
    <xf numFmtId="2" fontId="5" borderId="148" applyNumberFormat="1" applyFont="1" applyFill="0" applyBorder="1" applyAlignment="1" applyProtection="0">
      <alignment vertical="center" wrapText="1" readingOrder="1"/>
    </xf>
    <xf numFmtId="2" fontId="5" borderId="150" applyNumberFormat="1" applyFont="1" applyFill="0" applyBorder="1" applyAlignment="1" applyProtection="0">
      <alignment vertical="center" wrapText="1" readingOrder="1"/>
    </xf>
    <xf numFmtId="0" fontId="6" fillId="9" borderId="151" applyNumberFormat="1" applyFont="1" applyFill="1" applyBorder="1" applyAlignment="1" applyProtection="0">
      <alignment vertical="center" wrapText="1" readingOrder="1"/>
    </xf>
    <xf numFmtId="2" fontId="5" fillId="9" borderId="152" applyNumberFormat="1" applyFont="1" applyFill="1" applyBorder="1" applyAlignment="1" applyProtection="0">
      <alignment vertical="center" wrapText="1" readingOrder="1"/>
    </xf>
    <xf numFmtId="0" fontId="6" borderId="153" applyNumberFormat="1" applyFont="1" applyFill="0" applyBorder="1" applyAlignment="1" applyProtection="0">
      <alignment vertical="center" wrapText="1" readingOrder="1"/>
    </xf>
    <xf numFmtId="0" fontId="6" fillId="9" borderId="154" applyNumberFormat="1" applyFont="1" applyFill="1" applyBorder="1" applyAlignment="1" applyProtection="0">
      <alignment vertical="center" wrapText="1" readingOrder="1"/>
    </xf>
    <xf numFmtId="0" fontId="6" fillId="9" borderId="155" applyNumberFormat="1" applyFont="1" applyFill="1" applyBorder="1" applyAlignment="1" applyProtection="0">
      <alignment vertical="center" wrapText="1" readingOrder="1"/>
    </xf>
    <xf numFmtId="0" fontId="6" fillId="9" borderId="156" applyNumberFormat="1" applyFont="1" applyFill="1" applyBorder="1" applyAlignment="1" applyProtection="0">
      <alignment vertical="center" wrapText="1" readingOrder="1"/>
    </xf>
    <xf numFmtId="60" fontId="4" fillId="8" borderId="50" applyNumberFormat="1" applyFont="1" applyFill="1" applyBorder="1" applyAlignment="1" applyProtection="0">
      <alignment horizontal="right" vertical="top" wrapText="1"/>
    </xf>
    <xf numFmtId="0" fontId="6" borderId="157" applyNumberFormat="1" applyFont="1" applyFill="0" applyBorder="1" applyAlignment="1" applyProtection="0">
      <alignment vertical="center" wrapText="1" readingOrder="1"/>
    </xf>
    <xf numFmtId="0" fontId="6" fillId="9" borderId="158" applyNumberFormat="1" applyFont="1" applyFill="1" applyBorder="1" applyAlignment="1" applyProtection="0">
      <alignment vertical="center" wrapText="1" readingOrder="1"/>
    </xf>
    <xf numFmtId="0" fontId="6" borderId="9" applyNumberFormat="1" applyFont="1" applyFill="0" applyBorder="1" applyAlignment="1" applyProtection="0">
      <alignment vertical="center" wrapText="1" readingOrder="1"/>
    </xf>
    <xf numFmtId="0" fontId="6" fillId="9" borderId="9" applyNumberFormat="1" applyFont="1" applyFill="1" applyBorder="1" applyAlignment="1" applyProtection="0">
      <alignment vertical="center" wrapText="1" readingOrder="1"/>
    </xf>
    <xf numFmtId="60" fontId="4" fillId="8" borderId="159" applyNumberFormat="1" applyFont="1" applyFill="1" applyBorder="1" applyAlignment="1" applyProtection="0">
      <alignment horizontal="right" vertical="top" wrapText="1"/>
    </xf>
    <xf numFmtId="0" fontId="6" borderId="160" applyNumberFormat="1" applyFont="1" applyFill="0" applyBorder="1" applyAlignment="1" applyProtection="0">
      <alignment vertical="center" wrapText="1" readingOrder="1"/>
    </xf>
    <xf numFmtId="60" fontId="4" fillId="8" borderId="44" applyNumberFormat="1" applyFont="1" applyFill="1" applyBorder="1" applyAlignment="1" applyProtection="0">
      <alignment horizontal="right" vertical="top" wrapText="1"/>
    </xf>
    <xf numFmtId="0" fontId="6" fillId="9" borderId="161" applyNumberFormat="1" applyFont="1" applyFill="1" applyBorder="1" applyAlignment="1" applyProtection="0">
      <alignment vertical="center" wrapText="1" readingOrder="1"/>
    </xf>
    <xf numFmtId="0" fontId="6" fillId="9" borderId="162" applyNumberFormat="1" applyFont="1" applyFill="1" applyBorder="1" applyAlignment="1" applyProtection="0">
      <alignment vertical="center" wrapText="1" readingOrder="1"/>
    </xf>
    <xf numFmtId="60" fontId="4" fillId="8" borderId="163" applyNumberFormat="1" applyFont="1" applyFill="1" applyBorder="1" applyAlignment="1" applyProtection="0">
      <alignment horizontal="right" vertical="top" wrapText="1"/>
    </xf>
    <xf numFmtId="0" fontId="6" borderId="164" applyNumberFormat="1" applyFont="1" applyFill="0" applyBorder="1" applyAlignment="1" applyProtection="0">
      <alignment vertical="center" wrapText="1" readingOrder="1"/>
    </xf>
    <xf numFmtId="0" fontId="6" fillId="9" borderId="11" applyNumberFormat="1" applyFont="1" applyFill="1" applyBorder="1" applyAlignment="1" applyProtection="0">
      <alignment vertical="center" wrapText="1" readingOrder="1"/>
    </xf>
    <xf numFmtId="0" fontId="6" borderId="165" applyNumberFormat="1" applyFont="1" applyFill="0" applyBorder="1" applyAlignment="1" applyProtection="0">
      <alignment vertical="center" wrapText="1" readingOrder="1"/>
    </xf>
    <xf numFmtId="0" fontId="6" borderId="140" applyNumberFormat="1" applyFont="1" applyFill="0" applyBorder="1" applyAlignment="1" applyProtection="0">
      <alignment vertical="center" wrapText="1" readingOrder="1"/>
    </xf>
    <xf numFmtId="0" fontId="6" borderId="141" applyNumberFormat="1" applyFont="1" applyFill="0" applyBorder="1" applyAlignment="1" applyProtection="0">
      <alignment vertical="center" wrapText="1" readingOrder="1"/>
    </xf>
    <xf numFmtId="0" fontId="6" fillId="9" borderId="25" applyNumberFormat="1" applyFont="1" applyFill="1" applyBorder="1" applyAlignment="1" applyProtection="0">
      <alignment vertical="center" wrapText="1" readingOrder="1"/>
    </xf>
    <xf numFmtId="0" fontId="6" borderId="93" applyNumberFormat="0" applyFont="1" applyFill="0" applyBorder="1" applyAlignment="1" applyProtection="0">
      <alignment vertical="center" wrapText="1" readingOrder="1"/>
    </xf>
    <xf numFmtId="0" fontId="6" borderId="166" applyNumberFormat="0" applyFont="1" applyFill="0" applyBorder="1" applyAlignment="1" applyProtection="0">
      <alignment vertical="center" wrapText="1" readingOrder="1"/>
    </xf>
    <xf numFmtId="0" fontId="6" fillId="9" borderId="95" applyNumberFormat="0" applyFont="1" applyFill="1" applyBorder="1" applyAlignment="1" applyProtection="0">
      <alignment vertical="center" wrapText="1" readingOrder="1"/>
    </xf>
    <xf numFmtId="0" fontId="6" fillId="9" borderId="2" applyNumberFormat="0" applyFont="1" applyFill="1" applyBorder="1" applyAlignment="1" applyProtection="0">
      <alignment vertical="center" wrapText="1" readingOrder="1"/>
    </xf>
    <xf numFmtId="0" fontId="6" fillId="9" borderId="63" applyNumberFormat="0" applyFont="1" applyFill="1" applyBorder="1" applyAlignment="1" applyProtection="0">
      <alignment vertical="center" wrapText="1" readingOrder="1"/>
    </xf>
    <xf numFmtId="0" fontId="6" borderId="137" applyNumberFormat="0" applyFont="1" applyFill="0" applyBorder="1" applyAlignment="1" applyProtection="0">
      <alignment vertical="center" wrapText="1" readingOrder="1"/>
    </xf>
    <xf numFmtId="0" fontId="6" borderId="167" applyNumberFormat="0" applyFont="1" applyFill="0" applyBorder="1" applyAlignment="1" applyProtection="0">
      <alignment vertical="center" wrapText="1" readingOrder="1"/>
    </xf>
    <xf numFmtId="0" fontId="6" fillId="9" borderId="167" applyNumberFormat="0" applyFont="1" applyFill="1" applyBorder="1" applyAlignment="1" applyProtection="0">
      <alignment vertical="center" wrapText="1" readingOrder="1"/>
    </xf>
    <xf numFmtId="0" fontId="6" fillId="9" borderId="94" applyNumberFormat="0" applyFont="1" applyFill="1" applyBorder="1" applyAlignment="1" applyProtection="0">
      <alignment vertical="center" wrapText="1" readingOrder="1"/>
    </xf>
    <xf numFmtId="0" fontId="6" borderId="95" applyNumberFormat="0" applyFont="1" applyFill="0" applyBorder="1" applyAlignment="1" applyProtection="0">
      <alignment vertical="center" wrapText="1" readingOrder="1"/>
    </xf>
    <xf numFmtId="0" fontId="6" fillId="9" borderId="93" applyNumberFormat="0" applyFont="1" applyFill="1" applyBorder="1" applyAlignment="1" applyProtection="0">
      <alignment vertical="center" wrapText="1" readingOrder="1"/>
    </xf>
    <xf numFmtId="0" fontId="6" borderId="63" applyNumberFormat="0" applyFont="1" applyFill="0" applyBorder="1" applyAlignment="1" applyProtection="0">
      <alignment vertical="center" wrapText="1" readingOrder="1"/>
    </xf>
    <xf numFmtId="0" fontId="6" borderId="2" applyNumberFormat="0" applyFont="1" applyFill="0" applyBorder="1" applyAlignment="1" applyProtection="0">
      <alignment vertical="center" wrapText="1" readingOrder="1"/>
    </xf>
    <xf numFmtId="0" fontId="6" fillId="9" borderId="137" applyNumberFormat="0" applyFont="1" applyFill="1" applyBorder="1" applyAlignment="1" applyProtection="0">
      <alignment vertical="center" wrapText="1" readingOrder="1"/>
    </xf>
    <xf numFmtId="0" fontId="6" borderId="94" applyNumberFormat="0" applyFont="1" applyFill="0" applyBorder="1" applyAlignment="1" applyProtection="0">
      <alignment vertical="center" wrapText="1" readingOrder="1"/>
    </xf>
    <xf numFmtId="0" fontId="6" fillId="9" borderId="166" applyNumberFormat="0" applyFont="1" applyFill="1" applyBorder="1" applyAlignment="1" applyProtection="0">
      <alignment vertical="center" wrapText="1" readingOrder="1"/>
    </xf>
    <xf numFmtId="0" fontId="6" fillId="9" borderId="168" applyNumberFormat="0" applyFont="1" applyFill="1" applyBorder="1" applyAlignment="1" applyProtection="0">
      <alignment vertical="center" wrapText="1" readingOrder="1"/>
    </xf>
    <xf numFmtId="0" fontId="6" fillId="9" borderId="72" applyNumberFormat="0" applyFont="1" applyFill="1" applyBorder="1" applyAlignment="1" applyProtection="0">
      <alignment vertical="center" wrapText="1" readingOrder="1"/>
    </xf>
    <xf numFmtId="0" fontId="6" borderId="14" applyNumberFormat="1" applyFont="1" applyFill="0" applyBorder="1" applyAlignment="1" applyProtection="0">
      <alignment vertical="center" wrapText="1" readingOrder="1"/>
    </xf>
    <xf numFmtId="2" fontId="5" borderId="21" applyNumberFormat="1" applyFont="1" applyFill="0" applyBorder="1" applyAlignment="1" applyProtection="0">
      <alignment vertical="center" wrapText="1" readingOrder="1"/>
    </xf>
    <xf numFmtId="0" fontId="6" borderId="169" applyNumberFormat="0" applyFont="1" applyFill="0" applyBorder="1" applyAlignment="1" applyProtection="0">
      <alignment vertical="center" wrapText="1" readingOrder="1"/>
    </xf>
    <xf numFmtId="0" fontId="6" borderId="74" applyNumberFormat="0" applyFont="1" applyFill="0" applyBorder="1" applyAlignment="1" applyProtection="0">
      <alignment vertical="center" wrapText="1" readingOrder="1"/>
    </xf>
    <xf numFmtId="0" fontId="6" borderId="75" applyNumberFormat="0" applyFont="1" applyFill="0" applyBorder="1" applyAlignment="1" applyProtection="0">
      <alignment vertical="center" wrapText="1" readingOrder="1"/>
    </xf>
    <xf numFmtId="0" fontId="6" fillId="9" borderId="170" applyNumberFormat="0" applyFont="1" applyFill="1" applyBorder="1" applyAlignment="1" applyProtection="0">
      <alignment vertical="center" wrapText="1" readingOrder="1"/>
    </xf>
    <xf numFmtId="0" fontId="6" fillId="9" borderId="171" applyNumberFormat="0" applyFont="1" applyFill="1" applyBorder="1" applyAlignment="1" applyProtection="0">
      <alignment vertical="center" wrapText="1" readingOrder="1"/>
    </xf>
    <xf numFmtId="0" fontId="6" fillId="9" borderId="77" applyNumberFormat="0" applyFont="1" applyFill="1" applyBorder="1" applyAlignment="1" applyProtection="0">
      <alignment vertical="center" wrapText="1" readingOrder="1"/>
    </xf>
    <xf numFmtId="0" fontId="6" borderId="172" applyNumberFormat="0"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3" borderId="1" applyNumberFormat="1" applyFont="1" applyFill="1" applyBorder="1" applyAlignment="1" applyProtection="0">
      <alignment horizontal="center" vertical="center" wrapText="1"/>
    </xf>
    <xf numFmtId="49" fontId="3" fillId="10" borderId="1" applyNumberFormat="1" applyFont="1" applyFill="1" applyBorder="1" applyAlignment="1" applyProtection="0">
      <alignment horizontal="center" vertical="center" wrapText="1"/>
    </xf>
    <xf numFmtId="49" fontId="3" fillId="4" borderId="1" applyNumberFormat="1" applyFont="1" applyFill="1" applyBorder="1" applyAlignment="1" applyProtection="0">
      <alignment horizontal="center" vertical="center" wrapText="1"/>
    </xf>
    <xf numFmtId="49" fontId="3" fillId="5" borderId="1" applyNumberFormat="1" applyFont="1" applyFill="1" applyBorder="1" applyAlignment="1" applyProtection="0">
      <alignment horizontal="center" vertical="center" wrapText="1"/>
    </xf>
    <xf numFmtId="49" fontId="3" fillId="6" borderId="1" applyNumberFormat="1" applyFont="1" applyFill="1" applyBorder="1" applyAlignment="1" applyProtection="0">
      <alignment horizontal="center" vertical="center" wrapText="1"/>
    </xf>
    <xf numFmtId="49" fontId="3" fillId="7" borderId="1" applyNumberFormat="1" applyFont="1" applyFill="1" applyBorder="1" applyAlignment="1" applyProtection="0">
      <alignment horizontal="center" vertical="center" wrapText="1"/>
    </xf>
    <xf numFmtId="49" fontId="3" fillId="13" borderId="1" applyNumberFormat="1" applyFont="1" applyFill="1" applyBorder="1" applyAlignment="1" applyProtection="0">
      <alignment horizontal="center" vertical="center" wrapText="1"/>
    </xf>
    <xf numFmtId="59" fontId="7" fillId="8" borderId="173" applyNumberFormat="1" applyFont="1" applyFill="1" applyBorder="1" applyAlignment="1" applyProtection="0">
      <alignment horizontal="right" vertical="top" wrapText="1"/>
    </xf>
    <xf numFmtId="0" fontId="18" borderId="174" applyNumberFormat="1" applyFont="1" applyFill="0" applyBorder="1" applyAlignment="1" applyProtection="0">
      <alignment vertical="top" wrapText="1"/>
    </xf>
    <xf numFmtId="0" fontId="18" borderId="175" applyNumberFormat="1" applyFont="1" applyFill="0" applyBorder="1" applyAlignment="1" applyProtection="0">
      <alignment vertical="top" wrapText="1"/>
    </xf>
    <xf numFmtId="59" fontId="7" fillId="8" borderId="59" applyNumberFormat="1" applyFont="1" applyFill="1" applyBorder="1" applyAlignment="1" applyProtection="0">
      <alignment horizontal="right" vertical="top" wrapText="1"/>
    </xf>
    <xf numFmtId="0" fontId="18" fillId="9" borderId="62" applyNumberFormat="1" applyFont="1" applyFill="1" applyBorder="1" applyAlignment="1" applyProtection="0">
      <alignment vertical="top" wrapText="1"/>
    </xf>
    <xf numFmtId="0" fontId="18" fillId="9" borderId="63" applyNumberFormat="1" applyFont="1" applyFill="1" applyBorder="1" applyAlignment="1" applyProtection="0">
      <alignment vertical="top" wrapText="1"/>
    </xf>
    <xf numFmtId="0" fontId="18" borderId="62" applyNumberFormat="1" applyFont="1" applyFill="0" applyBorder="1" applyAlignment="1" applyProtection="0">
      <alignment vertical="top" wrapText="1"/>
    </xf>
    <xf numFmtId="0" fontId="18" borderId="63" applyNumberFormat="1" applyFont="1" applyFill="0" applyBorder="1" applyAlignment="1" applyProtection="0">
      <alignment vertical="top" wrapText="1"/>
    </xf>
    <xf numFmtId="59" fontId="7" fillId="8" borderId="159" applyNumberFormat="1" applyFont="1" applyFill="1" applyBorder="1" applyAlignment="1" applyProtection="0">
      <alignment horizontal="right" vertical="top" wrapText="1"/>
    </xf>
    <xf numFmtId="0" fontId="18" borderId="176" applyNumberFormat="1" applyFont="1" applyFill="0" applyBorder="1" applyAlignment="1" applyProtection="0">
      <alignment vertical="top" wrapText="1"/>
    </xf>
    <xf numFmtId="0" fontId="18" borderId="67" applyNumberFormat="1" applyFont="1" applyFill="0" applyBorder="1" applyAlignment="1" applyProtection="0">
      <alignment vertical="top" wrapText="1"/>
    </xf>
    <xf numFmtId="59" fontId="7" fillId="8" borderId="44" applyNumberFormat="1" applyFont="1" applyFill="1" applyBorder="1" applyAlignment="1" applyProtection="0">
      <alignment horizontal="right" vertical="top" wrapText="1"/>
    </xf>
    <xf numFmtId="0" fontId="18" fillId="9" borderId="177" applyNumberFormat="1" applyFont="1" applyFill="1" applyBorder="1" applyAlignment="1" applyProtection="0">
      <alignment vertical="top" wrapText="1"/>
    </xf>
    <xf numFmtId="0" fontId="18" fillId="9" borderId="178" applyNumberFormat="1" applyFont="1" applyFill="1" applyBorder="1" applyAlignment="1" applyProtection="0">
      <alignment vertical="top" wrapText="1"/>
    </xf>
    <xf numFmtId="0" fontId="18" fillId="9" borderId="179" applyNumberFormat="1" applyFont="1" applyFill="1" applyBorder="1" applyAlignment="1" applyProtection="0">
      <alignment vertical="top" wrapText="1"/>
    </xf>
    <xf numFmtId="0" fontId="18" fillId="9" borderId="69" applyNumberFormat="1" applyFont="1" applyFill="1" applyBorder="1" applyAlignment="1" applyProtection="0">
      <alignment vertical="top" wrapText="1"/>
    </xf>
    <xf numFmtId="59" fontId="7" fillId="8" borderId="163" applyNumberFormat="1" applyFont="1" applyFill="1" applyBorder="1" applyAlignment="1" applyProtection="0">
      <alignment horizontal="right" vertical="top" wrapText="1"/>
    </xf>
    <xf numFmtId="0" fontId="18" borderId="180" applyNumberFormat="1" applyFont="1" applyFill="0" applyBorder="1" applyAlignment="1" applyProtection="0">
      <alignment vertical="top" wrapText="1"/>
    </xf>
    <xf numFmtId="0" fontId="18" borderId="70" applyNumberFormat="1" applyFont="1" applyFill="0" applyBorder="1" applyAlignment="1" applyProtection="0">
      <alignment vertical="top" wrapText="1"/>
    </xf>
    <xf numFmtId="1" fontId="18" fillId="9" borderId="63" applyNumberFormat="1" applyFont="1" applyFill="1" applyBorder="1" applyAlignment="1" applyProtection="0">
      <alignment vertical="top" wrapText="1"/>
    </xf>
    <xf numFmtId="60" fontId="7" fillId="8" borderId="181" applyNumberFormat="1" applyFont="1" applyFill="1" applyBorder="1" applyAlignment="1" applyProtection="0">
      <alignment horizontal="right" vertical="top" wrapText="1"/>
    </xf>
    <xf numFmtId="1" fontId="18" borderId="63" applyNumberFormat="1" applyFont="1" applyFill="0" applyBorder="1" applyAlignment="1" applyProtection="0">
      <alignment vertical="top" wrapText="1"/>
    </xf>
    <xf numFmtId="61" fontId="18" borderId="63" applyNumberFormat="1" applyFont="1" applyFill="0" applyBorder="1" applyAlignment="1" applyProtection="0">
      <alignment vertical="top" wrapText="1"/>
    </xf>
    <xf numFmtId="59" fontId="7" fillId="8" borderId="155" applyNumberFormat="1" applyFont="1" applyFill="1" applyBorder="1" applyAlignment="1" applyProtection="0">
      <alignment horizontal="right" vertical="top" wrapText="1"/>
    </xf>
    <xf numFmtId="0" fontId="18" fillId="9" borderId="162" applyNumberFormat="1" applyFont="1" applyFill="1" applyBorder="1" applyAlignment="1" applyProtection="0">
      <alignment vertical="top" wrapText="1"/>
    </xf>
    <xf numFmtId="61" fontId="18" fillId="9" borderId="63" applyNumberFormat="1" applyFont="1" applyFill="1" applyBorder="1" applyAlignment="1" applyProtection="0">
      <alignment vertical="top" wrapText="1"/>
    </xf>
    <xf numFmtId="59" fontId="7" fillId="8" borderId="182" applyNumberFormat="1" applyFont="1" applyFill="1" applyBorder="1" applyAlignment="1" applyProtection="0">
      <alignment horizontal="right" vertical="top" wrapText="1"/>
    </xf>
    <xf numFmtId="59" fontId="7" fillId="8" borderId="12" applyNumberFormat="1" applyFont="1" applyFill="1" applyBorder="1" applyAlignment="1" applyProtection="0">
      <alignment horizontal="right" vertical="top" wrapText="1"/>
    </xf>
    <xf numFmtId="0" fontId="18" fillId="9" borderId="65" applyNumberFormat="1" applyFont="1" applyFill="1" applyBorder="1" applyAlignment="1" applyProtection="0">
      <alignment vertical="top" wrapText="1"/>
    </xf>
    <xf numFmtId="0" fontId="18" borderId="65" applyNumberFormat="1" applyFont="1" applyFill="0" applyBorder="1" applyAlignment="1" applyProtection="0">
      <alignment vertical="top" wrapText="1"/>
    </xf>
    <xf numFmtId="59" fontId="7" fillId="8" borderId="66" applyNumberFormat="1" applyFont="1" applyFill="1" applyBorder="1" applyAlignment="1" applyProtection="0">
      <alignment horizontal="right" vertical="top" wrapText="1"/>
    </xf>
    <xf numFmtId="59" fontId="7" fillId="8" borderId="64" applyNumberFormat="1" applyFont="1" applyFill="1" applyBorder="1" applyAlignment="1" applyProtection="0">
      <alignment horizontal="right" vertical="top" wrapText="1"/>
    </xf>
    <xf numFmtId="60" fontId="7" fillId="8" borderId="66" applyNumberFormat="1" applyFont="1" applyFill="1" applyBorder="1" applyAlignment="1" applyProtection="0">
      <alignment horizontal="right" vertical="top" wrapText="1"/>
    </xf>
    <xf numFmtId="60" fontId="7" fillId="8" borderId="59" applyNumberFormat="1" applyFont="1" applyFill="1" applyBorder="1" applyAlignment="1" applyProtection="0">
      <alignment horizontal="right" vertical="top" wrapText="1"/>
    </xf>
    <xf numFmtId="60" fontId="7" fillId="8" borderId="64" applyNumberFormat="1" applyFont="1" applyFill="1" applyBorder="1" applyAlignment="1" applyProtection="0">
      <alignment horizontal="right" vertical="top" wrapText="1"/>
    </xf>
    <xf numFmtId="60" fontId="7" fillId="8" borderId="12" applyNumberFormat="1" applyFont="1" applyFill="1" applyBorder="1" applyAlignment="1" applyProtection="0">
      <alignment horizontal="right" vertical="top" wrapText="1"/>
    </xf>
    <xf numFmtId="0" fontId="18" borderId="63" applyNumberFormat="0" applyFont="1" applyFill="0" applyBorder="1" applyAlignment="1" applyProtection="0">
      <alignment vertical="top" wrapText="1"/>
    </xf>
    <xf numFmtId="0" fontId="18" fillId="9" borderId="63" applyNumberFormat="0" applyFont="1" applyFill="1" applyBorder="1" applyAlignment="1" applyProtection="0">
      <alignment vertical="top" wrapText="1"/>
    </xf>
    <xf numFmtId="60" fontId="7" fillId="8" borderId="83" applyNumberFormat="1" applyFont="1" applyFill="1" applyBorder="1" applyAlignment="1" applyProtection="0">
      <alignment horizontal="right" vertical="top" wrapText="1"/>
    </xf>
    <xf numFmtId="60" fontId="7" fillId="8" borderId="86" applyNumberFormat="1" applyFont="1" applyFill="1" applyBorder="1" applyAlignment="1" applyProtection="0">
      <alignment horizontal="right" vertical="top" wrapText="1"/>
    </xf>
    <xf numFmtId="0" fontId="18" fillId="9" borderId="183" applyNumberFormat="1" applyFont="1" applyFill="1" applyBorder="1" applyAlignment="1" applyProtection="0">
      <alignment vertical="top" wrapText="1"/>
    </xf>
    <xf numFmtId="60" fontId="7" fillId="8" borderId="90" applyNumberFormat="1" applyFont="1" applyFill="1" applyBorder="1" applyAlignment="1" applyProtection="0">
      <alignment horizontal="right" vertical="top" wrapText="1"/>
    </xf>
    <xf numFmtId="0" fontId="18" borderId="183" applyNumberFormat="1" applyFont="1" applyFill="0" applyBorder="1" applyAlignment="1" applyProtection="0">
      <alignment vertical="top" wrapText="1"/>
    </xf>
    <xf numFmtId="60" fontId="7" fillId="8" borderId="184"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18" fillId="9" borderId="63" applyNumberFormat="1" applyFont="1" applyFill="1" applyBorder="1" applyAlignment="1" applyProtection="0">
      <alignment vertical="center" wrapText="1" readingOrder="1"/>
    </xf>
    <xf numFmtId="0" fontId="18" borderId="63"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60" fontId="7" fillId="8" borderId="173" applyNumberFormat="1" applyFont="1" applyFill="1" applyBorder="1" applyAlignment="1" applyProtection="0">
      <alignment horizontal="right" vertical="top" wrapText="1"/>
    </xf>
    <xf numFmtId="59" fontId="7" fillId="8" borderId="185" applyNumberFormat="1" applyFont="1" applyFill="1" applyBorder="1" applyAlignment="1" applyProtection="0">
      <alignment horizontal="right" vertical="top" wrapText="1"/>
    </xf>
    <xf numFmtId="0" fontId="18" borderId="186" applyNumberFormat="1" applyFont="1" applyFill="0" applyBorder="1" applyAlignment="1" applyProtection="0">
      <alignment vertical="top" wrapText="1"/>
    </xf>
    <xf numFmtId="59" fontId="7" fillId="8" borderId="187" applyNumberFormat="1" applyFont="1" applyFill="1" applyBorder="1" applyAlignment="1" applyProtection="0">
      <alignment horizontal="right" vertical="top" wrapText="1"/>
    </xf>
    <xf numFmtId="0" fontId="18" borderId="188" applyNumberFormat="1" applyFont="1" applyFill="0" applyBorder="1" applyAlignment="1" applyProtection="0">
      <alignment vertical="top" wrapText="1"/>
    </xf>
    <xf numFmtId="0" fontId="18" borderId="189" applyNumberFormat="1" applyFont="1" applyFill="0" applyBorder="1" applyAlignment="1" applyProtection="0">
      <alignment vertical="top" wrapText="1"/>
    </xf>
    <xf numFmtId="59" fontId="7" fillId="8" borderId="190" applyNumberFormat="1" applyFont="1" applyFill="1" applyBorder="1" applyAlignment="1" applyProtection="0">
      <alignment horizontal="right" vertical="top" wrapText="1"/>
    </xf>
    <xf numFmtId="0" fontId="18" fillId="9" borderId="191" applyNumberFormat="1" applyFont="1" applyFill="1" applyBorder="1" applyAlignment="1" applyProtection="0">
      <alignment vertical="top" wrapText="1"/>
    </xf>
    <xf numFmtId="0" fontId="18" fillId="9" borderId="192" applyNumberFormat="1" applyFont="1" applyFill="1" applyBorder="1" applyAlignment="1" applyProtection="0">
      <alignment vertical="top" wrapText="1"/>
    </xf>
    <xf numFmtId="0" fontId="18" fillId="9" borderId="193" applyNumberFormat="1" applyFont="1" applyFill="1" applyBorder="1" applyAlignment="1" applyProtection="0">
      <alignment vertical="top" wrapText="1"/>
    </xf>
    <xf numFmtId="0" fontId="18" fillId="9" borderId="194" applyNumberFormat="1" applyFont="1" applyFill="1" applyBorder="1" applyAlignment="1" applyProtection="0">
      <alignment vertical="top" wrapText="1"/>
    </xf>
    <xf numFmtId="0" fontId="18" fillId="9" borderId="195" applyNumberFormat="1" applyFont="1" applyFill="1" applyBorder="1" applyAlignment="1" applyProtection="0">
      <alignment vertical="top" wrapText="1"/>
    </xf>
    <xf numFmtId="59" fontId="7" fillId="8" borderId="196" applyNumberFormat="1" applyFont="1" applyFill="1" applyBorder="1" applyAlignment="1" applyProtection="0">
      <alignment horizontal="right" vertical="top" wrapText="1"/>
    </xf>
    <xf numFmtId="0" fontId="18" borderId="197" applyNumberFormat="1" applyFont="1" applyFill="0" applyBorder="1" applyAlignment="1" applyProtection="0">
      <alignment vertical="top" wrapText="1"/>
    </xf>
    <xf numFmtId="0" fontId="18" borderId="198" applyNumberFormat="1" applyFont="1" applyFill="0" applyBorder="1" applyAlignment="1" applyProtection="0">
      <alignment vertical="top" wrapText="1"/>
    </xf>
    <xf numFmtId="0" fontId="18" fillId="9" borderId="71" applyNumberFormat="1" applyFont="1" applyFill="1" applyBorder="1" applyAlignment="1" applyProtection="0">
      <alignment vertical="top" wrapText="1"/>
    </xf>
    <xf numFmtId="0" fontId="18" fillId="9" borderId="72" applyNumberFormat="1" applyFont="1" applyFill="1" applyBorder="1" applyAlignment="1" applyProtection="0">
      <alignment vertical="top" wrapText="1"/>
    </xf>
    <xf numFmtId="0" fontId="18" borderId="73" applyNumberFormat="1" applyFont="1" applyFill="0" applyBorder="1" applyAlignment="1" applyProtection="0">
      <alignment vertical="top" wrapText="1"/>
    </xf>
    <xf numFmtId="0" fontId="18" borderId="74" applyNumberFormat="1" applyFont="1" applyFill="0" applyBorder="1" applyAlignment="1" applyProtection="0">
      <alignment vertical="top" wrapText="1"/>
    </xf>
    <xf numFmtId="0" fontId="18" borderId="75" applyNumberFormat="1" applyFont="1" applyFill="0" applyBorder="1" applyAlignment="1" applyProtection="0">
      <alignment vertical="top" wrapText="1"/>
    </xf>
    <xf numFmtId="0" fontId="18" borderId="12" applyNumberFormat="1" applyFont="1" applyFill="0" applyBorder="1" applyAlignment="1" applyProtection="0">
      <alignment vertical="top" wrapText="1"/>
    </xf>
    <xf numFmtId="0" fontId="18" fillId="9" borderId="76" applyNumberFormat="1" applyFont="1" applyFill="1" applyBorder="1" applyAlignment="1" applyProtection="0">
      <alignment vertical="top" wrapText="1"/>
    </xf>
    <xf numFmtId="0" fontId="18" fillId="9" borderId="77" applyNumberFormat="1" applyFont="1" applyFill="1" applyBorder="1" applyAlignment="1" applyProtection="0">
      <alignment vertical="top" wrapText="1"/>
    </xf>
    <xf numFmtId="0" fontId="18" fillId="9" borderId="72" applyNumberFormat="0" applyFont="1" applyFill="1" applyBorder="1" applyAlignment="1" applyProtection="0">
      <alignment vertical="top" wrapText="1"/>
    </xf>
    <xf numFmtId="0" fontId="18" borderId="74" applyNumberFormat="0" applyFont="1" applyFill="0" applyBorder="1" applyAlignment="1" applyProtection="0">
      <alignment vertical="top" wrapText="1"/>
    </xf>
    <xf numFmtId="0" fontId="18" fillId="9" borderId="77"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18" fillId="9" borderId="199"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18" borderId="71" applyNumberFormat="1" applyFont="1" applyFill="0" applyBorder="1" applyAlignment="1" applyProtection="0">
      <alignment vertical="top" wrapText="1"/>
    </xf>
    <xf numFmtId="0" fontId="18" borderId="72" applyNumberFormat="1" applyFont="1" applyFill="0" applyBorder="1" applyAlignment="1" applyProtection="0">
      <alignment vertical="top" wrapText="1"/>
    </xf>
    <xf numFmtId="59" fontId="7" fillId="8" borderId="19" applyNumberFormat="1" applyFont="1" applyFill="1" applyBorder="1" applyAlignment="1" applyProtection="0">
      <alignment horizontal="right" vertical="top" wrapText="1"/>
    </xf>
    <xf numFmtId="0" fontId="18" fillId="9" borderId="200" applyNumberFormat="1" applyFont="1" applyFill="1" applyBorder="1" applyAlignment="1" applyProtection="0">
      <alignment vertical="top" wrapText="1"/>
    </xf>
    <xf numFmtId="0" fontId="18" fillId="9" borderId="74" applyNumberFormat="1" applyFont="1" applyFill="1" applyBorder="1" applyAlignment="1" applyProtection="0">
      <alignment vertical="top" wrapText="1"/>
    </xf>
    <xf numFmtId="0" fontId="18" fillId="9" borderId="75" applyNumberFormat="1" applyFont="1" applyFill="1" applyBorder="1" applyAlignment="1" applyProtection="0">
      <alignment vertical="top" wrapText="1"/>
    </xf>
    <xf numFmtId="0" fontId="18" borderId="76" applyNumberFormat="1" applyFont="1" applyFill="0" applyBorder="1" applyAlignment="1" applyProtection="0">
      <alignment vertical="top" wrapText="1"/>
    </xf>
    <xf numFmtId="0" fontId="18" borderId="7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27" applyNumberFormat="0" applyFont="1" applyFill="0" applyBorder="0" applyAlignment="1" applyProtection="0">
      <alignment horizontal="center" vertical="center"/>
    </xf>
    <xf numFmtId="49" fontId="28" fillId="3" borderId="1" applyNumberFormat="1" applyFont="1" applyFill="1" applyBorder="1" applyAlignment="1" applyProtection="0">
      <alignment horizontal="center" vertical="center" wrapText="1"/>
    </xf>
    <xf numFmtId="49" fontId="29" fillId="3" borderId="1" applyNumberFormat="1" applyFont="1" applyFill="1" applyBorder="1" applyAlignment="1" applyProtection="0">
      <alignment horizontal="center" vertical="center" wrapText="1"/>
    </xf>
    <xf numFmtId="49" fontId="28" fillId="14" borderId="173" applyNumberFormat="1" applyFont="1" applyFill="1" applyBorder="1" applyAlignment="1" applyProtection="0">
      <alignment horizontal="center" vertical="top" wrapText="1"/>
    </xf>
    <xf numFmtId="49" fontId="30" borderId="174" applyNumberFormat="1" applyFont="1" applyFill="0" applyBorder="1" applyAlignment="1" applyProtection="0">
      <alignment horizontal="center" vertical="top" wrapText="1" readingOrder="1"/>
    </xf>
    <xf numFmtId="49" fontId="30" borderId="175" applyNumberFormat="1" applyFont="1" applyFill="0" applyBorder="1" applyAlignment="1" applyProtection="0">
      <alignment horizontal="center" vertical="top" wrapText="1" readingOrder="1"/>
    </xf>
    <xf numFmtId="0" fontId="30" borderId="175" applyNumberFormat="1" applyFont="1" applyFill="0" applyBorder="1" applyAlignment="1" applyProtection="0">
      <alignment horizontal="center" vertical="top" wrapText="1" readingOrder="1"/>
    </xf>
    <xf numFmtId="63" fontId="30" borderId="175" applyNumberFormat="1" applyFont="1" applyFill="0" applyBorder="1" applyAlignment="1" applyProtection="0">
      <alignment horizontal="center" vertical="center" wrapText="1" readingOrder="1"/>
    </xf>
    <xf numFmtId="49" fontId="30" borderId="175" applyNumberFormat="1" applyFont="1" applyFill="0" applyBorder="1" applyAlignment="1" applyProtection="0">
      <alignment horizontal="center" vertical="center" wrapText="1" readingOrder="1"/>
    </xf>
    <xf numFmtId="49" fontId="28" fillId="14" borderId="59" applyNumberFormat="1" applyFont="1" applyFill="1" applyBorder="1" applyAlignment="1" applyProtection="0">
      <alignment horizontal="center" vertical="top" wrapText="1"/>
    </xf>
    <xf numFmtId="49" fontId="30" fillId="9" borderId="62" applyNumberFormat="1" applyFont="1" applyFill="1" applyBorder="1" applyAlignment="1" applyProtection="0">
      <alignment horizontal="center" vertical="top" wrapText="1" readingOrder="1"/>
    </xf>
    <xf numFmtId="49" fontId="30" fillId="9" borderId="63" applyNumberFormat="1" applyFont="1" applyFill="1" applyBorder="1" applyAlignment="1" applyProtection="0">
      <alignment horizontal="center" vertical="top" wrapText="1" readingOrder="1"/>
    </xf>
    <xf numFmtId="0" fontId="30" fillId="9" borderId="63" applyNumberFormat="1" applyFont="1" applyFill="1" applyBorder="1" applyAlignment="1" applyProtection="0">
      <alignment horizontal="center" vertical="top" wrapText="1" readingOrder="1"/>
    </xf>
    <xf numFmtId="49" fontId="30" fillId="9" borderId="63" applyNumberFormat="1" applyFont="1" applyFill="1" applyBorder="1" applyAlignment="1" applyProtection="0">
      <alignment horizontal="center" vertical="center" wrapText="1" readingOrder="1"/>
    </xf>
    <xf numFmtId="63" fontId="30" fillId="9" borderId="63" applyNumberFormat="1" applyFont="1" applyFill="1" applyBorder="1" applyAlignment="1" applyProtection="0">
      <alignment horizontal="center" vertical="center" wrapText="1" readingOrder="1"/>
    </xf>
    <xf numFmtId="49" fontId="30" borderId="62" applyNumberFormat="1" applyFont="1" applyFill="0" applyBorder="1" applyAlignment="1" applyProtection="0">
      <alignment horizontal="center" vertical="top" wrapText="1" readingOrder="1"/>
    </xf>
    <xf numFmtId="49" fontId="30" borderId="63" applyNumberFormat="1" applyFont="1" applyFill="0" applyBorder="1" applyAlignment="1" applyProtection="0">
      <alignment horizontal="center" vertical="top" wrapText="1" readingOrder="1"/>
    </xf>
    <xf numFmtId="0" fontId="30" borderId="63" applyNumberFormat="1" applyFont="1" applyFill="0" applyBorder="1" applyAlignment="1" applyProtection="0">
      <alignment horizontal="center" vertical="top" wrapText="1" readingOrder="1"/>
    </xf>
    <xf numFmtId="49" fontId="30" borderId="63" applyNumberFormat="1" applyFont="1" applyFill="0" applyBorder="1" applyAlignment="1" applyProtection="0">
      <alignment horizontal="center" vertical="center" wrapText="1" readingOrder="1"/>
    </xf>
    <xf numFmtId="63" fontId="30" borderId="63" applyNumberFormat="1" applyFont="1" applyFill="0" applyBorder="1" applyAlignment="1" applyProtection="0">
      <alignment horizontal="center" vertical="center" wrapText="1" readingOrder="1"/>
    </xf>
    <xf numFmtId="0" fontId="0" applyNumberFormat="1" applyFont="1" applyFill="0" applyBorder="0" applyAlignment="1" applyProtection="0">
      <alignment vertical="top" wrapText="1"/>
    </xf>
    <xf numFmtId="0" fontId="29" fillId="3" borderId="1" applyNumberFormat="0" applyFont="1" applyFill="1" applyBorder="1" applyAlignment="1" applyProtection="0">
      <alignment vertical="top" wrapText="1"/>
    </xf>
    <xf numFmtId="49" fontId="29" fillId="3" borderId="2" applyNumberFormat="1" applyFont="1" applyFill="1" applyBorder="1" applyAlignment="1" applyProtection="0">
      <alignment horizontal="center" vertical="top" wrapText="1"/>
    </xf>
    <xf numFmtId="49" fontId="29" fillId="3" borderId="1" applyNumberFormat="1" applyFont="1" applyFill="1" applyBorder="1" applyAlignment="1" applyProtection="0">
      <alignment horizontal="center" vertical="top" wrapText="1"/>
    </xf>
    <xf numFmtId="0" fontId="29" fillId="8" borderId="4" applyNumberFormat="1" applyFont="1" applyFill="1" applyBorder="1" applyAlignment="1" applyProtection="0">
      <alignment vertical="top" wrapText="1"/>
    </xf>
    <xf numFmtId="61" fontId="5" borderId="5" applyNumberFormat="1" applyFont="1" applyFill="0" applyBorder="1" applyAlignment="1" applyProtection="0">
      <alignment vertical="center" wrapText="1" readingOrder="1"/>
    </xf>
    <xf numFmtId="61" fontId="0" borderId="201" applyNumberFormat="1" applyFont="1" applyFill="0" applyBorder="1" applyAlignment="1" applyProtection="0">
      <alignment vertical="top" wrapText="1"/>
    </xf>
    <xf numFmtId="0" fontId="0" borderId="175" applyNumberFormat="1" applyFont="1" applyFill="0" applyBorder="1" applyAlignment="1" applyProtection="0">
      <alignment vertical="top" wrapText="1"/>
    </xf>
    <xf numFmtId="0" fontId="29" fillId="8" borderId="9" applyNumberFormat="1" applyFont="1" applyFill="1" applyBorder="1" applyAlignment="1" applyProtection="0">
      <alignment vertical="top" wrapText="1"/>
    </xf>
    <xf numFmtId="61" fontId="5" fillId="9" borderId="5" applyNumberFormat="1" applyFont="1" applyFill="1" applyBorder="1" applyAlignment="1" applyProtection="0">
      <alignment vertical="center" wrapText="1" readingOrder="1"/>
    </xf>
    <xf numFmtId="61" fontId="0" fillId="9" borderId="95" applyNumberFormat="1" applyFont="1" applyFill="1" applyBorder="1" applyAlignment="1" applyProtection="0">
      <alignment vertical="top" wrapText="1"/>
    </xf>
    <xf numFmtId="0" fontId="0" fillId="9" borderId="63" applyNumberFormat="1" applyFont="1" applyFill="1" applyBorder="1" applyAlignment="1" applyProtection="0">
      <alignment vertical="top" wrapText="1"/>
    </xf>
    <xf numFmtId="61" fontId="0" borderId="95" applyNumberFormat="1" applyFont="1" applyFill="0" applyBorder="1" applyAlignment="1" applyProtection="0">
      <alignment vertical="top" wrapText="1"/>
    </xf>
    <xf numFmtId="0" fontId="0" borderId="63" applyNumberFormat="1" applyFont="1" applyFill="0" applyBorder="1" applyAlignment="1" applyProtection="0">
      <alignment vertical="top" wrapText="1"/>
    </xf>
    <xf numFmtId="0" fontId="29" fillId="8" borderId="202" applyNumberFormat="1" applyFont="1" applyFill="1" applyBorder="1" applyAlignment="1" applyProtection="0">
      <alignment vertical="top" wrapText="1"/>
    </xf>
    <xf numFmtId="0" fontId="5" borderId="12" applyNumberFormat="1" applyFont="1" applyFill="0" applyBorder="1" applyAlignment="1" applyProtection="0">
      <alignment vertical="center" wrapText="1" readingOrder="1"/>
    </xf>
    <xf numFmtId="61" fontId="5" borderId="13" applyNumberFormat="1" applyFont="1" applyFill="0" applyBorder="1" applyAlignment="1" applyProtection="0">
      <alignment vertical="center" wrapText="1" readingOrder="1"/>
    </xf>
    <xf numFmtId="0" fontId="29" fillId="8" borderId="34" applyNumberFormat="1" applyFont="1" applyFill="1" applyBorder="1" applyAlignment="1" applyProtection="0">
      <alignment vertical="top" wrapText="1"/>
    </xf>
    <xf numFmtId="0" fontId="6" fillId="9" borderId="203" applyNumberFormat="1" applyFont="1" applyFill="1" applyBorder="1" applyAlignment="1" applyProtection="0">
      <alignment vertical="center" wrapText="1" readingOrder="1"/>
    </xf>
    <xf numFmtId="0" fontId="29" fillId="8" borderId="204" applyNumberFormat="1" applyFont="1" applyFill="1" applyBorder="1" applyAlignment="1" applyProtection="0">
      <alignment vertical="top" wrapText="1"/>
    </xf>
    <xf numFmtId="0" fontId="6" borderId="194" applyNumberFormat="1" applyFont="1" applyFill="0" applyBorder="1" applyAlignment="1" applyProtection="0">
      <alignment vertical="center" wrapText="1" readingOrder="1"/>
    </xf>
    <xf numFmtId="61" fontId="5" borderId="205" applyNumberFormat="1" applyFont="1" applyFill="0" applyBorder="1" applyAlignment="1" applyProtection="0">
      <alignment vertical="center" wrapText="1" readingOrder="1"/>
    </xf>
    <xf numFmtId="0" fontId="6" fillId="9" borderId="206" applyNumberFormat="1" applyFont="1" applyFill="1" applyBorder="1" applyAlignment="1" applyProtection="0">
      <alignment vertical="center" wrapText="1" readingOrder="1"/>
    </xf>
    <xf numFmtId="61" fontId="5" fillId="9" borderId="109" applyNumberFormat="1" applyFont="1" applyFill="1" applyBorder="1" applyAlignment="1" applyProtection="0">
      <alignment vertical="center" wrapText="1" readingOrder="1"/>
    </xf>
    <xf numFmtId="61" fontId="5" borderId="109" applyNumberFormat="1" applyFont="1" applyFill="0" applyBorder="1" applyAlignment="1" applyProtection="0">
      <alignment vertical="center" wrapText="1" readingOrder="1"/>
    </xf>
    <xf numFmtId="0" fontId="29" fillId="8" borderId="68" applyNumberFormat="1" applyFont="1" applyFill="1" applyBorder="1" applyAlignment="1" applyProtection="0">
      <alignment vertical="top" wrapText="1"/>
    </xf>
    <xf numFmtId="61" fontId="5" fillId="9" borderId="207" applyNumberFormat="1" applyFont="1" applyFill="1" applyBorder="1" applyAlignment="1" applyProtection="0">
      <alignment vertical="center" wrapText="1" readingOrder="1"/>
    </xf>
    <xf numFmtId="0" fontId="29" fillId="8" borderId="59" applyNumberFormat="1" applyFont="1" applyFill="1" applyBorder="1" applyAlignment="1" applyProtection="0">
      <alignment vertical="top" wrapText="1"/>
    </xf>
    <xf numFmtId="0" fontId="6" borderId="111" applyNumberFormat="0" applyFont="1" applyFill="0" applyBorder="1" applyAlignment="1" applyProtection="0">
      <alignment vertical="center" wrapText="1" readingOrder="1"/>
    </xf>
    <xf numFmtId="0" fontId="6" fillId="9" borderId="111" applyNumberFormat="0"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borderId="5" applyNumberFormat="0" applyFont="1" applyFill="0" applyBorder="1" applyAlignment="1" applyProtection="0">
      <alignment vertical="top" wrapText="1"/>
    </xf>
    <xf numFmtId="0" fontId="5" fillId="9" borderId="5" applyNumberFormat="0" applyFont="1" applyFill="1" applyBorder="1" applyAlignment="1" applyProtection="0">
      <alignment vertical="top" wrapText="1"/>
    </xf>
    <xf numFmtId="0" fontId="6" borderId="208" applyNumberFormat="1" applyFont="1" applyFill="0" applyBorder="1" applyAlignment="1" applyProtection="0">
      <alignment vertical="center" wrapText="1" readingOrder="1"/>
    </xf>
    <xf numFmtId="1" fontId="0" fillId="9" borderId="136" applyNumberFormat="1" applyFont="1" applyFill="1" applyBorder="1" applyAlignment="1" applyProtection="0">
      <alignment vertical="top" wrapText="1"/>
    </xf>
    <xf numFmtId="1" fontId="0" borderId="137" applyNumberFormat="1" applyFont="1" applyFill="0" applyBorder="1" applyAlignment="1" applyProtection="0">
      <alignment vertical="top" wrapText="1"/>
    </xf>
    <xf numFmtId="1" fontId="0" fillId="9" borderId="13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3" fillId="7" borderId="2" applyNumberFormat="0" applyFont="1" applyFill="1" applyBorder="1" applyAlignment="1" applyProtection="0">
      <alignment horizontal="center" vertical="center" wrapText="1"/>
    </xf>
    <xf numFmtId="0" fontId="4" fillId="8" borderId="4" applyNumberFormat="1" applyFont="1" applyFill="1" applyBorder="1" applyAlignment="1" applyProtection="0">
      <alignment horizontal="right" vertical="top" wrapText="1"/>
    </xf>
    <xf numFmtId="0" fontId="4" fillId="8" borderId="9" applyNumberFormat="1" applyFont="1" applyFill="1" applyBorder="1" applyAlignment="1" applyProtection="0">
      <alignment horizontal="right" vertical="top" wrapText="1"/>
    </xf>
    <xf numFmtId="0" fontId="5" borderId="209" applyNumberFormat="1" applyFont="1" applyFill="0" applyBorder="1" applyAlignment="1" applyProtection="0">
      <alignment vertical="center" wrapText="1" readingOrder="1"/>
    </xf>
    <xf numFmtId="0" fontId="4" fillId="8" borderId="34" applyNumberFormat="1" applyFont="1" applyFill="1" applyBorder="1" applyAlignment="1" applyProtection="0">
      <alignment horizontal="right" vertical="top" wrapText="1"/>
    </xf>
    <xf numFmtId="0" fontId="6" borderId="106" applyNumberFormat="1" applyFont="1" applyFill="0" applyBorder="1" applyAlignment="1" applyProtection="0">
      <alignment vertical="center" wrapText="1" readingOrder="1"/>
    </xf>
    <xf numFmtId="0" fontId="6" fillId="9" borderId="210" applyNumberFormat="1" applyFont="1" applyFill="1" applyBorder="1" applyAlignment="1" applyProtection="0">
      <alignment vertical="center" wrapText="1" readingOrder="1"/>
    </xf>
    <xf numFmtId="0" fontId="6" borderId="211" applyNumberFormat="1" applyFont="1" applyFill="0" applyBorder="1" applyAlignment="1" applyProtection="0">
      <alignment vertical="center" wrapText="1" readingOrder="1"/>
    </xf>
    <xf numFmtId="0" fontId="4" fillId="8" borderId="59" applyNumberFormat="1" applyFont="1" applyFill="1" applyBorder="1" applyAlignment="1" applyProtection="0">
      <alignment horizontal="right" vertical="top" wrapText="1"/>
    </xf>
    <xf numFmtId="0" fontId="6" fillId="9" borderId="62" applyNumberFormat="0" applyFont="1" applyFill="1" applyBorder="1" applyAlignment="1" applyProtection="0">
      <alignment vertical="center" wrapText="1" readingOrder="1"/>
    </xf>
    <xf numFmtId="0" fontId="6" borderId="62" applyNumberFormat="0" applyFont="1" applyFill="0" applyBorder="1" applyAlignment="1" applyProtection="0">
      <alignment vertical="center"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414040"/>
      <rgbColor rgb="fffefefe"/>
      <rgbColor rgb="ff3b408b"/>
      <rgbColor rgb="ffafafaf"/>
      <rgbColor rgb="ff00a2d7"/>
      <rgbColor rgb="ffdddddd"/>
      <rgbColor rgb="ff60b335"/>
      <rgbColor rgb="ffff8126"/>
      <rgbColor rgb="ffff4013"/>
      <rgbColor rgb="ffec3c9e"/>
      <rgbColor rgb="ffe22400"/>
      <rgbColor rgb="ff68d5fe"/>
      <rgbColor rgb="ffe4f7fe"/>
      <rgbColor rgb="ffdfe1e5"/>
      <rgbColor rgb="ff24282d"/>
      <rgbColor rgb="ffff0000"/>
      <rgbColor rgb="ff222222"/>
      <rgbColor rgb="ff444344"/>
      <rgbColor rgb="ffa6a6a6"/>
      <rgbColor rgb="ffe22400"/>
      <rgbColor rgb="ffb21d27"/>
      <rgbColor rgb="ff6f7bd9"/>
      <rgbColor rgb="fffe9d41"/>
      <rgbColor rgb="ff6dba46"/>
      <rgbColor rgb="ff202020"/>
      <rgbColor rgb="ff5862c2"/>
      <rgbColor rgb="fff6c100"/>
      <rgbColor rgb="ff40bcea"/>
      <rgbColor rgb="ffd9f4ff"/>
      <rgbColor rgb="ffa0dfa6"/>
      <rgbColor rgb="ffe0ce07"/>
      <rgbColor rgb="ff413aa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72772"/>
          <c:y val="0.099193"/>
          <c:w val="0.858516"/>
          <c:h val="0.760108"/>
        </c:manualLayout>
      </c:layout>
      <c:barChart>
        <c:barDir val="col"/>
        <c:grouping val="stacked"/>
        <c:varyColors val="0"/>
        <c:ser>
          <c:idx val="0"/>
          <c:order val="0"/>
          <c:tx>
            <c:strRef>
              <c:f>'Italy-main'!$K$3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'Italy-main'!$K$4:$K$286</c:f>
              <c:numCache>
                <c:ptCount val="283"/>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pt idx="250">
                  <c:v>679430.000000</c:v>
                </c:pt>
                <c:pt idx="251">
                  <c:v>709335.000000</c:v>
                </c:pt>
                <c:pt idx="252">
                  <c:v>731588.000000</c:v>
                </c:pt>
                <c:pt idx="253">
                  <c:v>759829.000000</c:v>
                </c:pt>
                <c:pt idx="254">
                  <c:v>790377.000000</c:v>
                </c:pt>
                <c:pt idx="255">
                  <c:v>824879.000000</c:v>
                </c:pt>
                <c:pt idx="256">
                  <c:v>862681.000000</c:v>
                </c:pt>
                <c:pt idx="257">
                  <c:v>902490.000000</c:v>
                </c:pt>
                <c:pt idx="258">
                  <c:v>935104.000000</c:v>
                </c:pt>
                <c:pt idx="259">
                  <c:v>960373.000000</c:v>
                </c:pt>
                <c:pt idx="260">
                  <c:v>995463.000000</c:v>
                </c:pt>
                <c:pt idx="261">
                  <c:v>1028424.000000</c:v>
                </c:pt>
                <c:pt idx="262">
                  <c:v>1066401.000000</c:v>
                </c:pt>
                <c:pt idx="263">
                  <c:v>1107303.000000</c:v>
                </c:pt>
                <c:pt idx="264">
                  <c:v>1144552.000000</c:v>
                </c:pt>
                <c:pt idx="265">
                  <c:v>1178529.000000</c:v>
                </c:pt>
                <c:pt idx="266">
                  <c:v>1205881.000000</c:v>
                </c:pt>
                <c:pt idx="267">
                  <c:v>1238072.000000</c:v>
                </c:pt>
                <c:pt idx="268">
                  <c:v>1272352.000000</c:v>
                </c:pt>
                <c:pt idx="269">
                  <c:v>1308528.000000</c:v>
                </c:pt>
                <c:pt idx="270">
                  <c:v>1345767.000000</c:v>
                </c:pt>
                <c:pt idx="271">
                  <c:v>1380531.000000</c:v>
                </c:pt>
                <c:pt idx="272">
                  <c:v>1408868.000000</c:v>
                </c:pt>
                <c:pt idx="273">
                  <c:v>1431795.000000</c:v>
                </c:pt>
                <c:pt idx="274">
                  <c:v>1455022.000000</c:v>
                </c:pt>
                <c:pt idx="275">
                  <c:v>1480874.000000</c:v>
                </c:pt>
                <c:pt idx="276">
                  <c:v>1509875.000000</c:v>
                </c:pt>
                <c:pt idx="277">
                  <c:v>1538217.000000</c:v>
                </c:pt>
                <c:pt idx="278">
                  <c:v>1564532.000000</c:v>
                </c:pt>
                <c:pt idx="279">
                  <c:v>1585178.000000</c:v>
                </c:pt>
                <c:pt idx="280">
                  <c:v>1601554.000000</c:v>
                </c:pt>
                <c:pt idx="281">
                  <c:v>1620901.000000</c:v>
                </c:pt>
                <c:pt idx="282">
                  <c:v>1641610.000000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00"/>
        <c:minorUnit val="225000"/>
      </c:valAx>
      <c:spPr>
        <a:noFill/>
        <a:ln w="12700" cap="flat">
          <a:noFill/>
          <a:miter lim="400000"/>
        </a:ln>
        <a:effectLst/>
      </c:spPr>
    </c:plotArea>
    <c:legend>
      <c:legendPos val="t"/>
      <c:layout>
        <c:manualLayout>
          <c:xMode val="edge"/>
          <c:yMode val="edge"/>
          <c:x val="0.0901978"/>
          <c:y val="0"/>
          <c:w val="0.8200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1267"/>
          <c:w val="0.85878"/>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397,65e</a:t>
                    </a:r>
                    <a:r>
                      <a:rPr b="0" baseline="33200" i="0" strike="noStrike" sz="1000" u="none">
                        <a:solidFill>
                          <a:srgbClr val="444444"/>
                        </a:solidFill>
                        <a:latin typeface="Helvetica Neue"/>
                      </a:rPr>
                      <a:t>0,1846x
R² = 0,9663</a:t>
                    </a:r>
                  </a:p>
                </c:rich>
              </c:tx>
            </c:trendlineLbl>
          </c:trendline>
          <c:cat>
            <c:strRef>
              <c:f>'Italy-main'!$B$4:$B$35</c:f>
              <c:strCache>
                <c:ptCount val="3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strCache>
            </c:strRef>
          </c:cat>
          <c:val>
            <c:numRef>
              <c:f>'Italy-main'!$K$4:$K$35</c:f>
              <c:numCache>
                <c:ptCount val="32"/>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1688"/>
          <c:y val="0"/>
          <c:w val="0.82029"/>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229"/>
          <c:y val="0.099193"/>
          <c:w val="0.904806"/>
          <c:h val="0.760108"/>
        </c:manualLayout>
      </c:layout>
      <c:barChart>
        <c:barDir val="col"/>
        <c:grouping val="stacked"/>
        <c:varyColors val="0"/>
        <c:ser>
          <c:idx val="0"/>
          <c:order val="0"/>
          <c:tx>
            <c:strRef>
              <c:f>'Italy-main'!$D$3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'Italy-main'!$D$4:$D$286</c:f>
              <c:numCache>
                <c:ptCount val="283"/>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pt idx="62">
                  <c:v>2009.000000</c:v>
                </c:pt>
                <c:pt idx="63">
                  <c:v>1956.000000</c:v>
                </c:pt>
                <c:pt idx="64">
                  <c:v>1863.000000</c:v>
                </c:pt>
                <c:pt idx="65">
                  <c:v>1795.000000</c:v>
                </c:pt>
                <c:pt idx="66">
                  <c:v>1694.000000</c:v>
                </c:pt>
                <c:pt idx="67">
                  <c:v>1578.000000</c:v>
                </c:pt>
                <c:pt idx="68">
                  <c:v>1539.000000</c:v>
                </c:pt>
                <c:pt idx="69">
                  <c:v>1501.000000</c:v>
                </c:pt>
                <c:pt idx="70">
                  <c:v>1479.000000</c:v>
                </c:pt>
                <c:pt idx="71">
                  <c:v>1427.000000</c:v>
                </c:pt>
                <c:pt idx="72">
                  <c:v>1333.000000</c:v>
                </c:pt>
                <c:pt idx="73">
                  <c:v>1311.000000</c:v>
                </c:pt>
                <c:pt idx="74">
                  <c:v>1168.000000</c:v>
                </c:pt>
                <c:pt idx="75">
                  <c:v>1034.000000</c:v>
                </c:pt>
                <c:pt idx="76">
                  <c:v>1027.000000</c:v>
                </c:pt>
                <c:pt idx="77">
                  <c:v>999.000000</c:v>
                </c:pt>
                <c:pt idx="78">
                  <c:v>952.000000</c:v>
                </c:pt>
                <c:pt idx="79">
                  <c:v>893.000000</c:v>
                </c:pt>
                <c:pt idx="80">
                  <c:v>855.000000</c:v>
                </c:pt>
                <c:pt idx="81">
                  <c:v>808.000000</c:v>
                </c:pt>
                <c:pt idx="82">
                  <c:v>775.000000</c:v>
                </c:pt>
                <c:pt idx="83">
                  <c:v>762.000000</c:v>
                </c:pt>
                <c:pt idx="84">
                  <c:v>749.000000</c:v>
                </c:pt>
                <c:pt idx="85">
                  <c:v>716.000000</c:v>
                </c:pt>
                <c:pt idx="86">
                  <c:v>676.000000</c:v>
                </c:pt>
                <c:pt idx="87">
                  <c:v>640.000000</c:v>
                </c:pt>
                <c:pt idx="88">
                  <c:v>595.000000</c:v>
                </c:pt>
                <c:pt idx="89">
                  <c:v>572.000000</c:v>
                </c:pt>
                <c:pt idx="90">
                  <c:v>553.000000</c:v>
                </c:pt>
                <c:pt idx="91">
                  <c:v>541.000000</c:v>
                </c:pt>
                <c:pt idx="92">
                  <c:v>521.000000</c:v>
                </c:pt>
                <c:pt idx="93">
                  <c:v>505.000000</c:v>
                </c:pt>
                <c:pt idx="94">
                  <c:v>489.000000</c:v>
                </c:pt>
                <c:pt idx="95">
                  <c:v>475.000000</c:v>
                </c:pt>
                <c:pt idx="96">
                  <c:v>450.000000</c:v>
                </c:pt>
                <c:pt idx="97">
                  <c:v>435.000000</c:v>
                </c:pt>
                <c:pt idx="98">
                  <c:v>424.000000</c:v>
                </c:pt>
                <c:pt idx="99">
                  <c:v>408.000000</c:v>
                </c:pt>
                <c:pt idx="100">
                  <c:v>353.000000</c:v>
                </c:pt>
                <c:pt idx="101">
                  <c:v>338.000000</c:v>
                </c:pt>
                <c:pt idx="102">
                  <c:v>316.000000</c:v>
                </c:pt>
                <c:pt idx="103">
                  <c:v>293.000000</c:v>
                </c:pt>
                <c:pt idx="104">
                  <c:v>287.000000</c:v>
                </c:pt>
                <c:pt idx="105">
                  <c:v>283.000000</c:v>
                </c:pt>
                <c:pt idx="106">
                  <c:v>263.000000</c:v>
                </c:pt>
                <c:pt idx="107">
                  <c:v>249.000000</c:v>
                </c:pt>
                <c:pt idx="108">
                  <c:v>236.000000</c:v>
                </c:pt>
                <c:pt idx="109">
                  <c:v>227.000000</c:v>
                </c:pt>
                <c:pt idx="110">
                  <c:v>220.000000</c:v>
                </c:pt>
                <c:pt idx="111">
                  <c:v>209.000000</c:v>
                </c:pt>
                <c:pt idx="112">
                  <c:v>207.000000</c:v>
                </c:pt>
                <c:pt idx="113">
                  <c:v>177.000000</c:v>
                </c:pt>
                <c:pt idx="114">
                  <c:v>163.000000</c:v>
                </c:pt>
                <c:pt idx="115">
                  <c:v>168.000000</c:v>
                </c:pt>
                <c:pt idx="116">
                  <c:v>161.000000</c:v>
                </c:pt>
                <c:pt idx="117">
                  <c:v>152.000000</c:v>
                </c:pt>
                <c:pt idx="118">
                  <c:v>148.000000</c:v>
                </c:pt>
                <c:pt idx="119">
                  <c:v>127.000000</c:v>
                </c:pt>
                <c:pt idx="120">
                  <c:v>115.000000</c:v>
                </c:pt>
                <c:pt idx="121">
                  <c:v>107.000000</c:v>
                </c:pt>
                <c:pt idx="122">
                  <c:v>103.000000</c:v>
                </c:pt>
                <c:pt idx="123">
                  <c:v>105.000000</c:v>
                </c:pt>
                <c:pt idx="124">
                  <c:v>97.000000</c:v>
                </c:pt>
                <c:pt idx="125">
                  <c:v>98.000000</c:v>
                </c:pt>
                <c:pt idx="126">
                  <c:v>96.000000</c:v>
                </c:pt>
                <c:pt idx="127">
                  <c:v>93.000000</c:v>
                </c:pt>
                <c:pt idx="128">
                  <c:v>87.000000</c:v>
                </c:pt>
                <c:pt idx="129">
                  <c:v>82.000000</c:v>
                </c:pt>
                <c:pt idx="130">
                  <c:v>79.000000</c:v>
                </c:pt>
                <c:pt idx="131">
                  <c:v>71.000000</c:v>
                </c:pt>
                <c:pt idx="132">
                  <c:v>74.000000</c:v>
                </c:pt>
                <c:pt idx="133">
                  <c:v>72.000000</c:v>
                </c:pt>
                <c:pt idx="134">
                  <c:v>70.000000</c:v>
                </c:pt>
                <c:pt idx="135">
                  <c:v>71.000000</c:v>
                </c:pt>
                <c:pt idx="136">
                  <c:v>69.000000</c:v>
                </c:pt>
                <c:pt idx="137">
                  <c:v>65.000000</c:v>
                </c:pt>
                <c:pt idx="138">
                  <c:v>67.000000</c:v>
                </c:pt>
                <c:pt idx="139">
                  <c:v>68.000000</c:v>
                </c:pt>
                <c:pt idx="140">
                  <c:v>65.000000</c:v>
                </c:pt>
                <c:pt idx="141">
                  <c:v>60.000000</c:v>
                </c:pt>
                <c:pt idx="142">
                  <c:v>57.000000</c:v>
                </c:pt>
                <c:pt idx="143">
                  <c:v>53.000000</c:v>
                </c:pt>
                <c:pt idx="144">
                  <c:v>50.000000</c:v>
                </c:pt>
                <c:pt idx="145">
                  <c:v>50.000000</c:v>
                </c:pt>
                <c:pt idx="146">
                  <c:v>49.000000</c:v>
                </c:pt>
                <c:pt idx="147">
                  <c:v>47.000000</c:v>
                </c:pt>
                <c:pt idx="148">
                  <c:v>49.000000</c:v>
                </c:pt>
                <c:pt idx="149">
                  <c:v>48.000000</c:v>
                </c:pt>
                <c:pt idx="150">
                  <c:v>49.000000</c:v>
                </c:pt>
                <c:pt idx="151">
                  <c:v>46.000000</c:v>
                </c:pt>
                <c:pt idx="152">
                  <c:v>41.000000</c:v>
                </c:pt>
                <c:pt idx="153">
                  <c:v>44.000000</c:v>
                </c:pt>
                <c:pt idx="154">
                  <c:v>45.000000</c:v>
                </c:pt>
                <c:pt idx="155">
                  <c:v>40.000000</c:v>
                </c:pt>
                <c:pt idx="156">
                  <c:v>38.000000</c:v>
                </c:pt>
                <c:pt idx="157">
                  <c:v>47.000000</c:v>
                </c:pt>
                <c:pt idx="158">
                  <c:v>41.000000</c:v>
                </c:pt>
                <c:pt idx="159">
                  <c:v>43.000000</c:v>
                </c:pt>
                <c:pt idx="160">
                  <c:v>42.000000</c:v>
                </c:pt>
                <c:pt idx="161">
                  <c:v>41.000000</c:v>
                </c:pt>
                <c:pt idx="162">
                  <c:v>41.000000</c:v>
                </c:pt>
                <c:pt idx="163">
                  <c:v>41.000000</c:v>
                </c:pt>
                <c:pt idx="164">
                  <c:v>42.000000</c:v>
                </c:pt>
                <c:pt idx="165">
                  <c:v>42.000000</c:v>
                </c:pt>
                <c:pt idx="166">
                  <c:v>43.000000</c:v>
                </c:pt>
                <c:pt idx="167">
                  <c:v>45.000000</c:v>
                </c:pt>
                <c:pt idx="168">
                  <c:v>46.000000</c:v>
                </c:pt>
                <c:pt idx="169">
                  <c:v>49.000000</c:v>
                </c:pt>
                <c:pt idx="170">
                  <c:v>53.000000</c:v>
                </c:pt>
                <c:pt idx="171">
                  <c:v>55.000000</c:v>
                </c:pt>
                <c:pt idx="172">
                  <c:v>56.000000</c:v>
                </c:pt>
                <c:pt idx="173">
                  <c:v>55.000000</c:v>
                </c:pt>
                <c:pt idx="174">
                  <c:v>56.000000</c:v>
                </c:pt>
                <c:pt idx="175">
                  <c:v>58.000000</c:v>
                </c:pt>
                <c:pt idx="176">
                  <c:v>58.000000</c:v>
                </c:pt>
                <c:pt idx="177">
                  <c:v>66.000000</c:v>
                </c:pt>
                <c:pt idx="178">
                  <c:v>68.000000</c:v>
                </c:pt>
                <c:pt idx="179">
                  <c:v>69.000000</c:v>
                </c:pt>
                <c:pt idx="180">
                  <c:v>64.000000</c:v>
                </c:pt>
                <c:pt idx="181">
                  <c:v>69.000000</c:v>
                </c:pt>
                <c:pt idx="182">
                  <c:v>65.000000</c:v>
                </c:pt>
                <c:pt idx="183">
                  <c:v>66.000000</c:v>
                </c:pt>
                <c:pt idx="184">
                  <c:v>69.000000</c:v>
                </c:pt>
                <c:pt idx="185">
                  <c:v>67.000000</c:v>
                </c:pt>
                <c:pt idx="186">
                  <c:v>74.000000</c:v>
                </c:pt>
                <c:pt idx="187">
                  <c:v>79.000000</c:v>
                </c:pt>
                <c:pt idx="188">
                  <c:v>86.000000</c:v>
                </c:pt>
                <c:pt idx="189">
                  <c:v>94.000000</c:v>
                </c:pt>
                <c:pt idx="190">
                  <c:v>107.000000</c:v>
                </c:pt>
                <c:pt idx="191">
                  <c:v>109.000000</c:v>
                </c:pt>
                <c:pt idx="192">
                  <c:v>120.000000</c:v>
                </c:pt>
                <c:pt idx="193">
                  <c:v>121.000000</c:v>
                </c:pt>
                <c:pt idx="194">
                  <c:v>121.000000</c:v>
                </c:pt>
                <c:pt idx="195">
                  <c:v>133.000000</c:v>
                </c:pt>
                <c:pt idx="196">
                  <c:v>142.000000</c:v>
                </c:pt>
                <c:pt idx="197">
                  <c:v>143.000000</c:v>
                </c:pt>
                <c:pt idx="198">
                  <c:v>150.000000</c:v>
                </c:pt>
                <c:pt idx="199">
                  <c:v>164.000000</c:v>
                </c:pt>
                <c:pt idx="200">
                  <c:v>175.000000</c:v>
                </c:pt>
                <c:pt idx="201">
                  <c:v>182.000000</c:v>
                </c:pt>
                <c:pt idx="202">
                  <c:v>187.000000</c:v>
                </c:pt>
                <c:pt idx="203">
                  <c:v>197.000000</c:v>
                </c:pt>
                <c:pt idx="204">
                  <c:v>201.000000</c:v>
                </c:pt>
                <c:pt idx="205">
                  <c:v>207.000000</c:v>
                </c:pt>
                <c:pt idx="206">
                  <c:v>212.000000</c:v>
                </c:pt>
                <c:pt idx="207">
                  <c:v>208.000000</c:v>
                </c:pt>
                <c:pt idx="208">
                  <c:v>215.000000</c:v>
                </c:pt>
                <c:pt idx="209">
                  <c:v>222.000000</c:v>
                </c:pt>
                <c:pt idx="210">
                  <c:v>232.000000</c:v>
                </c:pt>
                <c:pt idx="211">
                  <c:v>239.000000</c:v>
                </c:pt>
                <c:pt idx="212">
                  <c:v>244.000000</c:v>
                </c:pt>
                <c:pt idx="213">
                  <c:v>246.000000</c:v>
                </c:pt>
                <c:pt idx="214">
                  <c:v>244.000000</c:v>
                </c:pt>
                <c:pt idx="215">
                  <c:v>247.000000</c:v>
                </c:pt>
                <c:pt idx="216">
                  <c:v>254.000000</c:v>
                </c:pt>
                <c:pt idx="217">
                  <c:v>264.000000</c:v>
                </c:pt>
                <c:pt idx="218">
                  <c:v>271.000000</c:v>
                </c:pt>
                <c:pt idx="219">
                  <c:v>280.000000</c:v>
                </c:pt>
                <c:pt idx="220">
                  <c:v>291.000000</c:v>
                </c:pt>
                <c:pt idx="221">
                  <c:v>294.000000</c:v>
                </c:pt>
                <c:pt idx="222">
                  <c:v>297.000000</c:v>
                </c:pt>
                <c:pt idx="223">
                  <c:v>303.000000</c:v>
                </c:pt>
                <c:pt idx="224">
                  <c:v>323.000000</c:v>
                </c:pt>
                <c:pt idx="225">
                  <c:v>319.000000</c:v>
                </c:pt>
                <c:pt idx="226">
                  <c:v>337.000000</c:v>
                </c:pt>
                <c:pt idx="227">
                  <c:v>358.000000</c:v>
                </c:pt>
                <c:pt idx="228">
                  <c:v>387.000000</c:v>
                </c:pt>
                <c:pt idx="229">
                  <c:v>390.000000</c:v>
                </c:pt>
                <c:pt idx="230">
                  <c:v>420.000000</c:v>
                </c:pt>
                <c:pt idx="231">
                  <c:v>452.000000</c:v>
                </c:pt>
                <c:pt idx="232">
                  <c:v>514.000000</c:v>
                </c:pt>
                <c:pt idx="233">
                  <c:v>539.000000</c:v>
                </c:pt>
                <c:pt idx="234">
                  <c:v>586.000000</c:v>
                </c:pt>
                <c:pt idx="235">
                  <c:v>638.000000</c:v>
                </c:pt>
                <c:pt idx="236">
                  <c:v>705.000000</c:v>
                </c:pt>
                <c:pt idx="237">
                  <c:v>750.000000</c:v>
                </c:pt>
                <c:pt idx="238">
                  <c:v>797.000000</c:v>
                </c:pt>
                <c:pt idx="239">
                  <c:v>870.000000</c:v>
                </c:pt>
                <c:pt idx="240">
                  <c:v>926.000000</c:v>
                </c:pt>
                <c:pt idx="241">
                  <c:v>992.000000</c:v>
                </c:pt>
                <c:pt idx="242">
                  <c:v>1049.000000</c:v>
                </c:pt>
                <c:pt idx="243">
                  <c:v>1128.000000</c:v>
                </c:pt>
                <c:pt idx="244">
                  <c:v>1208.000000</c:v>
                </c:pt>
                <c:pt idx="245">
                  <c:v>1284.000000</c:v>
                </c:pt>
                <c:pt idx="246">
                  <c:v>1411.000000</c:v>
                </c:pt>
                <c:pt idx="247">
                  <c:v>1536.000000</c:v>
                </c:pt>
                <c:pt idx="248">
                  <c:v>1651.000000</c:v>
                </c:pt>
                <c:pt idx="249">
                  <c:v>1746.000000</c:v>
                </c:pt>
                <c:pt idx="250">
                  <c:v>1843.000000</c:v>
                </c:pt>
                <c:pt idx="251">
                  <c:v>1939.000000</c:v>
                </c:pt>
                <c:pt idx="252">
                  <c:v>2022.000000</c:v>
                </c:pt>
                <c:pt idx="253">
                  <c:v>2225.000000</c:v>
                </c:pt>
                <c:pt idx="254">
                  <c:v>2292.000000</c:v>
                </c:pt>
                <c:pt idx="255">
                  <c:v>2391.000000</c:v>
                </c:pt>
                <c:pt idx="256">
                  <c:v>2515.000000</c:v>
                </c:pt>
                <c:pt idx="257">
                  <c:v>2634.000000</c:v>
                </c:pt>
                <c:pt idx="258">
                  <c:v>2749.000000</c:v>
                </c:pt>
                <c:pt idx="259">
                  <c:v>2849.000000</c:v>
                </c:pt>
                <c:pt idx="260">
                  <c:v>2971.000000</c:v>
                </c:pt>
                <c:pt idx="261">
                  <c:v>3081.000000</c:v>
                </c:pt>
                <c:pt idx="262">
                  <c:v>3170.000000</c:v>
                </c:pt>
                <c:pt idx="263">
                  <c:v>3230.000000</c:v>
                </c:pt>
                <c:pt idx="264">
                  <c:v>3306.000000</c:v>
                </c:pt>
                <c:pt idx="265">
                  <c:v>3422.000000</c:v>
                </c:pt>
                <c:pt idx="266">
                  <c:v>3492.000000</c:v>
                </c:pt>
                <c:pt idx="267">
                  <c:v>3612.000000</c:v>
                </c:pt>
                <c:pt idx="268">
                  <c:v>3670.000000</c:v>
                </c:pt>
                <c:pt idx="269">
                  <c:v>3712.000000</c:v>
                </c:pt>
                <c:pt idx="270">
                  <c:v>3748.000000</c:v>
                </c:pt>
                <c:pt idx="271">
                  <c:v>3758.000000</c:v>
                </c:pt>
                <c:pt idx="272">
                  <c:v>3801.000000</c:v>
                </c:pt>
                <c:pt idx="273">
                  <c:v>3810.000000</c:v>
                </c:pt>
                <c:pt idx="274">
                  <c:v>3816.000000</c:v>
                </c:pt>
                <c:pt idx="275">
                  <c:v>3848.000000</c:v>
                </c:pt>
                <c:pt idx="276">
                  <c:v>3846.000000</c:v>
                </c:pt>
                <c:pt idx="277">
                  <c:v>3782.000000</c:v>
                </c:pt>
                <c:pt idx="278">
                  <c:v>3762.000000</c:v>
                </c:pt>
                <c:pt idx="279">
                  <c:v>3753.000000</c:v>
                </c:pt>
                <c:pt idx="280">
                  <c:v>3744.000000</c:v>
                </c:pt>
                <c:pt idx="281">
                  <c:v>3663.000000</c:v>
                </c:pt>
                <c:pt idx="282">
                  <c:v>3616.000000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3619"/>
          <c:y val="0"/>
          <c:w val="0.8642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26,431e</a:t>
                    </a:r>
                    <a:r>
                      <a:rPr b="0" baseline="33200" i="0" strike="noStrike" sz="1000" u="none">
                        <a:solidFill>
                          <a:srgbClr val="444444"/>
                        </a:solidFill>
                        <a:latin typeface="Helvetica Neue"/>
                      </a:rPr>
                      <a:t>0,2154x
R² = 0,9757</a:t>
                    </a:r>
                  </a:p>
                </c:rich>
              </c:tx>
            </c:trendlineLbl>
          </c:trendline>
          <c:cat>
            <c:strRef>
              <c:f>'Italy-main'!$B$4:$B$24</c:f>
              <c:strCache>
                <c:ptCount val="2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strCache>
            </c:strRef>
          </c:cat>
          <c:val>
            <c:numRef>
              <c:f>'Italy-main'!$D$4:$D$24</c:f>
              <c:numCache>
                <c:ptCount val="21"/>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426"/>
          <c:y val="0.099193"/>
          <c:w val="0.888831"/>
          <c:h val="0.760108"/>
        </c:manualLayout>
      </c:layout>
      <c:barChart>
        <c:barDir val="col"/>
        <c:grouping val="stacked"/>
        <c:varyColors val="0"/>
        <c:ser>
          <c:idx val="0"/>
          <c:order val="0"/>
          <c:tx>
            <c:strRef>
              <c:f>'Italy-main'!$J$3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'Italy-main'!$J$4:$J$286</c:f>
              <c:numCache>
                <c:ptCount val="283"/>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pt idx="250">
                  <c:v>38618.000000</c:v>
                </c:pt>
                <c:pt idx="251">
                  <c:v>38826.000000</c:v>
                </c:pt>
                <c:pt idx="252">
                  <c:v>39059.000000</c:v>
                </c:pt>
                <c:pt idx="253">
                  <c:v>39412.000000</c:v>
                </c:pt>
                <c:pt idx="254">
                  <c:v>39764.000000</c:v>
                </c:pt>
                <c:pt idx="255">
                  <c:v>40192.000000</c:v>
                </c:pt>
                <c:pt idx="256">
                  <c:v>40638.000000</c:v>
                </c:pt>
                <c:pt idx="257">
                  <c:v>41063.000000</c:v>
                </c:pt>
                <c:pt idx="258">
                  <c:v>41394.000000</c:v>
                </c:pt>
                <c:pt idx="259">
                  <c:v>41750.000000</c:v>
                </c:pt>
                <c:pt idx="260">
                  <c:v>42330.000000</c:v>
                </c:pt>
                <c:pt idx="261">
                  <c:v>42953.000000</c:v>
                </c:pt>
                <c:pt idx="262">
                  <c:v>43589.000000</c:v>
                </c:pt>
                <c:pt idx="263">
                  <c:v>44139.000000</c:v>
                </c:pt>
                <c:pt idx="264">
                  <c:v>44683.000000</c:v>
                </c:pt>
                <c:pt idx="265">
                  <c:v>45229.000000</c:v>
                </c:pt>
                <c:pt idx="266">
                  <c:v>45733.000000</c:v>
                </c:pt>
                <c:pt idx="267">
                  <c:v>46464.000000</c:v>
                </c:pt>
                <c:pt idx="268">
                  <c:v>47217.000000</c:v>
                </c:pt>
                <c:pt idx="269">
                  <c:v>47870.000000</c:v>
                </c:pt>
                <c:pt idx="270">
                  <c:v>48569.000000</c:v>
                </c:pt>
                <c:pt idx="271">
                  <c:v>49261.000000</c:v>
                </c:pt>
                <c:pt idx="272">
                  <c:v>49823.000000</c:v>
                </c:pt>
                <c:pt idx="273">
                  <c:v>50453.000000</c:v>
                </c:pt>
                <c:pt idx="274">
                  <c:v>51306.000000</c:v>
                </c:pt>
                <c:pt idx="275">
                  <c:v>52028.000000</c:v>
                </c:pt>
                <c:pt idx="276">
                  <c:v>52850.000000</c:v>
                </c:pt>
                <c:pt idx="277">
                  <c:v>53677.000000</c:v>
                </c:pt>
                <c:pt idx="278">
                  <c:v>54363.000000</c:v>
                </c:pt>
                <c:pt idx="279">
                  <c:v>54904.000000</c:v>
                </c:pt>
                <c:pt idx="280">
                  <c:v>55576.000000</c:v>
                </c:pt>
                <c:pt idx="281">
                  <c:v>56361.000000</c:v>
                </c:pt>
                <c:pt idx="282">
                  <c:v>57045.000000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
        <c:minorUnit val="7500"/>
      </c:valAx>
      <c:spPr>
        <a:noFill/>
        <a:ln w="12700" cap="flat">
          <a:noFill/>
          <a:miter lim="400000"/>
        </a:ln>
        <a:effectLst/>
      </c:spPr>
    </c:plotArea>
    <c:legend>
      <c:legendPos val="t"/>
      <c:layout>
        <c:manualLayout>
          <c:xMode val="edge"/>
          <c:yMode val="edge"/>
          <c:x val="0.0713133"/>
          <c:y val="0"/>
          <c:w val="0.84899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3119"/>
          <c:y val="0.100219"/>
          <c:w val="0.885209"/>
          <c:h val="0.7681"/>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42,528e</a:t>
                    </a:r>
                    <a:r>
                      <a:rPr b="0" baseline="33200" i="0" strike="noStrike" sz="1000" u="none">
                        <a:solidFill>
                          <a:srgbClr val="444444"/>
                        </a:solidFill>
                        <a:latin typeface="Helvetica Neue"/>
                      </a:rPr>
                      <a:t>0,1338x
R² = 0,8599</a:t>
                    </a:r>
                  </a:p>
                </c:rich>
              </c:tx>
            </c:trendlineLbl>
          </c:trendline>
          <c:cat>
            <c:strRef>
              <c:f>'Italy-main'!$B$4:$B$62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'Italy-main'!$J$4:$J$62</c:f>
              <c:numCache>
                <c:ptCount val="5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legend>
      <c:legendPos val="t"/>
      <c:layout>
        <c:manualLayout>
          <c:xMode val="edge"/>
          <c:yMode val="edge"/>
          <c:x val="0.0820124"/>
          <c:y val="0"/>
          <c:w val="0.8455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215"/>
          <c:y val="0.099193"/>
          <c:w val="0.87341"/>
          <c:h val="0.760108"/>
        </c:manualLayout>
      </c:layout>
      <c:barChart>
        <c:barDir val="col"/>
        <c:grouping val="stacked"/>
        <c:varyColors val="0"/>
        <c:ser>
          <c:idx val="0"/>
          <c:order val="0"/>
          <c:tx>
            <c:strRef>
              <c:f>'Italy-main'!$I$3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'Italy-main'!$I$4:$I$286</c:f>
              <c:numCache>
                <c:ptCount val="283"/>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pt idx="57">
                  <c:v>51600.000000</c:v>
                </c:pt>
                <c:pt idx="58">
                  <c:v>54543.000000</c:v>
                </c:pt>
                <c:pt idx="59">
                  <c:v>57576.000000</c:v>
                </c:pt>
                <c:pt idx="60">
                  <c:v>60498.000000</c:v>
                </c:pt>
                <c:pt idx="61">
                  <c:v>63120.000000</c:v>
                </c:pt>
                <c:pt idx="62">
                  <c:v>64928.000000</c:v>
                </c:pt>
                <c:pt idx="63">
                  <c:v>66624.000000</c:v>
                </c:pt>
                <c:pt idx="64">
                  <c:v>68941.000000</c:v>
                </c:pt>
                <c:pt idx="65">
                  <c:v>71252.000000</c:v>
                </c:pt>
                <c:pt idx="66">
                  <c:v>75945.000000</c:v>
                </c:pt>
                <c:pt idx="67">
                  <c:v>78249.000000</c:v>
                </c:pt>
                <c:pt idx="68">
                  <c:v>79914.000000</c:v>
                </c:pt>
                <c:pt idx="69">
                  <c:v>81654.000000</c:v>
                </c:pt>
                <c:pt idx="70">
                  <c:v>82879.000000</c:v>
                </c:pt>
                <c:pt idx="71">
                  <c:v>85231.000000</c:v>
                </c:pt>
                <c:pt idx="72">
                  <c:v>93245.000000</c:v>
                </c:pt>
                <c:pt idx="73">
                  <c:v>96276.000000</c:v>
                </c:pt>
                <c:pt idx="74">
                  <c:v>99023.000000</c:v>
                </c:pt>
                <c:pt idx="75">
                  <c:v>103031.000000</c:v>
                </c:pt>
                <c:pt idx="76">
                  <c:v>105186.000000</c:v>
                </c:pt>
                <c:pt idx="77">
                  <c:v>106587.000000</c:v>
                </c:pt>
                <c:pt idx="78">
                  <c:v>109039.000000</c:v>
                </c:pt>
                <c:pt idx="79">
                  <c:v>112541.000000</c:v>
                </c:pt>
                <c:pt idx="80">
                  <c:v>115288.000000</c:v>
                </c:pt>
                <c:pt idx="81">
                  <c:v>120205.000000</c:v>
                </c:pt>
                <c:pt idx="82">
                  <c:v>122810.000000</c:v>
                </c:pt>
                <c:pt idx="83">
                  <c:v>125176.000000</c:v>
                </c:pt>
                <c:pt idx="84">
                  <c:v>127326.000000</c:v>
                </c:pt>
                <c:pt idx="85">
                  <c:v>129401.000000</c:v>
                </c:pt>
                <c:pt idx="86">
                  <c:v>132282.000000</c:v>
                </c:pt>
                <c:pt idx="87">
                  <c:v>134560.000000</c:v>
                </c:pt>
                <c:pt idx="88">
                  <c:v>136720.000000</c:v>
                </c:pt>
                <c:pt idx="89">
                  <c:v>138840.000000</c:v>
                </c:pt>
                <c:pt idx="90">
                  <c:v>140479.000000</c:v>
                </c:pt>
                <c:pt idx="91">
                  <c:v>141981.000000</c:v>
                </c:pt>
                <c:pt idx="92">
                  <c:v>144658.000000</c:v>
                </c:pt>
                <c:pt idx="93">
                  <c:v>147101.000000</c:v>
                </c:pt>
                <c:pt idx="94">
                  <c:v>150604.000000</c:v>
                </c:pt>
                <c:pt idx="95">
                  <c:v>152844.000000</c:v>
                </c:pt>
                <c:pt idx="96">
                  <c:v>155633.000000</c:v>
                </c:pt>
                <c:pt idx="97">
                  <c:v>157507.000000</c:v>
                </c:pt>
                <c:pt idx="98">
                  <c:v>158355.000000</c:v>
                </c:pt>
                <c:pt idx="99">
                  <c:v>160092.000000</c:v>
                </c:pt>
                <c:pt idx="100">
                  <c:v>160938.000000</c:v>
                </c:pt>
                <c:pt idx="101">
                  <c:v>161895.000000</c:v>
                </c:pt>
                <c:pt idx="102">
                  <c:v>163781.000000</c:v>
                </c:pt>
                <c:pt idx="103">
                  <c:v>165078.000000</c:v>
                </c:pt>
                <c:pt idx="104">
                  <c:v>165837.000000</c:v>
                </c:pt>
                <c:pt idx="105">
                  <c:v>166584.000000</c:v>
                </c:pt>
                <c:pt idx="106">
                  <c:v>168646.000000</c:v>
                </c:pt>
                <c:pt idx="107">
                  <c:v>169939.000000</c:v>
                </c:pt>
                <c:pt idx="108">
                  <c:v>171338.000000</c:v>
                </c:pt>
                <c:pt idx="109">
                  <c:v>173085.000000</c:v>
                </c:pt>
                <c:pt idx="110">
                  <c:v>174865.000000</c:v>
                </c:pt>
                <c:pt idx="111">
                  <c:v>176370.000000</c:v>
                </c:pt>
                <c:pt idx="112">
                  <c:v>177010.000000</c:v>
                </c:pt>
                <c:pt idx="113">
                  <c:v>178526.000000</c:v>
                </c:pt>
                <c:pt idx="114">
                  <c:v>179455.000000</c:v>
                </c:pt>
                <c:pt idx="115">
                  <c:v>180544.000000</c:v>
                </c:pt>
                <c:pt idx="116">
                  <c:v>181907.000000</c:v>
                </c:pt>
                <c:pt idx="117">
                  <c:v>182453.000000</c:v>
                </c:pt>
                <c:pt idx="118">
                  <c:v>182893.000000</c:v>
                </c:pt>
                <c:pt idx="119">
                  <c:v>183426.000000</c:v>
                </c:pt>
                <c:pt idx="120">
                  <c:v>184585.000000</c:v>
                </c:pt>
                <c:pt idx="121">
                  <c:v>186111.000000</c:v>
                </c:pt>
                <c:pt idx="122">
                  <c:v>186725.000000</c:v>
                </c:pt>
                <c:pt idx="123">
                  <c:v>187615.000000</c:v>
                </c:pt>
                <c:pt idx="124">
                  <c:v>188584.000000</c:v>
                </c:pt>
                <c:pt idx="125">
                  <c:v>188891.000000</c:v>
                </c:pt>
                <c:pt idx="126">
                  <c:v>189196.000000</c:v>
                </c:pt>
                <c:pt idx="127">
                  <c:v>190248.000000</c:v>
                </c:pt>
                <c:pt idx="128">
                  <c:v>190717.000000</c:v>
                </c:pt>
                <c:pt idx="129">
                  <c:v>191083.000000</c:v>
                </c:pt>
                <c:pt idx="130">
                  <c:v>191467.000000</c:v>
                </c:pt>
                <c:pt idx="131">
                  <c:v>191944.000000</c:v>
                </c:pt>
                <c:pt idx="132">
                  <c:v>192108.000000</c:v>
                </c:pt>
                <c:pt idx="133">
                  <c:v>192241.000000</c:v>
                </c:pt>
                <c:pt idx="134">
                  <c:v>192815.000000</c:v>
                </c:pt>
                <c:pt idx="135">
                  <c:v>193640.000000</c:v>
                </c:pt>
                <c:pt idx="136">
                  <c:v>193978.000000</c:v>
                </c:pt>
                <c:pt idx="137">
                  <c:v>194273.000000</c:v>
                </c:pt>
                <c:pt idx="138">
                  <c:v>194579.000000</c:v>
                </c:pt>
                <c:pt idx="139">
                  <c:v>194928.000000</c:v>
                </c:pt>
                <c:pt idx="140">
                  <c:v>195106.000000</c:v>
                </c:pt>
                <c:pt idx="141">
                  <c:v>195441.000000</c:v>
                </c:pt>
                <c:pt idx="142">
                  <c:v>196016.000000</c:v>
                </c:pt>
                <c:pt idx="143">
                  <c:v>196246.000000</c:v>
                </c:pt>
                <c:pt idx="144">
                  <c:v>196483.000000</c:v>
                </c:pt>
                <c:pt idx="145">
                  <c:v>196806.000000</c:v>
                </c:pt>
                <c:pt idx="146">
                  <c:v>196949.000000</c:v>
                </c:pt>
                <c:pt idx="147">
                  <c:v>197162.000000</c:v>
                </c:pt>
                <c:pt idx="148">
                  <c:v>197431.000000</c:v>
                </c:pt>
                <c:pt idx="149">
                  <c:v>197628.000000</c:v>
                </c:pt>
                <c:pt idx="150">
                  <c:v>197842.000000</c:v>
                </c:pt>
                <c:pt idx="151">
                  <c:v>198192.000000</c:v>
                </c:pt>
                <c:pt idx="152">
                  <c:v>198320.000000</c:v>
                </c:pt>
                <c:pt idx="153">
                  <c:v>198446.000000</c:v>
                </c:pt>
                <c:pt idx="154">
                  <c:v>198593.000000</c:v>
                </c:pt>
                <c:pt idx="155">
                  <c:v>198756.000000</c:v>
                </c:pt>
                <c:pt idx="156">
                  <c:v>199031.000000</c:v>
                </c:pt>
                <c:pt idx="157">
                  <c:v>199796.000000</c:v>
                </c:pt>
                <c:pt idx="158">
                  <c:v>199974.000000</c:v>
                </c:pt>
                <c:pt idx="159">
                  <c:v>200229.000000</c:v>
                </c:pt>
                <c:pt idx="160">
                  <c:v>200460.000000</c:v>
                </c:pt>
                <c:pt idx="161">
                  <c:v>200589.000000</c:v>
                </c:pt>
                <c:pt idx="162">
                  <c:v>200766.000000</c:v>
                </c:pt>
                <c:pt idx="163">
                  <c:v>200976.000000</c:v>
                </c:pt>
                <c:pt idx="164">
                  <c:v>201323.000000</c:v>
                </c:pt>
                <c:pt idx="165">
                  <c:v>201642.000000</c:v>
                </c:pt>
                <c:pt idx="166">
                  <c:v>201947.000000</c:v>
                </c:pt>
                <c:pt idx="167">
                  <c:v>202098.000000</c:v>
                </c:pt>
                <c:pt idx="168">
                  <c:v>202248.000000</c:v>
                </c:pt>
                <c:pt idx="169">
                  <c:v>202461.000000</c:v>
                </c:pt>
                <c:pt idx="170">
                  <c:v>202697.000000</c:v>
                </c:pt>
                <c:pt idx="171">
                  <c:v>202923.000000</c:v>
                </c:pt>
                <c:pt idx="172">
                  <c:v>203326.000000</c:v>
                </c:pt>
                <c:pt idx="173">
                  <c:v>203640.000000</c:v>
                </c:pt>
                <c:pt idx="174">
                  <c:v>203786.000000</c:v>
                </c:pt>
                <c:pt idx="175">
                  <c:v>203968.000000</c:v>
                </c:pt>
                <c:pt idx="176">
                  <c:v>204142.000000</c:v>
                </c:pt>
                <c:pt idx="177">
                  <c:v>204506.000000</c:v>
                </c:pt>
                <c:pt idx="178">
                  <c:v>204686.000000</c:v>
                </c:pt>
                <c:pt idx="179">
                  <c:v>204960.000000</c:v>
                </c:pt>
                <c:pt idx="180">
                  <c:v>205203.000000</c:v>
                </c:pt>
                <c:pt idx="181">
                  <c:v>205470.000000</c:v>
                </c:pt>
                <c:pt idx="182">
                  <c:v>205662.000000</c:v>
                </c:pt>
                <c:pt idx="183">
                  <c:v>206015.000000</c:v>
                </c:pt>
                <c:pt idx="184">
                  <c:v>206329.000000</c:v>
                </c:pt>
                <c:pt idx="185">
                  <c:v>206554.000000</c:v>
                </c:pt>
                <c:pt idx="186">
                  <c:v>206902.000000</c:v>
                </c:pt>
                <c:pt idx="187">
                  <c:v>208224.000000</c:v>
                </c:pt>
                <c:pt idx="188">
                  <c:v>208536.000000</c:v>
                </c:pt>
                <c:pt idx="189">
                  <c:v>207653.000000</c:v>
                </c:pt>
                <c:pt idx="190">
                  <c:v>207944.000000</c:v>
                </c:pt>
                <c:pt idx="191">
                  <c:v>208201.000000</c:v>
                </c:pt>
                <c:pt idx="192">
                  <c:v>208490.000000</c:v>
                </c:pt>
                <c:pt idx="193">
                  <c:v>209027.000000</c:v>
                </c:pt>
                <c:pt idx="194">
                  <c:v>209610.000000</c:v>
                </c:pt>
                <c:pt idx="195">
                  <c:v>210015.000000</c:v>
                </c:pt>
                <c:pt idx="196">
                  <c:v>210238.000000</c:v>
                </c:pt>
                <c:pt idx="197">
                  <c:v>210801.000000</c:v>
                </c:pt>
                <c:pt idx="198">
                  <c:v>211272.000000</c:v>
                </c:pt>
                <c:pt idx="199">
                  <c:v>211885.000000</c:v>
                </c:pt>
                <c:pt idx="200">
                  <c:v>212432.000000</c:v>
                </c:pt>
                <c:pt idx="201">
                  <c:v>213191.000000</c:v>
                </c:pt>
                <c:pt idx="202">
                  <c:v>213634.000000</c:v>
                </c:pt>
                <c:pt idx="203">
                  <c:v>213950.000000</c:v>
                </c:pt>
                <c:pt idx="204">
                  <c:v>214645.000000</c:v>
                </c:pt>
                <c:pt idx="205">
                  <c:v>215265.000000</c:v>
                </c:pt>
                <c:pt idx="206">
                  <c:v>215954.000000</c:v>
                </c:pt>
                <c:pt idx="207">
                  <c:v>216807.000000</c:v>
                </c:pt>
                <c:pt idx="208">
                  <c:v>217716.000000</c:v>
                </c:pt>
                <c:pt idx="209">
                  <c:v>218351.000000</c:v>
                </c:pt>
                <c:pt idx="210">
                  <c:v>218703.000000</c:v>
                </c:pt>
                <c:pt idx="211">
                  <c:v>219670.000000</c:v>
                </c:pt>
                <c:pt idx="212">
                  <c:v>220665.000000</c:v>
                </c:pt>
                <c:pt idx="213">
                  <c:v>221762.000000</c:v>
                </c:pt>
                <c:pt idx="214">
                  <c:v>222716.000000</c:v>
                </c:pt>
                <c:pt idx="215">
                  <c:v>223693.000000</c:v>
                </c:pt>
                <c:pt idx="216">
                  <c:v>224417.000000</c:v>
                </c:pt>
                <c:pt idx="217">
                  <c:v>225190.000000</c:v>
                </c:pt>
                <c:pt idx="218">
                  <c:v>226506.000000</c:v>
                </c:pt>
                <c:pt idx="219">
                  <c:v>227704.000000</c:v>
                </c:pt>
                <c:pt idx="220">
                  <c:v>228844.000000</c:v>
                </c:pt>
                <c:pt idx="221">
                  <c:v>229970.000000</c:v>
                </c:pt>
                <c:pt idx="222">
                  <c:v>231217.000000</c:v>
                </c:pt>
                <c:pt idx="223">
                  <c:v>231914.000000</c:v>
                </c:pt>
                <c:pt idx="224">
                  <c:v>232681.000000</c:v>
                </c:pt>
                <c:pt idx="225">
                  <c:v>234099.000000</c:v>
                </c:pt>
                <c:pt idx="226">
                  <c:v>235303.000000</c:v>
                </c:pt>
                <c:pt idx="227">
                  <c:v>236363.000000</c:v>
                </c:pt>
                <c:pt idx="228">
                  <c:v>237549.000000</c:v>
                </c:pt>
                <c:pt idx="229">
                  <c:v>238525.000000</c:v>
                </c:pt>
                <c:pt idx="230">
                  <c:v>239709.000000</c:v>
                </c:pt>
                <c:pt idx="231">
                  <c:v>240600.000000</c:v>
                </c:pt>
                <c:pt idx="232">
                  <c:v>242028.000000</c:v>
                </c:pt>
                <c:pt idx="233">
                  <c:v>244065.000000</c:v>
                </c:pt>
                <c:pt idx="234">
                  <c:v>245964.000000</c:v>
                </c:pt>
                <c:pt idx="235">
                  <c:v>247872.000000</c:v>
                </c:pt>
                <c:pt idx="236">
                  <c:v>249127.000000</c:v>
                </c:pt>
                <c:pt idx="237">
                  <c:v>251461.000000</c:v>
                </c:pt>
                <c:pt idx="238">
                  <c:v>252959.000000</c:v>
                </c:pt>
                <c:pt idx="239">
                  <c:v>255005.000000</c:v>
                </c:pt>
                <c:pt idx="240">
                  <c:v>257374.000000</c:v>
                </c:pt>
                <c:pt idx="241">
                  <c:v>259456.000000</c:v>
                </c:pt>
                <c:pt idx="242">
                  <c:v>261808.000000</c:v>
                </c:pt>
                <c:pt idx="243">
                  <c:v>264117.000000</c:v>
                </c:pt>
                <c:pt idx="244">
                  <c:v>266203.000000</c:v>
                </c:pt>
                <c:pt idx="245">
                  <c:v>268626.000000</c:v>
                </c:pt>
                <c:pt idx="246">
                  <c:v>271988.000000</c:v>
                </c:pt>
                <c:pt idx="247">
                  <c:v>275404.000000</c:v>
                </c:pt>
                <c:pt idx="248">
                  <c:v>279282.000000</c:v>
                </c:pt>
                <c:pt idx="249">
                  <c:v>283567.000000</c:v>
                </c:pt>
                <c:pt idx="250">
                  <c:v>289426.000000</c:v>
                </c:pt>
                <c:pt idx="251">
                  <c:v>292380.000000</c:v>
                </c:pt>
                <c:pt idx="252">
                  <c:v>296017.000000</c:v>
                </c:pt>
                <c:pt idx="253">
                  <c:v>302275.000000</c:v>
                </c:pt>
                <c:pt idx="254">
                  <c:v>307378.000000</c:v>
                </c:pt>
                <c:pt idx="255">
                  <c:v>312339.000000</c:v>
                </c:pt>
                <c:pt idx="256">
                  <c:v>322925.000000</c:v>
                </c:pt>
                <c:pt idx="257">
                  <c:v>328891.000000</c:v>
                </c:pt>
                <c:pt idx="258">
                  <c:v>335074.000000</c:v>
                </c:pt>
                <c:pt idx="259">
                  <c:v>345289.000000</c:v>
                </c:pt>
                <c:pt idx="260">
                  <c:v>363023.000000</c:v>
                </c:pt>
                <c:pt idx="261">
                  <c:v>372113.000000</c:v>
                </c:pt>
                <c:pt idx="262">
                  <c:v>387758.000000</c:v>
                </c:pt>
                <c:pt idx="263">
                  <c:v>399238.000000</c:v>
                </c:pt>
                <c:pt idx="264">
                  <c:v>411434.000000</c:v>
                </c:pt>
                <c:pt idx="265">
                  <c:v>420810.000000</c:v>
                </c:pt>
                <c:pt idx="266">
                  <c:v>442364.000000</c:v>
                </c:pt>
                <c:pt idx="267">
                  <c:v>457798.000000</c:v>
                </c:pt>
                <c:pt idx="268">
                  <c:v>481967.000000</c:v>
                </c:pt>
                <c:pt idx="269">
                  <c:v>498987.000000</c:v>
                </c:pt>
                <c:pt idx="270">
                  <c:v>520022.000000</c:v>
                </c:pt>
                <c:pt idx="271">
                  <c:v>539524.000000</c:v>
                </c:pt>
                <c:pt idx="272">
                  <c:v>553098.000000</c:v>
                </c:pt>
                <c:pt idx="273">
                  <c:v>584493.000000</c:v>
                </c:pt>
                <c:pt idx="274">
                  <c:v>605330.000000</c:v>
                </c:pt>
                <c:pt idx="275">
                  <c:v>637149.000000</c:v>
                </c:pt>
                <c:pt idx="276">
                  <c:v>661180.000000</c:v>
                </c:pt>
                <c:pt idx="277">
                  <c:v>696647.000000</c:v>
                </c:pt>
                <c:pt idx="278">
                  <c:v>720861.000000</c:v>
                </c:pt>
                <c:pt idx="279">
                  <c:v>734503.000000</c:v>
                </c:pt>
                <c:pt idx="280">
                  <c:v>757507.000000</c:v>
                </c:pt>
                <c:pt idx="281">
                  <c:v>784595.000000</c:v>
                </c:pt>
                <c:pt idx="282">
                  <c:v>823335.000000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00"/>
        <c:minorUnit val="112500"/>
      </c:valAx>
      <c:spPr>
        <a:noFill/>
        <a:ln w="12700" cap="flat">
          <a:noFill/>
          <a:miter lim="400000"/>
        </a:ln>
        <a:effectLst/>
      </c:spPr>
    </c:plotArea>
    <c:legend>
      <c:legendPos val="t"/>
      <c:layout>
        <c:manualLayout>
          <c:xMode val="edge"/>
          <c:yMode val="edge"/>
          <c:x val="0.0809194"/>
          <c:y val="0"/>
          <c:w val="0.83426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0219"/>
          <c:w val="0.85878"/>
          <c:h val="0.7681"/>
        </c:manualLayout>
      </c:layout>
      <c:lineChart>
        <c:grouping val="standard"/>
        <c:varyColors val="0"/>
        <c:ser>
          <c:idx val="0"/>
          <c:order val="0"/>
          <c:tx>
            <c:strRef>
              <c:f>'Italy-main'!$I$3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41,157e</a:t>
                    </a:r>
                    <a:r>
                      <a:rPr b="0" baseline="33200" i="0" strike="noStrike" sz="1000" u="none">
                        <a:solidFill>
                          <a:srgbClr val="444444"/>
                        </a:solidFill>
                        <a:latin typeface="Helvetica Neue"/>
                      </a:rPr>
                      <a:t>0,1481x
R² = 0,8305</a:t>
                    </a:r>
                  </a:p>
                </c:rich>
              </c:tx>
            </c:trendlineLbl>
          </c:trendline>
          <c:cat>
            <c:strRef>
              <c:f>'Italy-main'!$B$4:$B$60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'Italy-main'!$I$4:$I$60</c:f>
              <c:numCache>
                <c:ptCount val="57"/>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11688"/>
          <c:y val="0"/>
          <c:w val="0.820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1267"/>
          <c:w val="0.884866"/>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'Italy-main'!$B$4:$B$18</c:f>
              <c:strCache>
                <c:ptCount val="1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strCache>
            </c:strRef>
          </c:cat>
          <c:val>
            <c:numRef>
              <c:f>'Italy-main'!$K$4:$K$18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'Italy-main'!$B$4:$B$21</c:f>
              <c:strCache>
                <c:ptCount val="1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strCache>
            </c:strRef>
          </c:cat>
          <c:val>
            <c:numRef>
              <c:f>'Italy-main'!$J$4:$J$21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1806"/>
          <c:y val="0.099193"/>
          <c:w val="0.875315"/>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'Italy-main'!$K$4:$K$286</c:f>
              <c:numCache>
                <c:ptCount val="283"/>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pt idx="250">
                  <c:v>679430.000000</c:v>
                </c:pt>
                <c:pt idx="251">
                  <c:v>709335.000000</c:v>
                </c:pt>
                <c:pt idx="252">
                  <c:v>731588.000000</c:v>
                </c:pt>
                <c:pt idx="253">
                  <c:v>759829.000000</c:v>
                </c:pt>
                <c:pt idx="254">
                  <c:v>790377.000000</c:v>
                </c:pt>
                <c:pt idx="255">
                  <c:v>824879.000000</c:v>
                </c:pt>
                <c:pt idx="256">
                  <c:v>862681.000000</c:v>
                </c:pt>
                <c:pt idx="257">
                  <c:v>902490.000000</c:v>
                </c:pt>
                <c:pt idx="258">
                  <c:v>935104.000000</c:v>
                </c:pt>
                <c:pt idx="259">
                  <c:v>960373.000000</c:v>
                </c:pt>
                <c:pt idx="260">
                  <c:v>995463.000000</c:v>
                </c:pt>
                <c:pt idx="261">
                  <c:v>1028424.000000</c:v>
                </c:pt>
                <c:pt idx="262">
                  <c:v>1066401.000000</c:v>
                </c:pt>
                <c:pt idx="263">
                  <c:v>1107303.000000</c:v>
                </c:pt>
                <c:pt idx="264">
                  <c:v>1144552.000000</c:v>
                </c:pt>
                <c:pt idx="265">
                  <c:v>1178529.000000</c:v>
                </c:pt>
                <c:pt idx="266">
                  <c:v>1205881.000000</c:v>
                </c:pt>
                <c:pt idx="267">
                  <c:v>1238072.000000</c:v>
                </c:pt>
                <c:pt idx="268">
                  <c:v>1272352.000000</c:v>
                </c:pt>
                <c:pt idx="269">
                  <c:v>1308528.000000</c:v>
                </c:pt>
                <c:pt idx="270">
                  <c:v>1345767.000000</c:v>
                </c:pt>
                <c:pt idx="271">
                  <c:v>1380531.000000</c:v>
                </c:pt>
                <c:pt idx="272">
                  <c:v>1408868.000000</c:v>
                </c:pt>
                <c:pt idx="273">
                  <c:v>1431795.000000</c:v>
                </c:pt>
                <c:pt idx="274">
                  <c:v>1455022.000000</c:v>
                </c:pt>
                <c:pt idx="275">
                  <c:v>1480874.000000</c:v>
                </c:pt>
                <c:pt idx="276">
                  <c:v>1509875.000000</c:v>
                </c:pt>
                <c:pt idx="277">
                  <c:v>1538217.000000</c:v>
                </c:pt>
                <c:pt idx="278">
                  <c:v>1564532.000000</c:v>
                </c:pt>
                <c:pt idx="279">
                  <c:v>1585178.000000</c:v>
                </c:pt>
                <c:pt idx="280">
                  <c:v>1601554.000000</c:v>
                </c:pt>
                <c:pt idx="281">
                  <c:v>1620901.000000</c:v>
                </c:pt>
                <c:pt idx="282">
                  <c:v>1641610.000000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0"/>
        <c:minorUnit val="150000"/>
      </c:valAx>
      <c:spPr>
        <a:noFill/>
        <a:ln w="12700" cap="flat">
          <a:noFill/>
          <a:miter lim="400000"/>
        </a:ln>
        <a:effectLst/>
      </c:spPr>
    </c:plotArea>
    <c:legend>
      <c:legendPos val="t"/>
      <c:layout>
        <c:manualLayout>
          <c:xMode val="edge"/>
          <c:yMode val="edge"/>
          <c:x val="0.0919628"/>
          <c:y val="0"/>
          <c:w val="0.8360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1806"/>
          <c:y val="0.099193"/>
          <c:w val="0.875315"/>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'Italy-main'!$K$4:$K$286</c:f>
              <c:numCache>
                <c:ptCount val="283"/>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pt idx="250">
                  <c:v>679430.000000</c:v>
                </c:pt>
                <c:pt idx="251">
                  <c:v>709335.000000</c:v>
                </c:pt>
                <c:pt idx="252">
                  <c:v>731588.000000</c:v>
                </c:pt>
                <c:pt idx="253">
                  <c:v>759829.000000</c:v>
                </c:pt>
                <c:pt idx="254">
                  <c:v>790377.000000</c:v>
                </c:pt>
                <c:pt idx="255">
                  <c:v>824879.000000</c:v>
                </c:pt>
                <c:pt idx="256">
                  <c:v>862681.000000</c:v>
                </c:pt>
                <c:pt idx="257">
                  <c:v>902490.000000</c:v>
                </c:pt>
                <c:pt idx="258">
                  <c:v>935104.000000</c:v>
                </c:pt>
                <c:pt idx="259">
                  <c:v>960373.000000</c:v>
                </c:pt>
                <c:pt idx="260">
                  <c:v>995463.000000</c:v>
                </c:pt>
                <c:pt idx="261">
                  <c:v>1028424.000000</c:v>
                </c:pt>
                <c:pt idx="262">
                  <c:v>1066401.000000</c:v>
                </c:pt>
                <c:pt idx="263">
                  <c:v>1107303.000000</c:v>
                </c:pt>
                <c:pt idx="264">
                  <c:v>1144552.000000</c:v>
                </c:pt>
                <c:pt idx="265">
                  <c:v>1178529.000000</c:v>
                </c:pt>
                <c:pt idx="266">
                  <c:v>1205881.000000</c:v>
                </c:pt>
                <c:pt idx="267">
                  <c:v>1238072.000000</c:v>
                </c:pt>
                <c:pt idx="268">
                  <c:v>1272352.000000</c:v>
                </c:pt>
                <c:pt idx="269">
                  <c:v>1308528.000000</c:v>
                </c:pt>
                <c:pt idx="270">
                  <c:v>1345767.000000</c:v>
                </c:pt>
                <c:pt idx="271">
                  <c:v>1380531.000000</c:v>
                </c:pt>
                <c:pt idx="272">
                  <c:v>1408868.000000</c:v>
                </c:pt>
                <c:pt idx="273">
                  <c:v>1431795.000000</c:v>
                </c:pt>
                <c:pt idx="274">
                  <c:v>1455022.000000</c:v>
                </c:pt>
                <c:pt idx="275">
                  <c:v>1480874.000000</c:v>
                </c:pt>
                <c:pt idx="276">
                  <c:v>1509875.000000</c:v>
                </c:pt>
                <c:pt idx="277">
                  <c:v>1538217.000000</c:v>
                </c:pt>
                <c:pt idx="278">
                  <c:v>1564532.000000</c:v>
                </c:pt>
                <c:pt idx="279">
                  <c:v>1585178.000000</c:v>
                </c:pt>
                <c:pt idx="280">
                  <c:v>1601554.000000</c:v>
                </c:pt>
                <c:pt idx="281">
                  <c:v>1620901.000000</c:v>
                </c:pt>
                <c:pt idx="282">
                  <c:v>1641610.000000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19628"/>
          <c:y val="0"/>
          <c:w val="0.8360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'Italy-main'!$J$4:$J$286</c:f>
              <c:numCache>
                <c:ptCount val="283"/>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pt idx="250">
                  <c:v>38618.000000</c:v>
                </c:pt>
                <c:pt idx="251">
                  <c:v>38826.000000</c:v>
                </c:pt>
                <c:pt idx="252">
                  <c:v>39059.000000</c:v>
                </c:pt>
                <c:pt idx="253">
                  <c:v>39412.000000</c:v>
                </c:pt>
                <c:pt idx="254">
                  <c:v>39764.000000</c:v>
                </c:pt>
                <c:pt idx="255">
                  <c:v>40192.000000</c:v>
                </c:pt>
                <c:pt idx="256">
                  <c:v>40638.000000</c:v>
                </c:pt>
                <c:pt idx="257">
                  <c:v>41063.000000</c:v>
                </c:pt>
                <c:pt idx="258">
                  <c:v>41394.000000</c:v>
                </c:pt>
                <c:pt idx="259">
                  <c:v>41750.000000</c:v>
                </c:pt>
                <c:pt idx="260">
                  <c:v>42330.000000</c:v>
                </c:pt>
                <c:pt idx="261">
                  <c:v>42953.000000</c:v>
                </c:pt>
                <c:pt idx="262">
                  <c:v>43589.000000</c:v>
                </c:pt>
                <c:pt idx="263">
                  <c:v>44139.000000</c:v>
                </c:pt>
                <c:pt idx="264">
                  <c:v>44683.000000</c:v>
                </c:pt>
                <c:pt idx="265">
                  <c:v>45229.000000</c:v>
                </c:pt>
                <c:pt idx="266">
                  <c:v>45733.000000</c:v>
                </c:pt>
                <c:pt idx="267">
                  <c:v>46464.000000</c:v>
                </c:pt>
                <c:pt idx="268">
                  <c:v>47217.000000</c:v>
                </c:pt>
                <c:pt idx="269">
                  <c:v>47870.000000</c:v>
                </c:pt>
                <c:pt idx="270">
                  <c:v>48569.000000</c:v>
                </c:pt>
                <c:pt idx="271">
                  <c:v>49261.000000</c:v>
                </c:pt>
                <c:pt idx="272">
                  <c:v>49823.000000</c:v>
                </c:pt>
                <c:pt idx="273">
                  <c:v>50453.000000</c:v>
                </c:pt>
                <c:pt idx="274">
                  <c:v>51306.000000</c:v>
                </c:pt>
                <c:pt idx="275">
                  <c:v>52028.000000</c:v>
                </c:pt>
                <c:pt idx="276">
                  <c:v>52850.000000</c:v>
                </c:pt>
                <c:pt idx="277">
                  <c:v>53677.000000</c:v>
                </c:pt>
                <c:pt idx="278">
                  <c:v>54363.000000</c:v>
                </c:pt>
                <c:pt idx="279">
                  <c:v>54904.000000</c:v>
                </c:pt>
                <c:pt idx="280">
                  <c:v>55576.000000</c:v>
                </c:pt>
                <c:pt idx="281">
                  <c:v>56361.000000</c:v>
                </c:pt>
                <c:pt idx="282">
                  <c:v>57045.000000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'Italy-main'!$J$4:$J$286</c:f>
              <c:numCache>
                <c:ptCount val="283"/>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pt idx="250">
                  <c:v>38618.000000</c:v>
                </c:pt>
                <c:pt idx="251">
                  <c:v>38826.000000</c:v>
                </c:pt>
                <c:pt idx="252">
                  <c:v>39059.000000</c:v>
                </c:pt>
                <c:pt idx="253">
                  <c:v>39412.000000</c:v>
                </c:pt>
                <c:pt idx="254">
                  <c:v>39764.000000</c:v>
                </c:pt>
                <c:pt idx="255">
                  <c:v>40192.000000</c:v>
                </c:pt>
                <c:pt idx="256">
                  <c:v>40638.000000</c:v>
                </c:pt>
                <c:pt idx="257">
                  <c:v>41063.000000</c:v>
                </c:pt>
                <c:pt idx="258">
                  <c:v>41394.000000</c:v>
                </c:pt>
                <c:pt idx="259">
                  <c:v>41750.000000</c:v>
                </c:pt>
                <c:pt idx="260">
                  <c:v>42330.000000</c:v>
                </c:pt>
                <c:pt idx="261">
                  <c:v>42953.000000</c:v>
                </c:pt>
                <c:pt idx="262">
                  <c:v>43589.000000</c:v>
                </c:pt>
                <c:pt idx="263">
                  <c:v>44139.000000</c:v>
                </c:pt>
                <c:pt idx="264">
                  <c:v>44683.000000</c:v>
                </c:pt>
                <c:pt idx="265">
                  <c:v>45229.000000</c:v>
                </c:pt>
                <c:pt idx="266">
                  <c:v>45733.000000</c:v>
                </c:pt>
                <c:pt idx="267">
                  <c:v>46464.000000</c:v>
                </c:pt>
                <c:pt idx="268">
                  <c:v>47217.000000</c:v>
                </c:pt>
                <c:pt idx="269">
                  <c:v>47870.000000</c:v>
                </c:pt>
                <c:pt idx="270">
                  <c:v>48569.000000</c:v>
                </c:pt>
                <c:pt idx="271">
                  <c:v>49261.000000</c:v>
                </c:pt>
                <c:pt idx="272">
                  <c:v>49823.000000</c:v>
                </c:pt>
                <c:pt idx="273">
                  <c:v>50453.000000</c:v>
                </c:pt>
                <c:pt idx="274">
                  <c:v>51306.000000</c:v>
                </c:pt>
                <c:pt idx="275">
                  <c:v>52028.000000</c:v>
                </c:pt>
                <c:pt idx="276">
                  <c:v>52850.000000</c:v>
                </c:pt>
                <c:pt idx="277">
                  <c:v>53677.000000</c:v>
                </c:pt>
                <c:pt idx="278">
                  <c:v>54363.000000</c:v>
                </c:pt>
                <c:pt idx="279">
                  <c:v>54904.000000</c:v>
                </c:pt>
                <c:pt idx="280">
                  <c:v>55576.000000</c:v>
                </c:pt>
                <c:pt idx="281">
                  <c:v>56361.000000</c:v>
                </c:pt>
                <c:pt idx="282">
                  <c:v>57045.000000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004"/>
          <c:y val="0.100219"/>
          <c:w val="0.87021"/>
          <c:h val="0.7681"/>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'Italy-main'!$B$4:$B$65</c:f>
              <c:strCache>
                <c:ptCount val="6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strCache>
            </c:strRef>
          </c:cat>
          <c:val>
            <c:numRef>
              <c:f>'Italy-main'!$D$4:$D$65</c:f>
              <c:numCache>
                <c:ptCount val="62"/>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68283"/>
          <c:y val="0"/>
          <c:w val="0.83120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215"/>
          <c:y val="0.099193"/>
          <c:w val="0.87341"/>
          <c:h val="0.760108"/>
        </c:manualLayout>
      </c:layout>
      <c:barChart>
        <c:barDir val="col"/>
        <c:grouping val="stacked"/>
        <c:varyColors val="0"/>
        <c:ser>
          <c:idx val="0"/>
          <c:order val="0"/>
          <c:tx>
            <c:strRef>
              <c:f>'Italy-main'!$G$3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'Italy-main'!$G$4:$G$286</c:f>
              <c:numCache>
                <c:ptCount val="283"/>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pt idx="240">
                  <c:v>155442.000000</c:v>
                </c:pt>
                <c:pt idx="241">
                  <c:v>169302.000000</c:v>
                </c:pt>
                <c:pt idx="242">
                  <c:v>186002.000000</c:v>
                </c:pt>
                <c:pt idx="243">
                  <c:v>203182.000000</c:v>
                </c:pt>
                <c:pt idx="244">
                  <c:v>222241.000000</c:v>
                </c:pt>
                <c:pt idx="245">
                  <c:v>236684.000000</c:v>
                </c:pt>
                <c:pt idx="246">
                  <c:v>255090.000000</c:v>
                </c:pt>
                <c:pt idx="247">
                  <c:v>276457.000000</c:v>
                </c:pt>
                <c:pt idx="248">
                  <c:v>299191.000000</c:v>
                </c:pt>
                <c:pt idx="249">
                  <c:v>325786.000000</c:v>
                </c:pt>
                <c:pt idx="250">
                  <c:v>351386.000000</c:v>
                </c:pt>
                <c:pt idx="251">
                  <c:v>378129.000000</c:v>
                </c:pt>
                <c:pt idx="252">
                  <c:v>396512.000000</c:v>
                </c:pt>
                <c:pt idx="253">
                  <c:v>418142.000000</c:v>
                </c:pt>
                <c:pt idx="254">
                  <c:v>443235.000000</c:v>
                </c:pt>
                <c:pt idx="255">
                  <c:v>472348.000000</c:v>
                </c:pt>
                <c:pt idx="256">
                  <c:v>499118.000000</c:v>
                </c:pt>
                <c:pt idx="257">
                  <c:v>532536.000000</c:v>
                </c:pt>
                <c:pt idx="258">
                  <c:v>558636.000000</c:v>
                </c:pt>
                <c:pt idx="259">
                  <c:v>573334.000000</c:v>
                </c:pt>
                <c:pt idx="260">
                  <c:v>590110.000000</c:v>
                </c:pt>
                <c:pt idx="261">
                  <c:v>613358.000000</c:v>
                </c:pt>
                <c:pt idx="262">
                  <c:v>635054.000000</c:v>
                </c:pt>
                <c:pt idx="263">
                  <c:v>663926.000000</c:v>
                </c:pt>
                <c:pt idx="264">
                  <c:v>688435.000000</c:v>
                </c:pt>
                <c:pt idx="265">
                  <c:v>712490.000000</c:v>
                </c:pt>
                <c:pt idx="266">
                  <c:v>717784.000000</c:v>
                </c:pt>
                <c:pt idx="267">
                  <c:v>733810.000000</c:v>
                </c:pt>
                <c:pt idx="268">
                  <c:v>743168.000000</c:v>
                </c:pt>
                <c:pt idx="269">
                  <c:v>761671.000000</c:v>
                </c:pt>
                <c:pt idx="270">
                  <c:v>777176.000000</c:v>
                </c:pt>
                <c:pt idx="271">
                  <c:v>791746.000000</c:v>
                </c:pt>
                <c:pt idx="272">
                  <c:v>805947.000000</c:v>
                </c:pt>
                <c:pt idx="273">
                  <c:v>796849.000000</c:v>
                </c:pt>
                <c:pt idx="274">
                  <c:v>798386.000000</c:v>
                </c:pt>
                <c:pt idx="275">
                  <c:v>791697.000000</c:v>
                </c:pt>
                <c:pt idx="276">
                  <c:v>795845.000000</c:v>
                </c:pt>
                <c:pt idx="277">
                  <c:v>787893.000000</c:v>
                </c:pt>
                <c:pt idx="278">
                  <c:v>789308.000000</c:v>
                </c:pt>
                <c:pt idx="279">
                  <c:v>795771.000000</c:v>
                </c:pt>
                <c:pt idx="280">
                  <c:v>788471.000000</c:v>
                </c:pt>
                <c:pt idx="281">
                  <c:v>779945.000000</c:v>
                </c:pt>
                <c:pt idx="282">
                  <c:v>761230.000000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00"/>
        <c:minorUnit val="112500"/>
      </c:valAx>
      <c:spPr>
        <a:noFill/>
        <a:ln w="12700" cap="flat">
          <a:noFill/>
          <a:miter lim="400000"/>
        </a:ln>
        <a:effectLst/>
      </c:spPr>
    </c:plotArea>
    <c:legend>
      <c:legendPos val="t"/>
      <c:layout>
        <c:manualLayout>
          <c:xMode val="edge"/>
          <c:yMode val="edge"/>
          <c:x val="0.0809194"/>
          <c:y val="0"/>
          <c:w val="0.83426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2839"/>
          <c:y val="0.099193"/>
          <c:w val="0.884931"/>
          <c:h val="0.760108"/>
        </c:manualLayout>
      </c:layout>
      <c:lineChart>
        <c:grouping val="standard"/>
        <c:varyColors val="0"/>
        <c:ser>
          <c:idx val="0"/>
          <c:order val="0"/>
          <c:tx>
            <c:strRef>
              <c:f>'Italy-main'!$G$3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'Italy-main'!$G$4:$G$286</c:f>
              <c:numCache>
                <c:ptCount val="283"/>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pt idx="240">
                  <c:v>155442.000000</c:v>
                </c:pt>
                <c:pt idx="241">
                  <c:v>169302.000000</c:v>
                </c:pt>
                <c:pt idx="242">
                  <c:v>186002.000000</c:v>
                </c:pt>
                <c:pt idx="243">
                  <c:v>203182.000000</c:v>
                </c:pt>
                <c:pt idx="244">
                  <c:v>222241.000000</c:v>
                </c:pt>
                <c:pt idx="245">
                  <c:v>236684.000000</c:v>
                </c:pt>
                <c:pt idx="246">
                  <c:v>255090.000000</c:v>
                </c:pt>
                <c:pt idx="247">
                  <c:v>276457.000000</c:v>
                </c:pt>
                <c:pt idx="248">
                  <c:v>299191.000000</c:v>
                </c:pt>
                <c:pt idx="249">
                  <c:v>325786.000000</c:v>
                </c:pt>
                <c:pt idx="250">
                  <c:v>351386.000000</c:v>
                </c:pt>
                <c:pt idx="251">
                  <c:v>378129.000000</c:v>
                </c:pt>
                <c:pt idx="252">
                  <c:v>396512.000000</c:v>
                </c:pt>
                <c:pt idx="253">
                  <c:v>418142.000000</c:v>
                </c:pt>
                <c:pt idx="254">
                  <c:v>443235.000000</c:v>
                </c:pt>
                <c:pt idx="255">
                  <c:v>472348.000000</c:v>
                </c:pt>
                <c:pt idx="256">
                  <c:v>499118.000000</c:v>
                </c:pt>
                <c:pt idx="257">
                  <c:v>532536.000000</c:v>
                </c:pt>
                <c:pt idx="258">
                  <c:v>558636.000000</c:v>
                </c:pt>
                <c:pt idx="259">
                  <c:v>573334.000000</c:v>
                </c:pt>
                <c:pt idx="260">
                  <c:v>590110.000000</c:v>
                </c:pt>
                <c:pt idx="261">
                  <c:v>613358.000000</c:v>
                </c:pt>
                <c:pt idx="262">
                  <c:v>635054.000000</c:v>
                </c:pt>
                <c:pt idx="263">
                  <c:v>663926.000000</c:v>
                </c:pt>
                <c:pt idx="264">
                  <c:v>688435.000000</c:v>
                </c:pt>
                <c:pt idx="265">
                  <c:v>712490.000000</c:v>
                </c:pt>
                <c:pt idx="266">
                  <c:v>717784.000000</c:v>
                </c:pt>
                <c:pt idx="267">
                  <c:v>733810.000000</c:v>
                </c:pt>
                <c:pt idx="268">
                  <c:v>743168.000000</c:v>
                </c:pt>
                <c:pt idx="269">
                  <c:v>761671.000000</c:v>
                </c:pt>
                <c:pt idx="270">
                  <c:v>777176.000000</c:v>
                </c:pt>
                <c:pt idx="271">
                  <c:v>791746.000000</c:v>
                </c:pt>
                <c:pt idx="272">
                  <c:v>805947.000000</c:v>
                </c:pt>
                <c:pt idx="273">
                  <c:v>796849.000000</c:v>
                </c:pt>
                <c:pt idx="274">
                  <c:v>798386.000000</c:v>
                </c:pt>
                <c:pt idx="275">
                  <c:v>791697.000000</c:v>
                </c:pt>
                <c:pt idx="276">
                  <c:v>795845.000000</c:v>
                </c:pt>
                <c:pt idx="277">
                  <c:v>787893.000000</c:v>
                </c:pt>
                <c:pt idx="278">
                  <c:v>789308.000000</c:v>
                </c:pt>
                <c:pt idx="279">
                  <c:v>795771.000000</c:v>
                </c:pt>
                <c:pt idx="280">
                  <c:v>788471.000000</c:v>
                </c:pt>
                <c:pt idx="281">
                  <c:v>779945.000000</c:v>
                </c:pt>
                <c:pt idx="282">
                  <c:v>761230.000000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0"/>
        <c:minorUnit val="75000"/>
      </c:valAx>
      <c:spPr>
        <a:noFill/>
        <a:ln w="12700" cap="flat">
          <a:noFill/>
          <a:miter lim="400000"/>
        </a:ln>
        <a:effectLst/>
      </c:spPr>
    </c:plotArea>
    <c:legend>
      <c:legendPos val="t"/>
      <c:layout>
        <c:manualLayout>
          <c:xMode val="edge"/>
          <c:yMode val="edge"/>
          <c:x val="0.0819867"/>
          <c:y val="0"/>
          <c:w val="0.84526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100219"/>
          <c:w val="0.889129"/>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'Italy-main2'!$C$7:$C$180</c:f>
              <c:numCache>
                <c:ptCount val="174"/>
                <c:pt idx="0">
                  <c:v>0.026154</c:v>
                </c:pt>
                <c:pt idx="1">
                  <c:v>0.023649</c:v>
                </c:pt>
                <c:pt idx="2">
                  <c:v>0.025709</c:v>
                </c:pt>
                <c:pt idx="3">
                  <c:v>0.020071</c:v>
                </c:pt>
                <c:pt idx="4">
                  <c:v>0.025540</c:v>
                </c:pt>
                <c:pt idx="5">
                  <c:v>0.031575</c:v>
                </c:pt>
                <c:pt idx="6">
                  <c:v>0.034639</c:v>
                </c:pt>
                <c:pt idx="7">
                  <c:v>0.038362</c:v>
                </c:pt>
                <c:pt idx="8">
                  <c:v>0.042494</c:v>
                </c:pt>
                <c:pt idx="9">
                  <c:v>0.039606</c:v>
                </c:pt>
                <c:pt idx="10">
                  <c:v>0.049627</c:v>
                </c:pt>
                <c:pt idx="11">
                  <c:v>0.050480</c:v>
                </c:pt>
                <c:pt idx="12">
                  <c:v>0.062174</c:v>
                </c:pt>
                <c:pt idx="13">
                  <c:v>0.066362</c:v>
                </c:pt>
                <c:pt idx="14">
                  <c:v>0.067227</c:v>
                </c:pt>
                <c:pt idx="15">
                  <c:v>0.071687</c:v>
                </c:pt>
                <c:pt idx="16">
                  <c:v>0.068110</c:v>
                </c:pt>
                <c:pt idx="17">
                  <c:v>0.073100</c:v>
                </c:pt>
                <c:pt idx="18">
                  <c:v>0.077127</c:v>
                </c:pt>
                <c:pt idx="19">
                  <c:v>0.079445</c:v>
                </c:pt>
                <c:pt idx="20">
                  <c:v>0.083387</c:v>
                </c:pt>
                <c:pt idx="21">
                  <c:v>0.082978</c:v>
                </c:pt>
                <c:pt idx="22">
                  <c:v>0.085749</c:v>
                </c:pt>
                <c:pt idx="23">
                  <c:v>0.090056</c:v>
                </c:pt>
                <c:pt idx="24">
                  <c:v>0.092597</c:v>
                </c:pt>
                <c:pt idx="25">
                  <c:v>0.095062</c:v>
                </c:pt>
                <c:pt idx="26">
                  <c:v>0.098589</c:v>
                </c:pt>
                <c:pt idx="27">
                  <c:v>0.100866</c:v>
                </c:pt>
                <c:pt idx="28">
                  <c:v>0.101379</c:v>
                </c:pt>
                <c:pt idx="29">
                  <c:v>0.105598</c:v>
                </c:pt>
                <c:pt idx="30">
                  <c:v>0.108390</c:v>
                </c:pt>
                <c:pt idx="31">
                  <c:v>0.110340</c:v>
                </c:pt>
                <c:pt idx="32">
                  <c:v>0.113929</c:v>
                </c:pt>
                <c:pt idx="33">
                  <c:v>0.117476</c:v>
                </c:pt>
                <c:pt idx="34">
                  <c:v>0.118970</c:v>
                </c:pt>
                <c:pt idx="35">
                  <c:v>0.120746</c:v>
                </c:pt>
                <c:pt idx="36">
                  <c:v>0.122518</c:v>
                </c:pt>
                <c:pt idx="37">
                  <c:v>0.123259</c:v>
                </c:pt>
                <c:pt idx="38">
                  <c:v>0.123205</c:v>
                </c:pt>
                <c:pt idx="39">
                  <c:v>0.124658</c:v>
                </c:pt>
                <c:pt idx="40">
                  <c:v>0.126318</c:v>
                </c:pt>
                <c:pt idx="41">
                  <c:v>0.126730</c:v>
                </c:pt>
                <c:pt idx="42">
                  <c:v>0.127268</c:v>
                </c:pt>
                <c:pt idx="43">
                  <c:v>0.127723</c:v>
                </c:pt>
                <c:pt idx="44">
                  <c:v>0.127851</c:v>
                </c:pt>
                <c:pt idx="45">
                  <c:v>0.127262</c:v>
                </c:pt>
                <c:pt idx="46">
                  <c:v>0.128294</c:v>
                </c:pt>
                <c:pt idx="47">
                  <c:v>0.129653</c:v>
                </c:pt>
                <c:pt idx="48">
                  <c:v>0.131059</c:v>
                </c:pt>
                <c:pt idx="49">
                  <c:v>0.131229</c:v>
                </c:pt>
                <c:pt idx="50">
                  <c:v>0.131906</c:v>
                </c:pt>
                <c:pt idx="51">
                  <c:v>0.132028</c:v>
                </c:pt>
                <c:pt idx="52">
                  <c:v>0.132199</c:v>
                </c:pt>
                <c:pt idx="53">
                  <c:v>0.133059</c:v>
                </c:pt>
                <c:pt idx="54">
                  <c:v>0.133988</c:v>
                </c:pt>
                <c:pt idx="55">
                  <c:v>0.133910</c:v>
                </c:pt>
                <c:pt idx="56">
                  <c:v>0.134488</c:v>
                </c:pt>
                <c:pt idx="57">
                  <c:v>0.134559</c:v>
                </c:pt>
                <c:pt idx="58">
                  <c:v>0.135059</c:v>
                </c:pt>
                <c:pt idx="59">
                  <c:v>0.134787</c:v>
                </c:pt>
                <c:pt idx="60">
                  <c:v>0.135281</c:v>
                </c:pt>
                <c:pt idx="61">
                  <c:v>0.135773</c:v>
                </c:pt>
                <c:pt idx="62">
                  <c:v>0.135969</c:v>
                </c:pt>
                <c:pt idx="63">
                  <c:v>0.136117</c:v>
                </c:pt>
                <c:pt idx="64">
                  <c:v>0.136124</c:v>
                </c:pt>
                <c:pt idx="65">
                  <c:v>0.137153</c:v>
                </c:pt>
                <c:pt idx="66">
                  <c:v>0.137075</c:v>
                </c:pt>
                <c:pt idx="67">
                  <c:v>0.137205</c:v>
                </c:pt>
                <c:pt idx="68">
                  <c:v>0.137621</c:v>
                </c:pt>
                <c:pt idx="69">
                  <c:v>0.138415</c:v>
                </c:pt>
                <c:pt idx="70">
                  <c:v>0.138786</c:v>
                </c:pt>
                <c:pt idx="71">
                  <c:v>0.139057</c:v>
                </c:pt>
                <c:pt idx="72">
                  <c:v>0.139255</c:v>
                </c:pt>
                <c:pt idx="73">
                  <c:v>0.139499</c:v>
                </c:pt>
                <c:pt idx="74">
                  <c:v>0.139841</c:v>
                </c:pt>
                <c:pt idx="75">
                  <c:v>0.139732</c:v>
                </c:pt>
                <c:pt idx="76">
                  <c:v>0.140052</c:v>
                </c:pt>
                <c:pt idx="77">
                  <c:v>0.140603</c:v>
                </c:pt>
                <c:pt idx="78">
                  <c:v>0.141189</c:v>
                </c:pt>
                <c:pt idx="79">
                  <c:v>0.141320</c:v>
                </c:pt>
                <c:pt idx="80">
                  <c:v>0.141540</c:v>
                </c:pt>
                <c:pt idx="81">
                  <c:v>0.141695</c:v>
                </c:pt>
                <c:pt idx="82">
                  <c:v>0.141902</c:v>
                </c:pt>
                <c:pt idx="83">
                  <c:v>0.142195</c:v>
                </c:pt>
                <c:pt idx="84">
                  <c:v>0.142479</c:v>
                </c:pt>
                <c:pt idx="85">
                  <c:v>0.142641</c:v>
                </c:pt>
                <c:pt idx="86">
                  <c:v>0.142744</c:v>
                </c:pt>
                <c:pt idx="87">
                  <c:v>0.142632</c:v>
                </c:pt>
                <c:pt idx="88">
                  <c:v>0.142845</c:v>
                </c:pt>
                <c:pt idx="89">
                  <c:v>0.142938</c:v>
                </c:pt>
                <c:pt idx="90">
                  <c:v>0.143083</c:v>
                </c:pt>
                <c:pt idx="91">
                  <c:v>0.143019</c:v>
                </c:pt>
                <c:pt idx="92">
                  <c:v>0.143076</c:v>
                </c:pt>
                <c:pt idx="93">
                  <c:v>0.143297</c:v>
                </c:pt>
                <c:pt idx="94">
                  <c:v>0.143414</c:v>
                </c:pt>
                <c:pt idx="95">
                  <c:v>0.143548</c:v>
                </c:pt>
                <c:pt idx="96">
                  <c:v>0.143588</c:v>
                </c:pt>
                <c:pt idx="97">
                  <c:v>0.143695</c:v>
                </c:pt>
                <c:pt idx="98">
                  <c:v>0.143962</c:v>
                </c:pt>
                <c:pt idx="99">
                  <c:v>0.144007</c:v>
                </c:pt>
                <c:pt idx="100">
                  <c:v>0.144148</c:v>
                </c:pt>
                <c:pt idx="101">
                  <c:v>0.144252</c:v>
                </c:pt>
                <c:pt idx="102">
                  <c:v>0.144357</c:v>
                </c:pt>
                <c:pt idx="103">
                  <c:v>0.144519</c:v>
                </c:pt>
                <c:pt idx="104">
                  <c:v>0.144696</c:v>
                </c:pt>
                <c:pt idx="105">
                  <c:v>0.144688</c:v>
                </c:pt>
                <c:pt idx="106">
                  <c:v>0.144826</c:v>
                </c:pt>
                <c:pt idx="107">
                  <c:v>0.144943</c:v>
                </c:pt>
                <c:pt idx="108">
                  <c:v>0.144922</c:v>
                </c:pt>
                <c:pt idx="109">
                  <c:v>0.144848</c:v>
                </c:pt>
                <c:pt idx="110">
                  <c:v>0.144863</c:v>
                </c:pt>
                <c:pt idx="111">
                  <c:v>0.144844</c:v>
                </c:pt>
                <c:pt idx="112">
                  <c:v>0.144920</c:v>
                </c:pt>
                <c:pt idx="113">
                  <c:v>0.145208</c:v>
                </c:pt>
                <c:pt idx="114">
                  <c:v>0.145252</c:v>
                </c:pt>
                <c:pt idx="115">
                  <c:v>0.145217</c:v>
                </c:pt>
                <c:pt idx="116">
                  <c:v>0.145178</c:v>
                </c:pt>
                <c:pt idx="117">
                  <c:v>0.145185</c:v>
                </c:pt>
                <c:pt idx="118">
                  <c:v>0.144706</c:v>
                </c:pt>
                <c:pt idx="119">
                  <c:v>0.144669</c:v>
                </c:pt>
                <c:pt idx="120">
                  <c:v>0.144640</c:v>
                </c:pt>
                <c:pt idx="121">
                  <c:v>0.144568</c:v>
                </c:pt>
                <c:pt idx="122">
                  <c:v>0.144555</c:v>
                </c:pt>
                <c:pt idx="123">
                  <c:v>0.144504</c:v>
                </c:pt>
                <c:pt idx="124">
                  <c:v>0.144514</c:v>
                </c:pt>
                <c:pt idx="125">
                  <c:v>0.144492</c:v>
                </c:pt>
                <c:pt idx="126">
                  <c:v>0.144496</c:v>
                </c:pt>
                <c:pt idx="127">
                  <c:v>0.144425</c:v>
                </c:pt>
                <c:pt idx="128">
                  <c:v>0.144371</c:v>
                </c:pt>
                <c:pt idx="129">
                  <c:v>0.144286</c:v>
                </c:pt>
                <c:pt idx="130">
                  <c:v>0.144195</c:v>
                </c:pt>
                <c:pt idx="131">
                  <c:v>0.144237</c:v>
                </c:pt>
                <c:pt idx="132">
                  <c:v>0.144184</c:v>
                </c:pt>
                <c:pt idx="133">
                  <c:v>0.144106</c:v>
                </c:pt>
                <c:pt idx="134">
                  <c:v>0.143992</c:v>
                </c:pt>
                <c:pt idx="135">
                  <c:v>0.143909</c:v>
                </c:pt>
                <c:pt idx="136">
                  <c:v>0.143808</c:v>
                </c:pt>
                <c:pt idx="137">
                  <c:v>0.143761</c:v>
                </c:pt>
                <c:pt idx="138">
                  <c:v>0.143764</c:v>
                </c:pt>
                <c:pt idx="139">
                  <c:v>0.143721</c:v>
                </c:pt>
                <c:pt idx="140">
                  <c:v>0.143668</c:v>
                </c:pt>
                <c:pt idx="141">
                  <c:v>0.143577</c:v>
                </c:pt>
                <c:pt idx="142">
                  <c:v>0.143488</c:v>
                </c:pt>
                <c:pt idx="143">
                  <c:v>0.143372</c:v>
                </c:pt>
                <c:pt idx="144">
                  <c:v>0.143314</c:v>
                </c:pt>
                <c:pt idx="145">
                  <c:v>0.143300</c:v>
                </c:pt>
                <c:pt idx="146">
                  <c:v>0.143173</c:v>
                </c:pt>
                <c:pt idx="147">
                  <c:v>0.143035</c:v>
                </c:pt>
                <c:pt idx="148">
                  <c:v>0.142909</c:v>
                </c:pt>
                <c:pt idx="149">
                  <c:v>0.142770</c:v>
                </c:pt>
                <c:pt idx="150">
                  <c:v>0.142643</c:v>
                </c:pt>
                <c:pt idx="151">
                  <c:v>0.142566</c:v>
                </c:pt>
                <c:pt idx="152">
                  <c:v>0.142494</c:v>
                </c:pt>
                <c:pt idx="153">
                  <c:v>0.142352</c:v>
                </c:pt>
                <c:pt idx="154">
                  <c:v>0.142144</c:v>
                </c:pt>
                <c:pt idx="155">
                  <c:v>0.141963</c:v>
                </c:pt>
                <c:pt idx="156">
                  <c:v>0.141814</c:v>
                </c:pt>
                <c:pt idx="157">
                  <c:v>0.141710</c:v>
                </c:pt>
                <c:pt idx="158">
                  <c:v>0.141668</c:v>
                </c:pt>
                <c:pt idx="159">
                  <c:v>0.141579</c:v>
                </c:pt>
                <c:pt idx="160">
                  <c:v>0.141401</c:v>
                </c:pt>
                <c:pt idx="161">
                  <c:v>0.141198</c:v>
                </c:pt>
                <c:pt idx="162">
                  <c:v>0.140898</c:v>
                </c:pt>
                <c:pt idx="163">
                  <c:v>0.140754</c:v>
                </c:pt>
                <c:pt idx="164">
                  <c:v>0.140502</c:v>
                </c:pt>
                <c:pt idx="165">
                  <c:v>0.140373</c:v>
                </c:pt>
                <c:pt idx="166">
                  <c:v>0.140166</c:v>
                </c:pt>
                <c:pt idx="167">
                  <c:v>0.139941</c:v>
                </c:pt>
                <c:pt idx="168">
                  <c:v>0.139675</c:v>
                </c:pt>
                <c:pt idx="169">
                  <c:v>0.139370</c:v>
                </c:pt>
                <c:pt idx="170">
                  <c:v>0.139648</c:v>
                </c:pt>
                <c:pt idx="171">
                  <c:v>0.139401</c:v>
                </c:pt>
                <c:pt idx="172">
                  <c:v>0.139241</c:v>
                </c:pt>
                <c:pt idx="173">
                  <c:v>0.139042</c:v>
                </c:pt>
              </c:numCache>
            </c:numRef>
          </c:val>
          <c:smooth val="0"/>
        </c:ser>
        <c:ser>
          <c:idx val="1"/>
          <c:order val="1"/>
          <c:tx>
            <c:strRef>
              <c:f>'Italy-main2'!$D$3</c:f>
              <c:strCache>
                <c:ptCount val="1"/>
                <c:pt idx="0">
                  <c:v>Deceduti / Dismessi Guariti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'Italy-main2'!$D$7:$D$180</c:f>
              <c:numCache>
                <c:ptCount val="174"/>
                <c:pt idx="0">
                  <c:v>0.377778</c:v>
                </c:pt>
                <c:pt idx="1">
                  <c:v>0.456522</c:v>
                </c:pt>
                <c:pt idx="2">
                  <c:v>0.580000</c:v>
                </c:pt>
                <c:pt idx="3">
                  <c:v>0.409639</c:v>
                </c:pt>
                <c:pt idx="4">
                  <c:v>0.348993</c:v>
                </c:pt>
                <c:pt idx="5">
                  <c:v>0.493750</c:v>
                </c:pt>
                <c:pt idx="6">
                  <c:v>0.387681</c:v>
                </c:pt>
                <c:pt idx="7">
                  <c:v>0.357488</c:v>
                </c:pt>
                <c:pt idx="8">
                  <c:v>0.376673</c:v>
                </c:pt>
                <c:pt idx="9">
                  <c:v>0.395586</c:v>
                </c:pt>
                <c:pt idx="10">
                  <c:v>0.588424</c:v>
                </c:pt>
                <c:pt idx="11">
                  <c:v>0.639503</c:v>
                </c:pt>
                <c:pt idx="12">
                  <c:v>0.628486</c:v>
                </c:pt>
                <c:pt idx="13">
                  <c:v>0.791388</c:v>
                </c:pt>
                <c:pt idx="14">
                  <c:v>0.807631</c:v>
                </c:pt>
                <c:pt idx="15">
                  <c:v>0.879778</c:v>
                </c:pt>
                <c:pt idx="16">
                  <c:v>0.732960</c:v>
                </c:pt>
                <c:pt idx="17">
                  <c:v>0.774732</c:v>
                </c:pt>
                <c:pt idx="18">
                  <c:v>0.785013</c:v>
                </c:pt>
                <c:pt idx="19">
                  <c:v>0.851071</c:v>
                </c:pt>
                <c:pt idx="20">
                  <c:v>0.739876</c:v>
                </c:pt>
                <c:pt idx="21">
                  <c:v>0.766892</c:v>
                </c:pt>
                <c:pt idx="22">
                  <c:v>0.786118</c:v>
                </c:pt>
                <c:pt idx="23">
                  <c:v>0.794631</c:v>
                </c:pt>
                <c:pt idx="24">
                  <c:v>0.779613</c:v>
                </c:pt>
                <c:pt idx="25">
                  <c:v>0.817680</c:v>
                </c:pt>
                <c:pt idx="26">
                  <c:v>0.819121</c:v>
                </c:pt>
                <c:pt idx="27">
                  <c:v>0.801431</c:v>
                </c:pt>
                <c:pt idx="28">
                  <c:v>0.788051</c:v>
                </c:pt>
                <c:pt idx="29">
                  <c:v>0.834155</c:v>
                </c:pt>
                <c:pt idx="30">
                  <c:v>0.809351</c:v>
                </c:pt>
                <c:pt idx="31">
                  <c:v>0.827245</c:v>
                </c:pt>
                <c:pt idx="32">
                  <c:v>0.792818</c:v>
                </c:pt>
                <c:pt idx="33">
                  <c:v>0.790133</c:v>
                </c:pt>
                <c:pt idx="34">
                  <c:v>0.780851</c:v>
                </c:pt>
                <c:pt idx="35">
                  <c:v>0.761298</c:v>
                </c:pt>
                <c:pt idx="36">
                  <c:v>0.743041</c:v>
                </c:pt>
                <c:pt idx="37">
                  <c:v>0.731663</c:v>
                </c:pt>
                <c:pt idx="38">
                  <c:v>0.728260</c:v>
                </c:pt>
                <c:pt idx="39">
                  <c:v>0.723519</c:v>
                </c:pt>
                <c:pt idx="40">
                  <c:v>0.702156</c:v>
                </c:pt>
                <c:pt idx="41">
                  <c:v>0.666981</c:v>
                </c:pt>
                <c:pt idx="42">
                  <c:v>0.642044</c:v>
                </c:pt>
                <c:pt idx="43">
                  <c:v>0.618913</c:v>
                </c:pt>
                <c:pt idx="44">
                  <c:v>0.598389</c:v>
                </c:pt>
                <c:pt idx="45">
                  <c:v>0.581655</c:v>
                </c:pt>
                <c:pt idx="46">
                  <c:v>0.577536</c:v>
                </c:pt>
                <c:pt idx="47">
                  <c:v>0.567385</c:v>
                </c:pt>
                <c:pt idx="48">
                  <c:v>0.568230</c:v>
                </c:pt>
                <c:pt idx="49">
                  <c:v>0.551987</c:v>
                </c:pt>
                <c:pt idx="50">
                  <c:v>0.532333</c:v>
                </c:pt>
                <c:pt idx="51">
                  <c:v>0.516994</c:v>
                </c:pt>
                <c:pt idx="52">
                  <c:v>0.502816</c:v>
                </c:pt>
                <c:pt idx="53">
                  <c:v>0.493361</c:v>
                </c:pt>
                <c:pt idx="54">
                  <c:v>0.477674</c:v>
                </c:pt>
                <c:pt idx="55">
                  <c:v>0.459912</c:v>
                </c:pt>
                <c:pt idx="56">
                  <c:v>0.443744</c:v>
                </c:pt>
                <c:pt idx="57">
                  <c:v>0.429254</c:v>
                </c:pt>
                <c:pt idx="58">
                  <c:v>0.417997</c:v>
                </c:pt>
                <c:pt idx="59">
                  <c:v>0.410362</c:v>
                </c:pt>
                <c:pt idx="60">
                  <c:v>0.404914</c:v>
                </c:pt>
                <c:pt idx="61">
                  <c:v>0.396847</c:v>
                </c:pt>
                <c:pt idx="62">
                  <c:v>0.388508</c:v>
                </c:pt>
                <c:pt idx="63">
                  <c:v>0.368253</c:v>
                </c:pt>
                <c:pt idx="64">
                  <c:v>0.360848</c:v>
                </c:pt>
                <c:pt idx="65">
                  <c:v>0.359261</c:v>
                </c:pt>
                <c:pt idx="66">
                  <c:v>0.353736</c:v>
                </c:pt>
                <c:pt idx="67">
                  <c:v>0.350861</c:v>
                </c:pt>
                <c:pt idx="68">
                  <c:v>0.343948</c:v>
                </c:pt>
                <c:pt idx="69">
                  <c:v>0.318344</c:v>
                </c:pt>
                <c:pt idx="70">
                  <c:v>0.311168</c:v>
                </c:pt>
                <c:pt idx="71">
                  <c:v>0.304990</c:v>
                </c:pt>
                <c:pt idx="72">
                  <c:v>0.295008</c:v>
                </c:pt>
                <c:pt idx="73">
                  <c:v>0.290533</c:v>
                </c:pt>
                <c:pt idx="74">
                  <c:v>0.288394</c:v>
                </c:pt>
                <c:pt idx="75">
                  <c:v>0.283486</c:v>
                </c:pt>
                <c:pt idx="76">
                  <c:v>0.276397</c:v>
                </c:pt>
                <c:pt idx="77">
                  <c:v>0.272084</c:v>
                </c:pt>
                <c:pt idx="78">
                  <c:v>0.262967</c:v>
                </c:pt>
                <c:pt idx="79">
                  <c:v>0.258635</c:v>
                </c:pt>
                <c:pt idx="80">
                  <c:v>0.254905</c:v>
                </c:pt>
                <c:pt idx="81">
                  <c:v>0.251378</c:v>
                </c:pt>
                <c:pt idx="82">
                  <c:v>0.248599</c:v>
                </c:pt>
                <c:pt idx="83">
                  <c:v>0.244402</c:v>
                </c:pt>
                <c:pt idx="84">
                  <c:v>0.241424</c:v>
                </c:pt>
                <c:pt idx="85">
                  <c:v>0.238561</c:v>
                </c:pt>
                <c:pt idx="86">
                  <c:v>0.235775</c:v>
                </c:pt>
                <c:pt idx="87">
                  <c:v>0.233380</c:v>
                </c:pt>
                <c:pt idx="88">
                  <c:v>0.231559</c:v>
                </c:pt>
                <c:pt idx="89">
                  <c:v>0.227813</c:v>
                </c:pt>
                <c:pt idx="90">
                  <c:v>0.224825</c:v>
                </c:pt>
                <c:pt idx="91">
                  <c:v>0.220061</c:v>
                </c:pt>
                <c:pt idx="92">
                  <c:v>0.217405</c:v>
                </c:pt>
                <c:pt idx="93">
                  <c:v>0.214222</c:v>
                </c:pt>
                <c:pt idx="94">
                  <c:v>0.212149</c:v>
                </c:pt>
                <c:pt idx="95">
                  <c:v>0.211392</c:v>
                </c:pt>
                <c:pt idx="96">
                  <c:v>0.209442</c:v>
                </c:pt>
                <c:pt idx="97">
                  <c:v>0.208782</c:v>
                </c:pt>
                <c:pt idx="98">
                  <c:v>0.208092</c:v>
                </c:pt>
                <c:pt idx="99">
                  <c:v>0.206214</c:v>
                </c:pt>
                <c:pt idx="100">
                  <c:v>0.205030</c:v>
                </c:pt>
                <c:pt idx="101">
                  <c:v>0.204412</c:v>
                </c:pt>
                <c:pt idx="102">
                  <c:v>0.203885</c:v>
                </c:pt>
                <c:pt idx="103">
                  <c:v>0.201861</c:v>
                </c:pt>
                <c:pt idx="104">
                  <c:v>0.200743</c:v>
                </c:pt>
                <c:pt idx="105">
                  <c:v>0.199413</c:v>
                </c:pt>
                <c:pt idx="106">
                  <c:v>0.197724</c:v>
                </c:pt>
                <c:pt idx="107">
                  <c:v>0.196157</c:v>
                </c:pt>
                <c:pt idx="108">
                  <c:v>0.194733</c:v>
                </c:pt>
                <c:pt idx="109">
                  <c:v>0.194175</c:v>
                </c:pt>
                <c:pt idx="110">
                  <c:v>0.192717</c:v>
                </c:pt>
                <c:pt idx="111">
                  <c:v>0.191959</c:v>
                </c:pt>
                <c:pt idx="112">
                  <c:v>0.191167</c:v>
                </c:pt>
                <c:pt idx="113">
                  <c:v>0.189993</c:v>
                </c:pt>
                <c:pt idx="114">
                  <c:v>0.189693</c:v>
                </c:pt>
                <c:pt idx="115">
                  <c:v>0.189368</c:v>
                </c:pt>
                <c:pt idx="116">
                  <c:v>0.188943</c:v>
                </c:pt>
                <c:pt idx="117">
                  <c:v>0.187854</c:v>
                </c:pt>
                <c:pt idx="118">
                  <c:v>0.186147</c:v>
                </c:pt>
                <c:pt idx="119">
                  <c:v>0.185717</c:v>
                </c:pt>
                <c:pt idx="120">
                  <c:v>0.184996</c:v>
                </c:pt>
                <c:pt idx="121">
                  <c:v>0.184088</c:v>
                </c:pt>
                <c:pt idx="122">
                  <c:v>0.183905</c:v>
                </c:pt>
                <c:pt idx="123">
                  <c:v>0.183640</c:v>
                </c:pt>
                <c:pt idx="124">
                  <c:v>0.182746</c:v>
                </c:pt>
                <c:pt idx="125">
                  <c:v>0.182406</c:v>
                </c:pt>
                <c:pt idx="126">
                  <c:v>0.182214</c:v>
                </c:pt>
                <c:pt idx="127">
                  <c:v>0.181927</c:v>
                </c:pt>
                <c:pt idx="128">
                  <c:v>0.181584</c:v>
                </c:pt>
                <c:pt idx="129">
                  <c:v>0.181466</c:v>
                </c:pt>
                <c:pt idx="130">
                  <c:v>0.181382</c:v>
                </c:pt>
                <c:pt idx="131">
                  <c:v>0.180997</c:v>
                </c:pt>
                <c:pt idx="132">
                  <c:v>0.180304</c:v>
                </c:pt>
                <c:pt idx="133">
                  <c:v>0.180051</c:v>
                </c:pt>
                <c:pt idx="134">
                  <c:v>0.179840</c:v>
                </c:pt>
                <c:pt idx="135">
                  <c:v>0.179593</c:v>
                </c:pt>
                <c:pt idx="136">
                  <c:v>0.179317</c:v>
                </c:pt>
                <c:pt idx="137">
                  <c:v>0.179221</c:v>
                </c:pt>
                <c:pt idx="138">
                  <c:v>0.179000</c:v>
                </c:pt>
                <c:pt idx="139">
                  <c:v>0.178542</c:v>
                </c:pt>
                <c:pt idx="140">
                  <c:v>0.178434</c:v>
                </c:pt>
                <c:pt idx="141">
                  <c:v>0.178275</c:v>
                </c:pt>
                <c:pt idx="142">
                  <c:v>0.178054</c:v>
                </c:pt>
                <c:pt idx="143">
                  <c:v>0.177939</c:v>
                </c:pt>
                <c:pt idx="144">
                  <c:v>0.177813</c:v>
                </c:pt>
                <c:pt idx="145">
                  <c:v>0.177647</c:v>
                </c:pt>
                <c:pt idx="146">
                  <c:v>0.177515</c:v>
                </c:pt>
                <c:pt idx="147">
                  <c:v>0.177374</c:v>
                </c:pt>
                <c:pt idx="148">
                  <c:v>0.177086</c:v>
                </c:pt>
                <c:pt idx="149">
                  <c:v>0.176997</c:v>
                </c:pt>
                <c:pt idx="150">
                  <c:v>0.176910</c:v>
                </c:pt>
                <c:pt idx="151">
                  <c:v>0.176804</c:v>
                </c:pt>
                <c:pt idx="152">
                  <c:v>0.176714</c:v>
                </c:pt>
                <c:pt idx="153">
                  <c:v>0.176500</c:v>
                </c:pt>
                <c:pt idx="154">
                  <c:v>0.175839</c:v>
                </c:pt>
                <c:pt idx="155">
                  <c:v>0.175728</c:v>
                </c:pt>
                <c:pt idx="156">
                  <c:v>0.175529</c:v>
                </c:pt>
                <c:pt idx="157">
                  <c:v>0.175367</c:v>
                </c:pt>
                <c:pt idx="158">
                  <c:v>0.175314</c:v>
                </c:pt>
                <c:pt idx="159">
                  <c:v>0.175184</c:v>
                </c:pt>
                <c:pt idx="160">
                  <c:v>0.175051</c:v>
                </c:pt>
                <c:pt idx="161">
                  <c:v>0.174779</c:v>
                </c:pt>
                <c:pt idx="162">
                  <c:v>0.174517</c:v>
                </c:pt>
                <c:pt idx="163">
                  <c:v>0.174318</c:v>
                </c:pt>
                <c:pt idx="164">
                  <c:v>0.174198</c:v>
                </c:pt>
                <c:pt idx="165">
                  <c:v>0.174088</c:v>
                </c:pt>
                <c:pt idx="166">
                  <c:v>0.173935</c:v>
                </c:pt>
                <c:pt idx="167">
                  <c:v>0.173782</c:v>
                </c:pt>
                <c:pt idx="168">
                  <c:v>0.173618</c:v>
                </c:pt>
                <c:pt idx="169">
                  <c:v>0.173288</c:v>
                </c:pt>
                <c:pt idx="170">
                  <c:v>0.173797</c:v>
                </c:pt>
                <c:pt idx="171">
                  <c:v>0.173692</c:v>
                </c:pt>
                <c:pt idx="172">
                  <c:v>0.173557</c:v>
                </c:pt>
                <c:pt idx="173">
                  <c:v>0.173433</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5"/>
        <c:minorUnit val="0.075"/>
      </c:valAx>
      <c:spPr>
        <a:noFill/>
        <a:ln w="12700" cap="flat">
          <a:noFill/>
          <a:miter lim="400000"/>
        </a:ln>
        <a:effectLst/>
      </c:spPr>
    </c:plotArea>
    <c:legend>
      <c:legendPos val="t"/>
      <c:layout>
        <c:manualLayout>
          <c:xMode val="edge"/>
          <c:yMode val="edge"/>
          <c:x val="0.0856713"/>
          <c:y val="0"/>
          <c:w val="0.84927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2554"/>
          <c:y val="0.100219"/>
          <c:w val="0.872421"/>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'Italy-main2'!$C$4:$C$180</c:f>
              <c:numCache>
                <c:ptCount val="177"/>
                <c:pt idx="0">
                  <c:v>0.030568</c:v>
                </c:pt>
                <c:pt idx="1">
                  <c:v>0.031056</c:v>
                </c:pt>
                <c:pt idx="2">
                  <c:v>0.030000</c:v>
                </c:pt>
                <c:pt idx="3">
                  <c:v>0.026154</c:v>
                </c:pt>
                <c:pt idx="4">
                  <c:v>0.023649</c:v>
                </c:pt>
                <c:pt idx="5">
                  <c:v>0.025709</c:v>
                </c:pt>
                <c:pt idx="6">
                  <c:v>0.020071</c:v>
                </c:pt>
                <c:pt idx="7">
                  <c:v>0.025540</c:v>
                </c:pt>
                <c:pt idx="8">
                  <c:v>0.031575</c:v>
                </c:pt>
                <c:pt idx="9">
                  <c:v>0.034639</c:v>
                </c:pt>
                <c:pt idx="10">
                  <c:v>0.038362</c:v>
                </c:pt>
                <c:pt idx="11">
                  <c:v>0.042494</c:v>
                </c:pt>
                <c:pt idx="12">
                  <c:v>0.039606</c:v>
                </c:pt>
                <c:pt idx="13">
                  <c:v>0.049627</c:v>
                </c:pt>
                <c:pt idx="14">
                  <c:v>0.050480</c:v>
                </c:pt>
                <c:pt idx="15">
                  <c:v>0.062174</c:v>
                </c:pt>
                <c:pt idx="16">
                  <c:v>0.066362</c:v>
                </c:pt>
                <c:pt idx="17">
                  <c:v>0.067227</c:v>
                </c:pt>
                <c:pt idx="18">
                  <c:v>0.071687</c:v>
                </c:pt>
                <c:pt idx="19">
                  <c:v>0.068110</c:v>
                </c:pt>
                <c:pt idx="20">
                  <c:v>0.073100</c:v>
                </c:pt>
                <c:pt idx="21">
                  <c:v>0.077127</c:v>
                </c:pt>
                <c:pt idx="22">
                  <c:v>0.079445</c:v>
                </c:pt>
                <c:pt idx="23">
                  <c:v>0.083387</c:v>
                </c:pt>
                <c:pt idx="24">
                  <c:v>0.082978</c:v>
                </c:pt>
                <c:pt idx="25">
                  <c:v>0.085749</c:v>
                </c:pt>
                <c:pt idx="26">
                  <c:v>0.090056</c:v>
                </c:pt>
                <c:pt idx="27">
                  <c:v>0.092597</c:v>
                </c:pt>
                <c:pt idx="28">
                  <c:v>0.095062</c:v>
                </c:pt>
                <c:pt idx="29">
                  <c:v>0.098589</c:v>
                </c:pt>
                <c:pt idx="30">
                  <c:v>0.100866</c:v>
                </c:pt>
                <c:pt idx="31">
                  <c:v>0.101379</c:v>
                </c:pt>
                <c:pt idx="32">
                  <c:v>0.105598</c:v>
                </c:pt>
                <c:pt idx="33">
                  <c:v>0.108390</c:v>
                </c:pt>
                <c:pt idx="34">
                  <c:v>0.110340</c:v>
                </c:pt>
                <c:pt idx="35">
                  <c:v>0.113929</c:v>
                </c:pt>
                <c:pt idx="36">
                  <c:v>0.117476</c:v>
                </c:pt>
                <c:pt idx="37">
                  <c:v>0.118970</c:v>
                </c:pt>
                <c:pt idx="38">
                  <c:v>0.120746</c:v>
                </c:pt>
                <c:pt idx="39">
                  <c:v>0.122518</c:v>
                </c:pt>
                <c:pt idx="40">
                  <c:v>0.123259</c:v>
                </c:pt>
                <c:pt idx="41">
                  <c:v>0.123205</c:v>
                </c:pt>
                <c:pt idx="42">
                  <c:v>0.124658</c:v>
                </c:pt>
                <c:pt idx="43">
                  <c:v>0.126318</c:v>
                </c:pt>
                <c:pt idx="44">
                  <c:v>0.126730</c:v>
                </c:pt>
                <c:pt idx="45">
                  <c:v>0.127268</c:v>
                </c:pt>
                <c:pt idx="46">
                  <c:v>0.127723</c:v>
                </c:pt>
                <c:pt idx="47">
                  <c:v>0.127851</c:v>
                </c:pt>
                <c:pt idx="48">
                  <c:v>0.127262</c:v>
                </c:pt>
                <c:pt idx="49">
                  <c:v>0.128294</c:v>
                </c:pt>
                <c:pt idx="50">
                  <c:v>0.129653</c:v>
                </c:pt>
                <c:pt idx="51">
                  <c:v>0.131059</c:v>
                </c:pt>
                <c:pt idx="52">
                  <c:v>0.131229</c:v>
                </c:pt>
                <c:pt idx="53">
                  <c:v>0.131906</c:v>
                </c:pt>
                <c:pt idx="54">
                  <c:v>0.132028</c:v>
                </c:pt>
                <c:pt idx="55">
                  <c:v>0.132199</c:v>
                </c:pt>
                <c:pt idx="56">
                  <c:v>0.133059</c:v>
                </c:pt>
                <c:pt idx="57">
                  <c:v>0.133988</c:v>
                </c:pt>
                <c:pt idx="58">
                  <c:v>0.133910</c:v>
                </c:pt>
                <c:pt idx="59">
                  <c:v>0.134488</c:v>
                </c:pt>
                <c:pt idx="60">
                  <c:v>0.134559</c:v>
                </c:pt>
                <c:pt idx="61">
                  <c:v>0.135059</c:v>
                </c:pt>
                <c:pt idx="62">
                  <c:v>0.134787</c:v>
                </c:pt>
                <c:pt idx="63">
                  <c:v>0.135281</c:v>
                </c:pt>
                <c:pt idx="64">
                  <c:v>0.135773</c:v>
                </c:pt>
                <c:pt idx="65">
                  <c:v>0.135969</c:v>
                </c:pt>
                <c:pt idx="66">
                  <c:v>0.136117</c:v>
                </c:pt>
                <c:pt idx="67">
                  <c:v>0.136124</c:v>
                </c:pt>
                <c:pt idx="68">
                  <c:v>0.137153</c:v>
                </c:pt>
                <c:pt idx="69">
                  <c:v>0.137075</c:v>
                </c:pt>
                <c:pt idx="70">
                  <c:v>0.137205</c:v>
                </c:pt>
                <c:pt idx="71">
                  <c:v>0.137621</c:v>
                </c:pt>
                <c:pt idx="72">
                  <c:v>0.138415</c:v>
                </c:pt>
                <c:pt idx="73">
                  <c:v>0.138786</c:v>
                </c:pt>
                <c:pt idx="74">
                  <c:v>0.139057</c:v>
                </c:pt>
                <c:pt idx="75">
                  <c:v>0.139255</c:v>
                </c:pt>
                <c:pt idx="76">
                  <c:v>0.139499</c:v>
                </c:pt>
                <c:pt idx="77">
                  <c:v>0.139841</c:v>
                </c:pt>
                <c:pt idx="78">
                  <c:v>0.139732</c:v>
                </c:pt>
                <c:pt idx="79">
                  <c:v>0.140052</c:v>
                </c:pt>
                <c:pt idx="80">
                  <c:v>0.140603</c:v>
                </c:pt>
                <c:pt idx="81">
                  <c:v>0.141189</c:v>
                </c:pt>
                <c:pt idx="82">
                  <c:v>0.141320</c:v>
                </c:pt>
                <c:pt idx="83">
                  <c:v>0.141540</c:v>
                </c:pt>
                <c:pt idx="84">
                  <c:v>0.141695</c:v>
                </c:pt>
                <c:pt idx="85">
                  <c:v>0.141902</c:v>
                </c:pt>
                <c:pt idx="86">
                  <c:v>0.142195</c:v>
                </c:pt>
                <c:pt idx="87">
                  <c:v>0.142479</c:v>
                </c:pt>
                <c:pt idx="88">
                  <c:v>0.142641</c:v>
                </c:pt>
                <c:pt idx="89">
                  <c:v>0.142744</c:v>
                </c:pt>
                <c:pt idx="90">
                  <c:v>0.142632</c:v>
                </c:pt>
                <c:pt idx="91">
                  <c:v>0.142845</c:v>
                </c:pt>
                <c:pt idx="92">
                  <c:v>0.142938</c:v>
                </c:pt>
                <c:pt idx="93">
                  <c:v>0.143083</c:v>
                </c:pt>
                <c:pt idx="94">
                  <c:v>0.143019</c:v>
                </c:pt>
                <c:pt idx="95">
                  <c:v>0.143076</c:v>
                </c:pt>
                <c:pt idx="96">
                  <c:v>0.143297</c:v>
                </c:pt>
                <c:pt idx="97">
                  <c:v>0.143414</c:v>
                </c:pt>
                <c:pt idx="98">
                  <c:v>0.143548</c:v>
                </c:pt>
                <c:pt idx="99">
                  <c:v>0.143588</c:v>
                </c:pt>
                <c:pt idx="100">
                  <c:v>0.143695</c:v>
                </c:pt>
                <c:pt idx="101">
                  <c:v>0.143962</c:v>
                </c:pt>
                <c:pt idx="102">
                  <c:v>0.144007</c:v>
                </c:pt>
                <c:pt idx="103">
                  <c:v>0.144148</c:v>
                </c:pt>
                <c:pt idx="104">
                  <c:v>0.144252</c:v>
                </c:pt>
                <c:pt idx="105">
                  <c:v>0.144357</c:v>
                </c:pt>
                <c:pt idx="106">
                  <c:v>0.144519</c:v>
                </c:pt>
                <c:pt idx="107">
                  <c:v>0.144696</c:v>
                </c:pt>
                <c:pt idx="108">
                  <c:v>0.144688</c:v>
                </c:pt>
                <c:pt idx="109">
                  <c:v>0.144826</c:v>
                </c:pt>
                <c:pt idx="110">
                  <c:v>0.144943</c:v>
                </c:pt>
                <c:pt idx="111">
                  <c:v>0.144922</c:v>
                </c:pt>
                <c:pt idx="112">
                  <c:v>0.144848</c:v>
                </c:pt>
                <c:pt idx="113">
                  <c:v>0.144863</c:v>
                </c:pt>
                <c:pt idx="114">
                  <c:v>0.144844</c:v>
                </c:pt>
                <c:pt idx="115">
                  <c:v>0.144920</c:v>
                </c:pt>
                <c:pt idx="116">
                  <c:v>0.145208</c:v>
                </c:pt>
                <c:pt idx="117">
                  <c:v>0.145252</c:v>
                </c:pt>
                <c:pt idx="118">
                  <c:v>0.145217</c:v>
                </c:pt>
                <c:pt idx="119">
                  <c:v>0.145178</c:v>
                </c:pt>
                <c:pt idx="120">
                  <c:v>0.145185</c:v>
                </c:pt>
                <c:pt idx="121">
                  <c:v>0.144706</c:v>
                </c:pt>
                <c:pt idx="122">
                  <c:v>0.144669</c:v>
                </c:pt>
                <c:pt idx="123">
                  <c:v>0.144640</c:v>
                </c:pt>
                <c:pt idx="124">
                  <c:v>0.144568</c:v>
                </c:pt>
                <c:pt idx="125">
                  <c:v>0.144555</c:v>
                </c:pt>
                <c:pt idx="126">
                  <c:v>0.144504</c:v>
                </c:pt>
                <c:pt idx="127">
                  <c:v>0.144514</c:v>
                </c:pt>
                <c:pt idx="128">
                  <c:v>0.144492</c:v>
                </c:pt>
                <c:pt idx="129">
                  <c:v>0.144496</c:v>
                </c:pt>
                <c:pt idx="130">
                  <c:v>0.144425</c:v>
                </c:pt>
                <c:pt idx="131">
                  <c:v>0.144371</c:v>
                </c:pt>
                <c:pt idx="132">
                  <c:v>0.144286</c:v>
                </c:pt>
                <c:pt idx="133">
                  <c:v>0.144195</c:v>
                </c:pt>
                <c:pt idx="134">
                  <c:v>0.144237</c:v>
                </c:pt>
                <c:pt idx="135">
                  <c:v>0.144184</c:v>
                </c:pt>
                <c:pt idx="136">
                  <c:v>0.144106</c:v>
                </c:pt>
                <c:pt idx="137">
                  <c:v>0.143992</c:v>
                </c:pt>
                <c:pt idx="138">
                  <c:v>0.143909</c:v>
                </c:pt>
                <c:pt idx="139">
                  <c:v>0.143808</c:v>
                </c:pt>
                <c:pt idx="140">
                  <c:v>0.143761</c:v>
                </c:pt>
                <c:pt idx="141">
                  <c:v>0.143764</c:v>
                </c:pt>
                <c:pt idx="142">
                  <c:v>0.143721</c:v>
                </c:pt>
                <c:pt idx="143">
                  <c:v>0.143668</c:v>
                </c:pt>
                <c:pt idx="144">
                  <c:v>0.143577</c:v>
                </c:pt>
                <c:pt idx="145">
                  <c:v>0.143488</c:v>
                </c:pt>
                <c:pt idx="146">
                  <c:v>0.143372</c:v>
                </c:pt>
                <c:pt idx="147">
                  <c:v>0.143314</c:v>
                </c:pt>
                <c:pt idx="148">
                  <c:v>0.143300</c:v>
                </c:pt>
                <c:pt idx="149">
                  <c:v>0.143173</c:v>
                </c:pt>
                <c:pt idx="150">
                  <c:v>0.143035</c:v>
                </c:pt>
                <c:pt idx="151">
                  <c:v>0.142909</c:v>
                </c:pt>
                <c:pt idx="152">
                  <c:v>0.142770</c:v>
                </c:pt>
                <c:pt idx="153">
                  <c:v>0.142643</c:v>
                </c:pt>
                <c:pt idx="154">
                  <c:v>0.142566</c:v>
                </c:pt>
                <c:pt idx="155">
                  <c:v>0.142494</c:v>
                </c:pt>
                <c:pt idx="156">
                  <c:v>0.142352</c:v>
                </c:pt>
                <c:pt idx="157">
                  <c:v>0.142144</c:v>
                </c:pt>
                <c:pt idx="158">
                  <c:v>0.141963</c:v>
                </c:pt>
                <c:pt idx="159">
                  <c:v>0.141814</c:v>
                </c:pt>
                <c:pt idx="160">
                  <c:v>0.141710</c:v>
                </c:pt>
                <c:pt idx="161">
                  <c:v>0.141668</c:v>
                </c:pt>
                <c:pt idx="162">
                  <c:v>0.141579</c:v>
                </c:pt>
                <c:pt idx="163">
                  <c:v>0.141401</c:v>
                </c:pt>
                <c:pt idx="164">
                  <c:v>0.141198</c:v>
                </c:pt>
                <c:pt idx="165">
                  <c:v>0.140898</c:v>
                </c:pt>
                <c:pt idx="166">
                  <c:v>0.140754</c:v>
                </c:pt>
                <c:pt idx="167">
                  <c:v>0.140502</c:v>
                </c:pt>
                <c:pt idx="168">
                  <c:v>0.140373</c:v>
                </c:pt>
                <c:pt idx="169">
                  <c:v>0.140166</c:v>
                </c:pt>
                <c:pt idx="170">
                  <c:v>0.139941</c:v>
                </c:pt>
                <c:pt idx="171">
                  <c:v>0.139675</c:v>
                </c:pt>
                <c:pt idx="172">
                  <c:v>0.139370</c:v>
                </c:pt>
                <c:pt idx="173">
                  <c:v>0.139648</c:v>
                </c:pt>
                <c:pt idx="174">
                  <c:v>0.139401</c:v>
                </c:pt>
                <c:pt idx="175">
                  <c:v>0.139241</c:v>
                </c:pt>
                <c:pt idx="176">
                  <c:v>0.139042</c:v>
                </c:pt>
              </c:numCache>
            </c:numRef>
          </c:val>
          <c:smooth val="0"/>
        </c:ser>
        <c:ser>
          <c:idx val="1"/>
          <c:order val="1"/>
          <c:tx>
            <c:strRef>
              <c:f>'Italy-main2'!$G$3</c:f>
              <c:strCache>
                <c:ptCount val="1"/>
                <c:pt idx="0">
                  <c:v>Deceduti + Terap. Intens. / Totale Casi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'Italy-main2'!$G$4:$G$180</c:f>
              <c:numCache>
                <c:ptCount val="177"/>
                <c:pt idx="0">
                  <c:v>0.144105</c:v>
                </c:pt>
                <c:pt idx="1">
                  <c:v>0.139752</c:v>
                </c:pt>
                <c:pt idx="2">
                  <c:v>0.120000</c:v>
                </c:pt>
                <c:pt idx="3">
                  <c:v>0.112308</c:v>
                </c:pt>
                <c:pt idx="4">
                  <c:v>0.095721</c:v>
                </c:pt>
                <c:pt idx="5">
                  <c:v>0.118794</c:v>
                </c:pt>
                <c:pt idx="6">
                  <c:v>0.102715</c:v>
                </c:pt>
                <c:pt idx="7">
                  <c:v>0.107073</c:v>
                </c:pt>
                <c:pt idx="8">
                  <c:v>0.123102</c:v>
                </c:pt>
                <c:pt idx="9">
                  <c:v>0.130139</c:v>
                </c:pt>
                <c:pt idx="10">
                  <c:v>0.129342</c:v>
                </c:pt>
                <c:pt idx="11">
                  <c:v>0.142148</c:v>
                </c:pt>
                <c:pt idx="12">
                  <c:v>0.135985</c:v>
                </c:pt>
                <c:pt idx="13">
                  <c:v>0.137763</c:v>
                </c:pt>
                <c:pt idx="14">
                  <c:v>0.130397</c:v>
                </c:pt>
                <c:pt idx="15">
                  <c:v>0.148586</c:v>
                </c:pt>
                <c:pt idx="16">
                  <c:v>0.148853</c:v>
                </c:pt>
                <c:pt idx="17">
                  <c:v>0.143519</c:v>
                </c:pt>
                <c:pt idx="18">
                  <c:v>0.146886</c:v>
                </c:pt>
                <c:pt idx="19">
                  <c:v>0.139859</c:v>
                </c:pt>
                <c:pt idx="20">
                  <c:v>0.140664</c:v>
                </c:pt>
                <c:pt idx="21">
                  <c:v>0.143281</c:v>
                </c:pt>
                <c:pt idx="22">
                  <c:v>0.144830</c:v>
                </c:pt>
                <c:pt idx="23">
                  <c:v>0.146585</c:v>
                </c:pt>
                <c:pt idx="24">
                  <c:v>0.143853</c:v>
                </c:pt>
                <c:pt idx="25">
                  <c:v>0.142213</c:v>
                </c:pt>
                <c:pt idx="26">
                  <c:v>0.143380</c:v>
                </c:pt>
                <c:pt idx="27">
                  <c:v>0.143478</c:v>
                </c:pt>
                <c:pt idx="28">
                  <c:v>0.145181</c:v>
                </c:pt>
                <c:pt idx="29">
                  <c:v>0.147681</c:v>
                </c:pt>
                <c:pt idx="30">
                  <c:v>0.147770</c:v>
                </c:pt>
                <c:pt idx="31">
                  <c:v>0.146227</c:v>
                </c:pt>
                <c:pt idx="32">
                  <c:v>0.148743</c:v>
                </c:pt>
                <c:pt idx="33">
                  <c:v>0.150089</c:v>
                </c:pt>
                <c:pt idx="34">
                  <c:v>0.150324</c:v>
                </c:pt>
                <c:pt idx="35">
                  <c:v>0.153058</c:v>
                </c:pt>
                <c:pt idx="36">
                  <c:v>0.155503</c:v>
                </c:pt>
                <c:pt idx="37">
                  <c:v>0.155462</c:v>
                </c:pt>
                <c:pt idx="38">
                  <c:v>0.155915</c:v>
                </c:pt>
                <c:pt idx="39">
                  <c:v>0.156467</c:v>
                </c:pt>
                <c:pt idx="40">
                  <c:v>0.155305</c:v>
                </c:pt>
                <c:pt idx="41">
                  <c:v>0.154047</c:v>
                </c:pt>
                <c:pt idx="42">
                  <c:v>0.154066</c:v>
                </c:pt>
                <c:pt idx="43">
                  <c:v>0.154286</c:v>
                </c:pt>
                <c:pt idx="44">
                  <c:v>0.153218</c:v>
                </c:pt>
                <c:pt idx="45">
                  <c:v>0.152368</c:v>
                </c:pt>
                <c:pt idx="46">
                  <c:v>0.151419</c:v>
                </c:pt>
                <c:pt idx="47">
                  <c:v>0.150055</c:v>
                </c:pt>
                <c:pt idx="48">
                  <c:v>0.148641</c:v>
                </c:pt>
                <c:pt idx="49">
                  <c:v>0.148731</c:v>
                </c:pt>
                <c:pt idx="50">
                  <c:v>0.149260</c:v>
                </c:pt>
                <c:pt idx="51">
                  <c:v>0.149702</c:v>
                </c:pt>
                <c:pt idx="52">
                  <c:v>0.148608</c:v>
                </c:pt>
                <c:pt idx="53">
                  <c:v>0.148213</c:v>
                </c:pt>
                <c:pt idx="54">
                  <c:v>0.147563</c:v>
                </c:pt>
                <c:pt idx="55">
                  <c:v>0.146922</c:v>
                </c:pt>
                <c:pt idx="56">
                  <c:v>0.147256</c:v>
                </c:pt>
                <c:pt idx="57">
                  <c:v>0.147420</c:v>
                </c:pt>
                <c:pt idx="58">
                  <c:v>0.146637</c:v>
                </c:pt>
                <c:pt idx="59">
                  <c:v>0.146421</c:v>
                </c:pt>
                <c:pt idx="60">
                  <c:v>0.145818</c:v>
                </c:pt>
                <c:pt idx="61">
                  <c:v>0.145820</c:v>
                </c:pt>
                <c:pt idx="62">
                  <c:v>0.144950</c:v>
                </c:pt>
                <c:pt idx="63">
                  <c:v>0.145090</c:v>
                </c:pt>
                <c:pt idx="64">
                  <c:v>0.145019</c:v>
                </c:pt>
                <c:pt idx="65">
                  <c:v>0.144785</c:v>
                </c:pt>
                <c:pt idx="66">
                  <c:v>0.144362</c:v>
                </c:pt>
                <c:pt idx="67">
                  <c:v>0.143732</c:v>
                </c:pt>
                <c:pt idx="68">
                  <c:v>0.144505</c:v>
                </c:pt>
                <c:pt idx="69">
                  <c:v>0.144198</c:v>
                </c:pt>
                <c:pt idx="70">
                  <c:v>0.144184</c:v>
                </c:pt>
                <c:pt idx="71">
                  <c:v>0.144320</c:v>
                </c:pt>
                <c:pt idx="72">
                  <c:v>0.144630</c:v>
                </c:pt>
                <c:pt idx="73">
                  <c:v>0.144859</c:v>
                </c:pt>
                <c:pt idx="74">
                  <c:v>0.144434</c:v>
                </c:pt>
                <c:pt idx="75">
                  <c:v>0.143993</c:v>
                </c:pt>
                <c:pt idx="76">
                  <c:v>0.144187</c:v>
                </c:pt>
                <c:pt idx="77">
                  <c:v>0.144386</c:v>
                </c:pt>
                <c:pt idx="78">
                  <c:v>0.144036</c:v>
                </c:pt>
                <c:pt idx="79">
                  <c:v>0.144072</c:v>
                </c:pt>
                <c:pt idx="80">
                  <c:v>0.144436</c:v>
                </c:pt>
                <c:pt idx="81">
                  <c:v>0.144798</c:v>
                </c:pt>
                <c:pt idx="82">
                  <c:v>0.144768</c:v>
                </c:pt>
                <c:pt idx="83">
                  <c:v>0.144920</c:v>
                </c:pt>
                <c:pt idx="84">
                  <c:v>0.145011</c:v>
                </c:pt>
                <c:pt idx="85">
                  <c:v>0.145060</c:v>
                </c:pt>
                <c:pt idx="86">
                  <c:v>0.145168</c:v>
                </c:pt>
                <c:pt idx="87">
                  <c:v>0.145286</c:v>
                </c:pt>
                <c:pt idx="88">
                  <c:v>0.145243</c:v>
                </c:pt>
                <c:pt idx="89">
                  <c:v>0.145238</c:v>
                </c:pt>
                <c:pt idx="90">
                  <c:v>0.145037</c:v>
                </c:pt>
                <c:pt idx="91">
                  <c:v>0.145196</c:v>
                </c:pt>
                <c:pt idx="92">
                  <c:v>0.145197</c:v>
                </c:pt>
                <c:pt idx="93">
                  <c:v>0.145268</c:v>
                </c:pt>
                <c:pt idx="94">
                  <c:v>0.145129</c:v>
                </c:pt>
                <c:pt idx="95">
                  <c:v>0.145121</c:v>
                </c:pt>
                <c:pt idx="96">
                  <c:v>0.145231</c:v>
                </c:pt>
                <c:pt idx="97">
                  <c:v>0.145281</c:v>
                </c:pt>
                <c:pt idx="98">
                  <c:v>0.145366</c:v>
                </c:pt>
                <c:pt idx="99">
                  <c:v>0.145335</c:v>
                </c:pt>
                <c:pt idx="100">
                  <c:v>0.145204</c:v>
                </c:pt>
                <c:pt idx="101">
                  <c:v>0.145406</c:v>
                </c:pt>
                <c:pt idx="102">
                  <c:v>0.145354</c:v>
                </c:pt>
                <c:pt idx="103">
                  <c:v>0.145395</c:v>
                </c:pt>
                <c:pt idx="104">
                  <c:v>0.145474</c:v>
                </c:pt>
                <c:pt idx="105">
                  <c:v>0.145560</c:v>
                </c:pt>
                <c:pt idx="106">
                  <c:v>0.145635</c:v>
                </c:pt>
                <c:pt idx="107">
                  <c:v>0.145752</c:v>
                </c:pt>
                <c:pt idx="108">
                  <c:v>0.145688</c:v>
                </c:pt>
                <c:pt idx="109">
                  <c:v>0.145786</c:v>
                </c:pt>
                <c:pt idx="110">
                  <c:v>0.145873</c:v>
                </c:pt>
                <c:pt idx="111">
                  <c:v>0.145804</c:v>
                </c:pt>
                <c:pt idx="112">
                  <c:v>0.145720</c:v>
                </c:pt>
                <c:pt idx="113">
                  <c:v>0.145608</c:v>
                </c:pt>
                <c:pt idx="114">
                  <c:v>0.145530</c:v>
                </c:pt>
                <c:pt idx="115">
                  <c:v>0.145625</c:v>
                </c:pt>
                <c:pt idx="116">
                  <c:v>0.145884</c:v>
                </c:pt>
                <c:pt idx="117">
                  <c:v>0.145890</c:v>
                </c:pt>
                <c:pt idx="118">
                  <c:v>0.145837</c:v>
                </c:pt>
                <c:pt idx="119">
                  <c:v>0.145710</c:v>
                </c:pt>
                <c:pt idx="120">
                  <c:v>0.145667</c:v>
                </c:pt>
                <c:pt idx="121">
                  <c:v>0.145153</c:v>
                </c:pt>
                <c:pt idx="122">
                  <c:v>0.145099</c:v>
                </c:pt>
                <c:pt idx="123">
                  <c:v>0.145078</c:v>
                </c:pt>
                <c:pt idx="124">
                  <c:v>0.144972</c:v>
                </c:pt>
                <c:pt idx="125">
                  <c:v>0.144963</c:v>
                </c:pt>
                <c:pt idx="126">
                  <c:v>0.144903</c:v>
                </c:pt>
                <c:pt idx="127">
                  <c:v>0.144901</c:v>
                </c:pt>
                <c:pt idx="128">
                  <c:v>0.144854</c:v>
                </c:pt>
                <c:pt idx="129">
                  <c:v>0.144837</c:v>
                </c:pt>
                <c:pt idx="130">
                  <c:v>0.144753</c:v>
                </c:pt>
                <c:pt idx="131">
                  <c:v>0.144665</c:v>
                </c:pt>
                <c:pt idx="132">
                  <c:v>0.144592</c:v>
                </c:pt>
                <c:pt idx="133">
                  <c:v>0.144492</c:v>
                </c:pt>
                <c:pt idx="134">
                  <c:v>0.144526</c:v>
                </c:pt>
                <c:pt idx="135">
                  <c:v>0.144477</c:v>
                </c:pt>
                <c:pt idx="136">
                  <c:v>0.144391</c:v>
                </c:pt>
                <c:pt idx="137">
                  <c:v>0.144260</c:v>
                </c:pt>
                <c:pt idx="138">
                  <c:v>0.144185</c:v>
                </c:pt>
                <c:pt idx="139">
                  <c:v>0.144087</c:v>
                </c:pt>
                <c:pt idx="140">
                  <c:v>0.144028</c:v>
                </c:pt>
                <c:pt idx="141">
                  <c:v>0.144010</c:v>
                </c:pt>
                <c:pt idx="142">
                  <c:v>0.143955</c:v>
                </c:pt>
                <c:pt idx="143">
                  <c:v>0.143885</c:v>
                </c:pt>
                <c:pt idx="144">
                  <c:v>0.143782</c:v>
                </c:pt>
                <c:pt idx="145">
                  <c:v>0.143692</c:v>
                </c:pt>
                <c:pt idx="146">
                  <c:v>0.143572</c:v>
                </c:pt>
                <c:pt idx="147">
                  <c:v>0.143506</c:v>
                </c:pt>
                <c:pt idx="148">
                  <c:v>0.143500</c:v>
                </c:pt>
                <c:pt idx="149">
                  <c:v>0.143369</c:v>
                </c:pt>
                <c:pt idx="150">
                  <c:v>0.143235</c:v>
                </c:pt>
                <c:pt idx="151">
                  <c:v>0.143096</c:v>
                </c:pt>
                <c:pt idx="152">
                  <c:v>0.142937</c:v>
                </c:pt>
                <c:pt idx="153">
                  <c:v>0.142822</c:v>
                </c:pt>
                <c:pt idx="154">
                  <c:v>0.142749</c:v>
                </c:pt>
                <c:pt idx="155">
                  <c:v>0.142656</c:v>
                </c:pt>
                <c:pt idx="156">
                  <c:v>0.142506</c:v>
                </c:pt>
                <c:pt idx="157">
                  <c:v>0.142334</c:v>
                </c:pt>
                <c:pt idx="158">
                  <c:v>0.142128</c:v>
                </c:pt>
                <c:pt idx="159">
                  <c:v>0.141987</c:v>
                </c:pt>
                <c:pt idx="160">
                  <c:v>0.141879</c:v>
                </c:pt>
                <c:pt idx="161">
                  <c:v>0.141833</c:v>
                </c:pt>
                <c:pt idx="162">
                  <c:v>0.141744</c:v>
                </c:pt>
                <c:pt idx="163">
                  <c:v>0.141566</c:v>
                </c:pt>
                <c:pt idx="164">
                  <c:v>0.141366</c:v>
                </c:pt>
                <c:pt idx="165">
                  <c:v>0.141066</c:v>
                </c:pt>
                <c:pt idx="166">
                  <c:v>0.140926</c:v>
                </c:pt>
                <c:pt idx="167">
                  <c:v>0.140681</c:v>
                </c:pt>
                <c:pt idx="168">
                  <c:v>0.140556</c:v>
                </c:pt>
                <c:pt idx="169">
                  <c:v>0.140361</c:v>
                </c:pt>
                <c:pt idx="170">
                  <c:v>0.140152</c:v>
                </c:pt>
                <c:pt idx="171">
                  <c:v>0.139893</c:v>
                </c:pt>
                <c:pt idx="172">
                  <c:v>0.139592</c:v>
                </c:pt>
                <c:pt idx="173">
                  <c:v>0.139865</c:v>
                </c:pt>
                <c:pt idx="174">
                  <c:v>0.139622</c:v>
                </c:pt>
                <c:pt idx="175">
                  <c:v>0.139469</c:v>
                </c:pt>
                <c:pt idx="176">
                  <c:v>0.139269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66667"/>
        <c:minorUnit val="0.0133333"/>
      </c:valAx>
      <c:spPr>
        <a:noFill/>
        <a:ln w="12700" cap="flat">
          <a:noFill/>
          <a:miter lim="400000"/>
        </a:ln>
        <a:effectLst/>
      </c:spPr>
    </c:plotArea>
    <c:legend>
      <c:legendPos val="t"/>
      <c:layout>
        <c:manualLayout>
          <c:xMode val="edge"/>
          <c:yMode val="edge"/>
          <c:x val="0.0840614"/>
          <c:y val="0"/>
          <c:w val="0.8333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541"/>
          <c:y val="0.100219"/>
          <c:w val="0.882315"/>
          <c:h val="0.7681"/>
        </c:manualLayout>
      </c:layout>
      <c:lineChart>
        <c:grouping val="standard"/>
        <c:varyColors val="0"/>
        <c:ser>
          <c:idx val="0"/>
          <c:order val="0"/>
          <c:tx>
            <c:strRef>
              <c:f>'Italy-main2'!$H$3</c:f>
              <c:strCache>
                <c:ptCount val="1"/>
                <c:pt idx="0">
                  <c:v>Nuovi Positivi / Totali Positivi Precedenti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'Italy-main2'!$B$4:$B$78</c:f>
              <c:strCache>
                <c:ptCount val="7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strCache>
            </c:strRef>
          </c:cat>
          <c:val>
            <c:numRef>
              <c:f>'Italy-main2'!$H$4:$H$78</c:f>
              <c:numCache>
                <c:ptCount val="75"/>
                <c:pt idx="0">
                  <c:v>0.407240</c:v>
                </c:pt>
                <c:pt idx="1">
                  <c:v>0.237942</c:v>
                </c:pt>
                <c:pt idx="2">
                  <c:v>0.527273</c:v>
                </c:pt>
                <c:pt idx="3">
                  <c:v>0.396259</c:v>
                </c:pt>
                <c:pt idx="4">
                  <c:v>0.277710</c:v>
                </c:pt>
                <c:pt idx="5">
                  <c:v>0.503337</c:v>
                </c:pt>
                <c:pt idx="6">
                  <c:v>0.163602</c:v>
                </c:pt>
                <c:pt idx="7">
                  <c:v>0.233243</c:v>
                </c:pt>
                <c:pt idx="8">
                  <c:v>0.195758</c:v>
                </c:pt>
                <c:pt idx="9">
                  <c:v>0.218034</c:v>
                </c:pt>
                <c:pt idx="10">
                  <c:v>0.188107</c:v>
                </c:pt>
                <c:pt idx="11">
                  <c:v>0.292390</c:v>
                </c:pt>
                <c:pt idx="12">
                  <c:v>0.262004</c:v>
                </c:pt>
                <c:pt idx="13">
                  <c:v>0.250196</c:v>
                </c:pt>
                <c:pt idx="14">
                  <c:v>0.066249</c:v>
                </c:pt>
                <c:pt idx="15">
                  <c:v>0.243834</c:v>
                </c:pt>
                <c:pt idx="16">
                  <c:v>0.212370</c:v>
                </c:pt>
                <c:pt idx="17">
                  <c:v>0.164810</c:v>
                </c:pt>
                <c:pt idx="18">
                  <c:v>0.186894</c:v>
                </c:pt>
                <c:pt idx="19">
                  <c:v>0.160732</c:v>
                </c:pt>
                <c:pt idx="20">
                  <c:v>0.119885</c:v>
                </c:pt>
                <c:pt idx="21">
                  <c:v>0.129545</c:v>
                </c:pt>
                <c:pt idx="22">
                  <c:v>0.101604</c:v>
                </c:pt>
                <c:pt idx="23">
                  <c:v>0.156043</c:v>
                </c:pt>
                <c:pt idx="24">
                  <c:v>0.140705</c:v>
                </c:pt>
                <c:pt idx="25">
                  <c:v>0.127338</c:v>
                </c:pt>
                <c:pt idx="26">
                  <c:v>0.092711</c:v>
                </c:pt>
                <c:pt idx="27">
                  <c:v>0.081050</c:v>
                </c:pt>
                <c:pt idx="28">
                  <c:v>0.071641</c:v>
                </c:pt>
                <c:pt idx="29">
                  <c:v>0.064612</c:v>
                </c:pt>
                <c:pt idx="30">
                  <c:v>0.078093</c:v>
                </c:pt>
                <c:pt idx="31">
                  <c:v>0.070969</c:v>
                </c:pt>
                <c:pt idx="32">
                  <c:v>0.054973</c:v>
                </c:pt>
                <c:pt idx="33">
                  <c:v>0.054449</c:v>
                </c:pt>
                <c:pt idx="34">
                  <c:v>0.022306</c:v>
                </c:pt>
                <c:pt idx="35">
                  <c:v>0.027897</c:v>
                </c:pt>
                <c:pt idx="36">
                  <c:v>0.037831</c:v>
                </c:pt>
                <c:pt idx="37">
                  <c:v>0.030743</c:v>
                </c:pt>
                <c:pt idx="38">
                  <c:v>0.028164</c:v>
                </c:pt>
                <c:pt idx="39">
                  <c:v>0.033799</c:v>
                </c:pt>
                <c:pt idx="40">
                  <c:v>0.033668</c:v>
                </c:pt>
                <c:pt idx="41">
                  <c:v>0.021272</c:v>
                </c:pt>
                <c:pt idx="42">
                  <c:v>0.009443</c:v>
                </c:pt>
                <c:pt idx="43">
                  <c:v>0.012704</c:v>
                </c:pt>
                <c:pt idx="44">
                  <c:v>0.016953</c:v>
                </c:pt>
                <c:pt idx="45">
                  <c:v>0.014410</c:v>
                </c:pt>
                <c:pt idx="46">
                  <c:v>0.020311</c:v>
                </c:pt>
                <c:pt idx="47">
                  <c:v>0.019787</c:v>
                </c:pt>
                <c:pt idx="48">
                  <c:v>0.013330</c:v>
                </c:pt>
                <c:pt idx="49">
                  <c:v>0.006514</c:v>
                </c:pt>
                <c:pt idx="50">
                  <c:v>0.010806</c:v>
                </c:pt>
                <c:pt idx="51">
                  <c:v>0.011279</c:v>
                </c:pt>
                <c:pt idx="52">
                  <c:v>0.003330</c:v>
                </c:pt>
                <c:pt idx="53">
                  <c:v>0.007563</c:v>
                </c:pt>
                <c:pt idx="54">
                  <c:v>0.004510</c:v>
                </c:pt>
                <c:pt idx="55">
                  <c:v>-0.000185</c:v>
                </c:pt>
                <c:pt idx="56">
                  <c:v>-0.004878</c:v>
                </c:pt>
                <c:pt idx="57">
                  <c:v>-0.000093</c:v>
                </c:pt>
                <c:pt idx="58">
                  <c:v>-0.007902</c:v>
                </c:pt>
                <c:pt idx="59">
                  <c:v>-0.003004</c:v>
                </c:pt>
                <c:pt idx="60">
                  <c:v>-0.006383</c:v>
                </c:pt>
                <c:pt idx="61">
                  <c:v>0.002419</c:v>
                </c:pt>
                <c:pt idx="62">
                  <c:v>-0.002733</c:v>
                </c:pt>
                <c:pt idx="63">
                  <c:v>-0.005746</c:v>
                </c:pt>
                <c:pt idx="64">
                  <c:v>-0.005209</c:v>
                </c:pt>
                <c:pt idx="65">
                  <c:v>-0.029678</c:v>
                </c:pt>
                <c:pt idx="66">
                  <c:v>-0.005987</c:v>
                </c:pt>
                <c:pt idx="67">
                  <c:v>-0.002368</c:v>
                </c:pt>
                <c:pt idx="68">
                  <c:v>-0.005213</c:v>
                </c:pt>
                <c:pt idx="69">
                  <c:v>-0.001986</c:v>
                </c:pt>
                <c:pt idx="70">
                  <c:v>-0.015133</c:v>
                </c:pt>
                <c:pt idx="71">
                  <c:v>-0.070470</c:v>
                </c:pt>
                <c:pt idx="72">
                  <c:v>-0.020802</c:v>
                </c:pt>
                <c:pt idx="73">
                  <c:v>-0.018555</c:v>
                </c:pt>
                <c:pt idx="74">
                  <c:v>-0.035459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16667"/>
        <c:minorUnit val="0.0583333"/>
      </c:valAx>
      <c:spPr>
        <a:noFill/>
        <a:ln w="12700" cap="flat">
          <a:noFill/>
          <a:miter lim="400000"/>
        </a:ln>
        <a:effectLst/>
      </c:spPr>
    </c:plotArea>
    <c:legend>
      <c:legendPos val="t"/>
      <c:layout>
        <c:manualLayout>
          <c:xMode val="edge"/>
          <c:yMode val="edge"/>
          <c:x val="0.0926785"/>
          <c:y val="0"/>
          <c:w val="0.84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3592"/>
          <c:y val="0.100219"/>
          <c:w val="0.882973"/>
          <c:h val="0.7681"/>
        </c:manualLayout>
      </c:layout>
      <c:lineChart>
        <c:grouping val="standard"/>
        <c:varyColors val="0"/>
        <c:ser>
          <c:idx val="0"/>
          <c:order val="0"/>
          <c:tx>
            <c:strRef>
              <c:f>'Italy-main2'!$M$3</c:f>
              <c:strCache>
                <c:ptCount val="1"/>
                <c:pt idx="0">
                  <c:v>Nuovi Deceduti / Deceduti Precedenti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'Italy-main2'!$L$4:$L$5,'Italy-main2'!$B$4:$B$75</c:f>
              <c:strCache>
                <c:ptCount val="74"/>
                <c:pt idx="0">
                  <c:v>10,00%</c:v>
                </c:pt>
                <c:pt idx="1">
                  <c:v>200,00%</c:v>
                </c:pt>
                <c:pt idx="2">
                  <c:v>24/02/20</c:v>
                </c:pt>
                <c:pt idx="3">
                  <c:v>25/02/20</c:v>
                </c:pt>
                <c:pt idx="4">
                  <c:v>26/02/20</c:v>
                </c:pt>
                <c:pt idx="5">
                  <c:v>27/02/20</c:v>
                </c:pt>
                <c:pt idx="6">
                  <c:v>28/02/20</c:v>
                </c:pt>
                <c:pt idx="7">
                  <c:v>29/02/20</c:v>
                </c:pt>
                <c:pt idx="8">
                  <c:v>01/03/20</c:v>
                </c:pt>
                <c:pt idx="9">
                  <c:v>02/03/20</c:v>
                </c:pt>
                <c:pt idx="10">
                  <c:v>03/03/20</c:v>
                </c:pt>
                <c:pt idx="11">
                  <c:v>04/03/20</c:v>
                </c:pt>
                <c:pt idx="12">
                  <c:v>05/03/20</c:v>
                </c:pt>
                <c:pt idx="13">
                  <c:v>06/03/20</c:v>
                </c:pt>
                <c:pt idx="14">
                  <c:v>07/03/20</c:v>
                </c:pt>
                <c:pt idx="15">
                  <c:v>08/03/20</c:v>
                </c:pt>
                <c:pt idx="16">
                  <c:v>09/03/20</c:v>
                </c:pt>
                <c:pt idx="17">
                  <c:v>10/03/20</c:v>
                </c:pt>
                <c:pt idx="18">
                  <c:v>11/03/20</c:v>
                </c:pt>
                <c:pt idx="19">
                  <c:v>12/03/20</c:v>
                </c:pt>
                <c:pt idx="20">
                  <c:v>13/03/20</c:v>
                </c:pt>
                <c:pt idx="21">
                  <c:v>14/03/20</c:v>
                </c:pt>
                <c:pt idx="22">
                  <c:v>15/03/20</c:v>
                </c:pt>
                <c:pt idx="23">
                  <c:v>16/03/20</c:v>
                </c:pt>
                <c:pt idx="24">
                  <c:v>17/03/20</c:v>
                </c:pt>
                <c:pt idx="25">
                  <c:v>18/03/20</c:v>
                </c:pt>
                <c:pt idx="26">
                  <c:v>19/03/20</c:v>
                </c:pt>
                <c:pt idx="27">
                  <c:v>20/03/20</c:v>
                </c:pt>
                <c:pt idx="28">
                  <c:v>21/03/20</c:v>
                </c:pt>
                <c:pt idx="29">
                  <c:v>22/03/20</c:v>
                </c:pt>
                <c:pt idx="30">
                  <c:v>23/03/20</c:v>
                </c:pt>
                <c:pt idx="31">
                  <c:v>24/03/20</c:v>
                </c:pt>
                <c:pt idx="32">
                  <c:v>25/03/20</c:v>
                </c:pt>
                <c:pt idx="33">
                  <c:v>26/03/20</c:v>
                </c:pt>
                <c:pt idx="34">
                  <c:v>27/03/20</c:v>
                </c:pt>
                <c:pt idx="35">
                  <c:v>28/03/20</c:v>
                </c:pt>
                <c:pt idx="36">
                  <c:v>29/03/20</c:v>
                </c:pt>
                <c:pt idx="37">
                  <c:v>30/03/20</c:v>
                </c:pt>
                <c:pt idx="38">
                  <c:v>31/03/20</c:v>
                </c:pt>
                <c:pt idx="39">
                  <c:v>01/04/20</c:v>
                </c:pt>
                <c:pt idx="40">
                  <c:v>02/04/20</c:v>
                </c:pt>
                <c:pt idx="41">
                  <c:v>03/04/20</c:v>
                </c:pt>
                <c:pt idx="42">
                  <c:v>4/4/2020</c:v>
                </c:pt>
                <c:pt idx="43">
                  <c:v>5/4/2020</c:v>
                </c:pt>
                <c:pt idx="44">
                  <c:v>6/4/2020</c:v>
                </c:pt>
                <c:pt idx="45">
                  <c:v>7/4/2020</c:v>
                </c:pt>
                <c:pt idx="46">
                  <c:v>8/4/2020</c:v>
                </c:pt>
                <c:pt idx="47">
                  <c:v>9/4/2020</c:v>
                </c:pt>
                <c:pt idx="48">
                  <c:v>10/4/2020</c:v>
                </c:pt>
                <c:pt idx="49">
                  <c:v>11/4/2020</c:v>
                </c:pt>
                <c:pt idx="50">
                  <c:v>12/4/2020</c:v>
                </c:pt>
                <c:pt idx="51">
                  <c:v>13/4/2020</c:v>
                </c:pt>
                <c:pt idx="52">
                  <c:v>14/4/2020</c:v>
                </c:pt>
                <c:pt idx="53">
                  <c:v>15/4/2020</c:v>
                </c:pt>
                <c:pt idx="54">
                  <c:v>16/4/2020</c:v>
                </c:pt>
                <c:pt idx="55">
                  <c:v>17/4/2020</c:v>
                </c:pt>
                <c:pt idx="56">
                  <c:v>18/4/2020</c:v>
                </c:pt>
                <c:pt idx="57">
                  <c:v>19/4/2020</c:v>
                </c:pt>
                <c:pt idx="58">
                  <c:v>20/4/2020</c:v>
                </c:pt>
                <c:pt idx="59">
                  <c:v>21/4/2020</c:v>
                </c:pt>
                <c:pt idx="60">
                  <c:v>22/4/2020</c:v>
                </c:pt>
                <c:pt idx="61">
                  <c:v>23/4/2020</c:v>
                </c:pt>
                <c:pt idx="62">
                  <c:v>24/4/2020</c:v>
                </c:pt>
                <c:pt idx="63">
                  <c:v>25/4/2020</c:v>
                </c:pt>
                <c:pt idx="64">
                  <c:v>26/4/2020</c:v>
                </c:pt>
                <c:pt idx="65">
                  <c:v>27/4/2020</c:v>
                </c:pt>
                <c:pt idx="66">
                  <c:v>28/4/2020</c:v>
                </c:pt>
                <c:pt idx="67">
                  <c:v>29/4/2020</c:v>
                </c:pt>
                <c:pt idx="68">
                  <c:v>30/4/2020</c:v>
                </c:pt>
                <c:pt idx="69">
                  <c:v>1/5/2020</c:v>
                </c:pt>
                <c:pt idx="70">
                  <c:v>2/5/2020</c:v>
                </c:pt>
                <c:pt idx="71">
                  <c:v>3/5/2020</c:v>
                </c:pt>
                <c:pt idx="72">
                  <c:v>4/5/2020</c:v>
                </c:pt>
                <c:pt idx="73">
                  <c:v>5/5/2020</c:v>
                </c:pt>
              </c:strCache>
            </c:strRef>
          </c:cat>
          <c:val>
            <c:numRef>
              <c:f>'Italy-main2'!$M$4:$M$77</c:f>
              <c:numCache>
                <c:ptCount val="74"/>
                <c:pt idx="0">
                  <c:v>0.166700</c:v>
                </c:pt>
                <c:pt idx="1">
                  <c:v>0.428571</c:v>
                </c:pt>
                <c:pt idx="2">
                  <c:v>0.200000</c:v>
                </c:pt>
                <c:pt idx="3">
                  <c:v>0.416667</c:v>
                </c:pt>
                <c:pt idx="4">
                  <c:v>0.235294</c:v>
                </c:pt>
                <c:pt idx="5">
                  <c:v>0.380952</c:v>
                </c:pt>
                <c:pt idx="6">
                  <c:v>0.172414</c:v>
                </c:pt>
                <c:pt idx="7">
                  <c:v>0.529412</c:v>
                </c:pt>
                <c:pt idx="8">
                  <c:v>0.519231</c:v>
                </c:pt>
                <c:pt idx="9">
                  <c:v>0.354430</c:v>
                </c:pt>
                <c:pt idx="10">
                  <c:v>0.383178</c:v>
                </c:pt>
                <c:pt idx="11">
                  <c:v>0.331081</c:v>
                </c:pt>
                <c:pt idx="12">
                  <c:v>0.182741</c:v>
                </c:pt>
                <c:pt idx="13">
                  <c:v>0.570815</c:v>
                </c:pt>
                <c:pt idx="14">
                  <c:v>0.265027</c:v>
                </c:pt>
                <c:pt idx="15">
                  <c:v>0.362851</c:v>
                </c:pt>
                <c:pt idx="16">
                  <c:v>0.310618</c:v>
                </c:pt>
                <c:pt idx="17">
                  <c:v>0.228537</c:v>
                </c:pt>
                <c:pt idx="18">
                  <c:v>0.246063</c:v>
                </c:pt>
                <c:pt idx="19">
                  <c:v>0.138231</c:v>
                </c:pt>
                <c:pt idx="20">
                  <c:v>0.255378</c:v>
                </c:pt>
                <c:pt idx="21">
                  <c:v>0.192924</c:v>
                </c:pt>
                <c:pt idx="22">
                  <c:v>0.159870</c:v>
                </c:pt>
                <c:pt idx="23">
                  <c:v>0.189772</c:v>
                </c:pt>
                <c:pt idx="24">
                  <c:v>0.143385</c:v>
                </c:pt>
                <c:pt idx="25">
                  <c:v>0.184141</c:v>
                </c:pt>
                <c:pt idx="26">
                  <c:v>0.196677</c:v>
                </c:pt>
                <c:pt idx="27">
                  <c:v>0.134922</c:v>
                </c:pt>
                <c:pt idx="28">
                  <c:v>0.109752</c:v>
                </c:pt>
                <c:pt idx="29">
                  <c:v>0.122264</c:v>
                </c:pt>
                <c:pt idx="30">
                  <c:v>0.100147</c:v>
                </c:pt>
                <c:pt idx="31">
                  <c:v>0.088231</c:v>
                </c:pt>
                <c:pt idx="32">
                  <c:v>0.118677</c:v>
                </c:pt>
                <c:pt idx="33">
                  <c:v>0.097329</c:v>
                </c:pt>
                <c:pt idx="34">
                  <c:v>0.075427</c:v>
                </c:pt>
                <c:pt idx="35">
                  <c:v>0.075332</c:v>
                </c:pt>
                <c:pt idx="36">
                  <c:v>0.072211</c:v>
                </c:pt>
                <c:pt idx="37">
                  <c:v>0.058497</c:v>
                </c:pt>
                <c:pt idx="38">
                  <c:v>0.057773</c:v>
                </c:pt>
                <c:pt idx="39">
                  <c:v>0.055049</c:v>
                </c:pt>
                <c:pt idx="40">
                  <c:v>0.046386</c:v>
                </c:pt>
                <c:pt idx="41">
                  <c:v>0.034175</c:v>
                </c:pt>
                <c:pt idx="42">
                  <c:v>0.040033</c:v>
                </c:pt>
                <c:pt idx="43">
                  <c:v>0.036555</c:v>
                </c:pt>
                <c:pt idx="44">
                  <c:v>0.031646</c:v>
                </c:pt>
                <c:pt idx="45">
                  <c:v>0.034524</c:v>
                </c:pt>
                <c:pt idx="46">
                  <c:v>0.031183</c:v>
                </c:pt>
                <c:pt idx="47">
                  <c:v>0.032840</c:v>
                </c:pt>
                <c:pt idx="48">
                  <c:v>0.022139</c:v>
                </c:pt>
                <c:pt idx="49">
                  <c:v>0.028444</c:v>
                </c:pt>
                <c:pt idx="50">
                  <c:v>0.029416</c:v>
                </c:pt>
                <c:pt idx="51">
                  <c:v>0.027436</c:v>
                </c:pt>
                <c:pt idx="52">
                  <c:v>0.024255</c:v>
                </c:pt>
                <c:pt idx="53">
                  <c:v>0.025936</c:v>
                </c:pt>
                <c:pt idx="54">
                  <c:v>0.021191</c:v>
                </c:pt>
                <c:pt idx="55">
                  <c:v>0.018642</c:v>
                </c:pt>
                <c:pt idx="56">
                  <c:v>0.019189</c:v>
                </c:pt>
                <c:pt idx="57">
                  <c:v>0.022145</c:v>
                </c:pt>
                <c:pt idx="58">
                  <c:v>0.017730</c:v>
                </c:pt>
                <c:pt idx="59">
                  <c:v>0.018497</c:v>
                </c:pt>
                <c:pt idx="60">
                  <c:v>0.016439</c:v>
                </c:pt>
                <c:pt idx="61">
                  <c:v>0.015981</c:v>
                </c:pt>
                <c:pt idx="62">
                  <c:v>0.009854</c:v>
                </c:pt>
                <c:pt idx="63">
                  <c:v>0.012498</c:v>
                </c:pt>
                <c:pt idx="64">
                  <c:v>0.014160</c:v>
                </c:pt>
                <c:pt idx="65">
                  <c:v>0.011806</c:v>
                </c:pt>
                <c:pt idx="66">
                  <c:v>0.010295</c:v>
                </c:pt>
                <c:pt idx="67">
                  <c:v>0.009618</c:v>
                </c:pt>
                <c:pt idx="68">
                  <c:v>0.016787</c:v>
                </c:pt>
                <c:pt idx="69">
                  <c:v>0.006061</c:v>
                </c:pt>
                <c:pt idx="70">
                  <c:v>0.006751</c:v>
                </c:pt>
                <c:pt idx="71">
                  <c:v>0.008116</c:v>
                </c:pt>
                <c:pt idx="72">
                  <c:v>0.012587</c:v>
                </c:pt>
                <c:pt idx="73">
                  <c:v>0.009231</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
        <c:minorUnit val="0.05"/>
      </c:valAx>
      <c:spPr>
        <a:noFill/>
        <a:ln w="12700" cap="flat">
          <a:noFill/>
          <a:miter lim="400000"/>
        </a:ln>
        <a:effectLst/>
      </c:spPr>
    </c:plotArea>
    <c:legend>
      <c:legendPos val="t"/>
      <c:layout>
        <c:manualLayout>
          <c:xMode val="edge"/>
          <c:yMode val="edge"/>
          <c:x val="0.0850782"/>
          <c:y val="0"/>
          <c:w val="0.8433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'Italy-main2'!$N$4:$N$62</c:f>
              <c:numCache>
                <c:ptCount val="59"/>
                <c:pt idx="0">
                  <c:v>1.000000</c:v>
                </c:pt>
                <c:pt idx="1">
                  <c:v>1.000000</c:v>
                </c:pt>
                <c:pt idx="2">
                  <c:v>0.983800</c:v>
                </c:pt>
                <c:pt idx="3">
                  <c:v>0.977400</c:v>
                </c:pt>
                <c:pt idx="4">
                  <c:v>0.988600</c:v>
                </c:pt>
                <c:pt idx="5">
                  <c:v>0.991000</c:v>
                </c:pt>
                <c:pt idx="6">
                  <c:v>0.994300</c:v>
                </c:pt>
                <c:pt idx="7">
                  <c:v>0.993700</c:v>
                </c:pt>
                <c:pt idx="8">
                  <c:v>0.991300</c:v>
                </c:pt>
                <c:pt idx="9">
                  <c:v>0.989000</c:v>
                </c:pt>
                <c:pt idx="10">
                  <c:v>0.987700</c:v>
                </c:pt>
                <c:pt idx="11">
                  <c:v>0.985900</c:v>
                </c:pt>
                <c:pt idx="12">
                  <c:v>0.985800</c:v>
                </c:pt>
                <c:pt idx="13">
                  <c:v>0.986300</c:v>
                </c:pt>
                <c:pt idx="14">
                  <c:v>0.986900</c:v>
                </c:pt>
                <c:pt idx="15">
                  <c:v>0.985300</c:v>
                </c:pt>
                <c:pt idx="16">
                  <c:v>0.984700</c:v>
                </c:pt>
                <c:pt idx="17">
                  <c:v>0.984500</c:v>
                </c:pt>
                <c:pt idx="18">
                  <c:v>0.983900</c:v>
                </c:pt>
                <c:pt idx="19">
                  <c:v>0.983700</c:v>
                </c:pt>
                <c:pt idx="20">
                  <c:v>0.983300</c:v>
                </c:pt>
                <c:pt idx="21">
                  <c:v>0.982300</c:v>
                </c:pt>
                <c:pt idx="22">
                  <c:v>0.981000</c:v>
                </c:pt>
                <c:pt idx="23">
                  <c:v>0.979600</c:v>
                </c:pt>
                <c:pt idx="24">
                  <c:v>0.978400</c:v>
                </c:pt>
                <c:pt idx="25">
                  <c:v>0.977300</c:v>
                </c:pt>
                <c:pt idx="26">
                  <c:v>0.976300</c:v>
                </c:pt>
                <c:pt idx="27">
                  <c:v>0.975000</c:v>
                </c:pt>
                <c:pt idx="28">
                  <c:v>0.973200</c:v>
                </c:pt>
                <c:pt idx="29">
                  <c:v>0.971200</c:v>
                </c:pt>
                <c:pt idx="30">
                  <c:v>0.968800</c:v>
                </c:pt>
                <c:pt idx="31">
                  <c:v>0.966300</c:v>
                </c:pt>
                <c:pt idx="32">
                  <c:v>0.963700</c:v>
                </c:pt>
                <c:pt idx="33">
                  <c:v>0.960900</c:v>
                </c:pt>
                <c:pt idx="34">
                  <c:v>0.957900</c:v>
                </c:pt>
                <c:pt idx="35">
                  <c:v>0.954500</c:v>
                </c:pt>
                <c:pt idx="36">
                  <c:v>0.950800</c:v>
                </c:pt>
                <c:pt idx="37">
                  <c:v>0.947000</c:v>
                </c:pt>
                <c:pt idx="38">
                  <c:v>0.943000</c:v>
                </c:pt>
                <c:pt idx="39">
                  <c:v>0.938900</c:v>
                </c:pt>
                <c:pt idx="40">
                  <c:v>0.934800</c:v>
                </c:pt>
                <c:pt idx="41">
                  <c:v>0.930500</c:v>
                </c:pt>
                <c:pt idx="42">
                  <c:v>0.926100</c:v>
                </c:pt>
                <c:pt idx="43">
                  <c:v>0.921600</c:v>
                </c:pt>
                <c:pt idx="44">
                  <c:v>0.916900</c:v>
                </c:pt>
                <c:pt idx="45">
                  <c:v>0.912300</c:v>
                </c:pt>
                <c:pt idx="46">
                  <c:v>0.907700</c:v>
                </c:pt>
                <c:pt idx="47">
                  <c:v>0.903100</c:v>
                </c:pt>
                <c:pt idx="48">
                  <c:v>0.898600</c:v>
                </c:pt>
                <c:pt idx="49">
                  <c:v>0.894000</c:v>
                </c:pt>
                <c:pt idx="50">
                  <c:v>0.889400</c:v>
                </c:pt>
                <c:pt idx="51">
                  <c:v>0.884700</c:v>
                </c:pt>
                <c:pt idx="52">
                  <c:v>0.880000</c:v>
                </c:pt>
                <c:pt idx="53">
                  <c:v>0.875400</c:v>
                </c:pt>
                <c:pt idx="54">
                  <c:v>0.870900</c:v>
                </c:pt>
                <c:pt idx="55">
                  <c:v>0.866300</c:v>
                </c:pt>
                <c:pt idx="56">
                  <c:v>0.861700</c:v>
                </c:pt>
                <c:pt idx="57">
                  <c:v>0.857100</c:v>
                </c:pt>
                <c:pt idx="58">
                  <c:v>0.852600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'Italy-main2'!$O$4:$O$62</c:f>
              <c:numCache>
                <c:ptCount val="59"/>
                <c:pt idx="0">
                  <c:v>1.000000</c:v>
                </c:pt>
                <c:pt idx="1">
                  <c:v>1.000000</c:v>
                </c:pt>
                <c:pt idx="2">
                  <c:v>0.966300</c:v>
                </c:pt>
                <c:pt idx="3">
                  <c:v>0.985800</c:v>
                </c:pt>
                <c:pt idx="4">
                  <c:v>0.990500</c:v>
                </c:pt>
                <c:pt idx="5">
                  <c:v>0.994400</c:v>
                </c:pt>
                <c:pt idx="6">
                  <c:v>0.993300</c:v>
                </c:pt>
                <c:pt idx="7">
                  <c:v>0.993800</c:v>
                </c:pt>
                <c:pt idx="8">
                  <c:v>0.990900</c:v>
                </c:pt>
                <c:pt idx="9">
                  <c:v>0.991900</c:v>
                </c:pt>
                <c:pt idx="10">
                  <c:v>0.993100</c:v>
                </c:pt>
                <c:pt idx="11">
                  <c:v>0.994500</c:v>
                </c:pt>
                <c:pt idx="12">
                  <c:v>0.995300</c:v>
                </c:pt>
                <c:pt idx="13">
                  <c:v>0.996000</c:v>
                </c:pt>
                <c:pt idx="14">
                  <c:v>0.996800</c:v>
                </c:pt>
                <c:pt idx="15">
                  <c:v>0.997300</c:v>
                </c:pt>
                <c:pt idx="16">
                  <c:v>0.997700</c:v>
                </c:pt>
                <c:pt idx="17">
                  <c:v>0.997800</c:v>
                </c:pt>
                <c:pt idx="18">
                  <c:v>0.997600</c:v>
                </c:pt>
                <c:pt idx="19">
                  <c:v>0.996500</c:v>
                </c:pt>
                <c:pt idx="20">
                  <c:v>0.995600</c:v>
                </c:pt>
                <c:pt idx="21">
                  <c:v>0.994500</c:v>
                </c:pt>
                <c:pt idx="22">
                  <c:v>0.992900</c:v>
                </c:pt>
                <c:pt idx="23">
                  <c:v>0.991300</c:v>
                </c:pt>
                <c:pt idx="24">
                  <c:v>0.989400</c:v>
                </c:pt>
                <c:pt idx="25">
                  <c:v>0.987600</c:v>
                </c:pt>
                <c:pt idx="26">
                  <c:v>0.986100</c:v>
                </c:pt>
                <c:pt idx="27">
                  <c:v>0.984400</c:v>
                </c:pt>
                <c:pt idx="28">
                  <c:v>0.982300</c:v>
                </c:pt>
                <c:pt idx="29">
                  <c:v>0.980000</c:v>
                </c:pt>
                <c:pt idx="30">
                  <c:v>0.977500</c:v>
                </c:pt>
                <c:pt idx="31">
                  <c:v>0.974600</c:v>
                </c:pt>
                <c:pt idx="32">
                  <c:v>0.971900</c:v>
                </c:pt>
                <c:pt idx="33">
                  <c:v>0.969100</c:v>
                </c:pt>
                <c:pt idx="34">
                  <c:v>0.966100</c:v>
                </c:pt>
                <c:pt idx="35">
                  <c:v>0.962900</c:v>
                </c:pt>
                <c:pt idx="36">
                  <c:v>0.959600</c:v>
                </c:pt>
                <c:pt idx="37">
                  <c:v>0.956000</c:v>
                </c:pt>
                <c:pt idx="38">
                  <c:v>0.952400</c:v>
                </c:pt>
                <c:pt idx="39">
                  <c:v>0.948500</c:v>
                </c:pt>
                <c:pt idx="40">
                  <c:v>0.944600</c:v>
                </c:pt>
                <c:pt idx="41">
                  <c:v>0.940400</c:v>
                </c:pt>
                <c:pt idx="42">
                  <c:v>0.936000</c:v>
                </c:pt>
                <c:pt idx="43">
                  <c:v>0.931600</c:v>
                </c:pt>
                <c:pt idx="44">
                  <c:v>0.927000</c:v>
                </c:pt>
                <c:pt idx="45">
                  <c:v>0.922300</c:v>
                </c:pt>
                <c:pt idx="46">
                  <c:v>0.917600</c:v>
                </c:pt>
                <c:pt idx="47">
                  <c:v>0.912900</c:v>
                </c:pt>
                <c:pt idx="48">
                  <c:v>0.908000</c:v>
                </c:pt>
                <c:pt idx="49">
                  <c:v>0.903100</c:v>
                </c:pt>
                <c:pt idx="50">
                  <c:v>0.898300</c:v>
                </c:pt>
                <c:pt idx="51">
                  <c:v>0.893500</c:v>
                </c:pt>
                <c:pt idx="52">
                  <c:v>0.888700</c:v>
                </c:pt>
                <c:pt idx="53">
                  <c:v>0.883900</c:v>
                </c:pt>
                <c:pt idx="54">
                  <c:v>0.879100</c:v>
                </c:pt>
                <c:pt idx="55">
                  <c:v>0.874200</c:v>
                </c:pt>
                <c:pt idx="56">
                  <c:v>0.869400</c:v>
                </c:pt>
                <c:pt idx="57">
                  <c:v>0.864700</c:v>
                </c:pt>
                <c:pt idx="5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+ 1,0037
R² = 0,9707</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'Italy-main2'!$N$24:$N$62</c:f>
              <c:numCache>
                <c:ptCount val="39"/>
                <c:pt idx="0">
                  <c:v>0.983300</c:v>
                </c:pt>
                <c:pt idx="1">
                  <c:v>0.982300</c:v>
                </c:pt>
                <c:pt idx="2">
                  <c:v>0.981000</c:v>
                </c:pt>
                <c:pt idx="3">
                  <c:v>0.979600</c:v>
                </c:pt>
                <c:pt idx="4">
                  <c:v>0.978400</c:v>
                </c:pt>
                <c:pt idx="5">
                  <c:v>0.977300</c:v>
                </c:pt>
                <c:pt idx="6">
                  <c:v>0.976300</c:v>
                </c:pt>
                <c:pt idx="7">
                  <c:v>0.975000</c:v>
                </c:pt>
                <c:pt idx="8">
                  <c:v>0.973200</c:v>
                </c:pt>
                <c:pt idx="9">
                  <c:v>0.971200</c:v>
                </c:pt>
                <c:pt idx="10">
                  <c:v>0.968800</c:v>
                </c:pt>
                <c:pt idx="11">
                  <c:v>0.966300</c:v>
                </c:pt>
                <c:pt idx="12">
                  <c:v>0.963700</c:v>
                </c:pt>
                <c:pt idx="13">
                  <c:v>0.960900</c:v>
                </c:pt>
                <c:pt idx="14">
                  <c:v>0.957900</c:v>
                </c:pt>
                <c:pt idx="15">
                  <c:v>0.954500</c:v>
                </c:pt>
                <c:pt idx="16">
                  <c:v>0.950800</c:v>
                </c:pt>
                <c:pt idx="17">
                  <c:v>0.947000</c:v>
                </c:pt>
                <c:pt idx="18">
                  <c:v>0.943000</c:v>
                </c:pt>
                <c:pt idx="19">
                  <c:v>0.938900</c:v>
                </c:pt>
                <c:pt idx="20">
                  <c:v>0.934800</c:v>
                </c:pt>
                <c:pt idx="21">
                  <c:v>0.930500</c:v>
                </c:pt>
                <c:pt idx="22">
                  <c:v>0.926100</c:v>
                </c:pt>
                <c:pt idx="23">
                  <c:v>0.921600</c:v>
                </c:pt>
                <c:pt idx="24">
                  <c:v>0.916900</c:v>
                </c:pt>
                <c:pt idx="25">
                  <c:v>0.912300</c:v>
                </c:pt>
                <c:pt idx="26">
                  <c:v>0.907700</c:v>
                </c:pt>
                <c:pt idx="27">
                  <c:v>0.903100</c:v>
                </c:pt>
                <c:pt idx="28">
                  <c:v>0.898600</c:v>
                </c:pt>
                <c:pt idx="29">
                  <c:v>0.894000</c:v>
                </c:pt>
                <c:pt idx="30">
                  <c:v>0.889400</c:v>
                </c:pt>
                <c:pt idx="31">
                  <c:v>0.884700</c:v>
                </c:pt>
                <c:pt idx="32">
                  <c:v>0.880000</c:v>
                </c:pt>
                <c:pt idx="33">
                  <c:v>0.875400</c:v>
                </c:pt>
                <c:pt idx="34">
                  <c:v>0.870900</c:v>
                </c:pt>
                <c:pt idx="35">
                  <c:v>0.866300</c:v>
                </c:pt>
                <c:pt idx="36">
                  <c:v>0.861700</c:v>
                </c:pt>
                <c:pt idx="37">
                  <c:v>0.857100</c:v>
                </c:pt>
                <c:pt idx="38">
                  <c:v>0.852600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-0,0037x + 1,0144
R² = 0,9746</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'Italy-main2'!$O$24:$O$62</c:f>
              <c:numCache>
                <c:ptCount val="39"/>
                <c:pt idx="0">
                  <c:v>0.995600</c:v>
                </c:pt>
                <c:pt idx="1">
                  <c:v>0.994500</c:v>
                </c:pt>
                <c:pt idx="2">
                  <c:v>0.992900</c:v>
                </c:pt>
                <c:pt idx="3">
                  <c:v>0.991300</c:v>
                </c:pt>
                <c:pt idx="4">
                  <c:v>0.989400</c:v>
                </c:pt>
                <c:pt idx="5">
                  <c:v>0.987600</c:v>
                </c:pt>
                <c:pt idx="6">
                  <c:v>0.986100</c:v>
                </c:pt>
                <c:pt idx="7">
                  <c:v>0.984400</c:v>
                </c:pt>
                <c:pt idx="8">
                  <c:v>0.982300</c:v>
                </c:pt>
                <c:pt idx="9">
                  <c:v>0.980000</c:v>
                </c:pt>
                <c:pt idx="10">
                  <c:v>0.977500</c:v>
                </c:pt>
                <c:pt idx="11">
                  <c:v>0.974600</c:v>
                </c:pt>
                <c:pt idx="12">
                  <c:v>0.971900</c:v>
                </c:pt>
                <c:pt idx="13">
                  <c:v>0.969100</c:v>
                </c:pt>
                <c:pt idx="14">
                  <c:v>0.966100</c:v>
                </c:pt>
                <c:pt idx="15">
                  <c:v>0.962900</c:v>
                </c:pt>
                <c:pt idx="16">
                  <c:v>0.959600</c:v>
                </c:pt>
                <c:pt idx="17">
                  <c:v>0.956000</c:v>
                </c:pt>
                <c:pt idx="18">
                  <c:v>0.952400</c:v>
                </c:pt>
                <c:pt idx="19">
                  <c:v>0.948500</c:v>
                </c:pt>
                <c:pt idx="20">
                  <c:v>0.944600</c:v>
                </c:pt>
                <c:pt idx="21">
                  <c:v>0.940400</c:v>
                </c:pt>
                <c:pt idx="22">
                  <c:v>0.936000</c:v>
                </c:pt>
                <c:pt idx="23">
                  <c:v>0.931600</c:v>
                </c:pt>
                <c:pt idx="24">
                  <c:v>0.927000</c:v>
                </c:pt>
                <c:pt idx="25">
                  <c:v>0.922300</c:v>
                </c:pt>
                <c:pt idx="26">
                  <c:v>0.917600</c:v>
                </c:pt>
                <c:pt idx="27">
                  <c:v>0.912900</c:v>
                </c:pt>
                <c:pt idx="28">
                  <c:v>0.908000</c:v>
                </c:pt>
                <c:pt idx="29">
                  <c:v>0.903100</c:v>
                </c:pt>
                <c:pt idx="30">
                  <c:v>0.898300</c:v>
                </c:pt>
                <c:pt idx="31">
                  <c:v>0.893500</c:v>
                </c:pt>
                <c:pt idx="32">
                  <c:v>0.888700</c:v>
                </c:pt>
                <c:pt idx="33">
                  <c:v>0.883900</c:v>
                </c:pt>
                <c:pt idx="34">
                  <c:v>0.879100</c:v>
                </c:pt>
                <c:pt idx="35">
                  <c:v>0.874200</c:v>
                </c:pt>
                <c:pt idx="36">
                  <c:v>0.869400</c:v>
                </c:pt>
                <c:pt idx="37">
                  <c:v>0.864700</c:v>
                </c:pt>
                <c:pt idx="3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9706"/>
          <c:y val="0.100219"/>
          <c:w val="0.872755"/>
          <c:h val="0.7681"/>
        </c:manualLayout>
      </c:layout>
      <c:lineChart>
        <c:grouping val="standard"/>
        <c:varyColors val="0"/>
        <c:ser>
          <c:idx val="0"/>
          <c:order val="0"/>
          <c:tx>
            <c:strRef>
              <c:f>'Italy-main2'!$I$3</c:f>
              <c:strCache>
                <c:ptCount val="1"/>
                <c:pt idx="0">
                  <c:v>Incremento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-0,0089x + 0,3762
R² = 0,0565</a:t>
                    </a:r>
                  </a:p>
                </c:rich>
              </c:tx>
            </c:trendlineLbl>
          </c:trendline>
          <c:cat>
            <c:strRef>
              <c:f>'Italy-main2'!$B$4:$B$60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'Italy-main2'!$I$4:$I$60</c:f>
              <c:numCache>
                <c:ptCount val="57"/>
                <c:pt idx="0">
                  <c:v>0.100000</c:v>
                </c:pt>
                <c:pt idx="1">
                  <c:v>-0.592760</c:v>
                </c:pt>
                <c:pt idx="2">
                  <c:v>-0.177778</c:v>
                </c:pt>
                <c:pt idx="3">
                  <c:v>1.743243</c:v>
                </c:pt>
                <c:pt idx="4">
                  <c:v>0.147783</c:v>
                </c:pt>
                <c:pt idx="5">
                  <c:v>-0.021459</c:v>
                </c:pt>
                <c:pt idx="6">
                  <c:v>1.315789</c:v>
                </c:pt>
                <c:pt idx="7">
                  <c:v>-0.511364</c:v>
                </c:pt>
                <c:pt idx="8">
                  <c:v>0.658915</c:v>
                </c:pt>
                <c:pt idx="9">
                  <c:v>0.035047</c:v>
                </c:pt>
                <c:pt idx="10">
                  <c:v>0.331828</c:v>
                </c:pt>
                <c:pt idx="11">
                  <c:v>0.050847</c:v>
                </c:pt>
                <c:pt idx="12">
                  <c:v>0.846774</c:v>
                </c:pt>
                <c:pt idx="13">
                  <c:v>0.158079</c:v>
                </c:pt>
                <c:pt idx="14">
                  <c:v>0.205128</c:v>
                </c:pt>
                <c:pt idx="15">
                  <c:v>-0.668961</c:v>
                </c:pt>
                <c:pt idx="16">
                  <c:v>2.924386</c:v>
                </c:pt>
                <c:pt idx="17">
                  <c:v>0.083333</c:v>
                </c:pt>
                <c:pt idx="18">
                  <c:v>-0.059137</c:v>
                </c:pt>
                <c:pt idx="19">
                  <c:v>0.320888</c:v>
                </c:pt>
                <c:pt idx="20">
                  <c:v>0.020751</c:v>
                </c:pt>
                <c:pt idx="21">
                  <c:v>-0.134245</c:v>
                </c:pt>
                <c:pt idx="22">
                  <c:v>0.210121</c:v>
                </c:pt>
                <c:pt idx="23">
                  <c:v>-0.114085</c:v>
                </c:pt>
                <c:pt idx="24">
                  <c:v>0.691843</c:v>
                </c:pt>
                <c:pt idx="25">
                  <c:v>0.042411</c:v>
                </c:pt>
                <c:pt idx="26">
                  <c:v>0.032334</c:v>
                </c:pt>
                <c:pt idx="27">
                  <c:v>-0.179216</c:v>
                </c:pt>
                <c:pt idx="28">
                  <c:v>-0.044731</c:v>
                </c:pt>
                <c:pt idx="29">
                  <c:v>-0.044444</c:v>
                </c:pt>
                <c:pt idx="30">
                  <c:v>-0.033499</c:v>
                </c:pt>
                <c:pt idx="31">
                  <c:v>0.286737</c:v>
                </c:pt>
                <c:pt idx="32">
                  <c:v>-0.020258</c:v>
                </c:pt>
                <c:pt idx="33">
                  <c:v>-0.170416</c:v>
                </c:pt>
                <c:pt idx="34">
                  <c:v>0.044919</c:v>
                </c:pt>
                <c:pt idx="35">
                  <c:v>-0.568021</c:v>
                </c:pt>
                <c:pt idx="36">
                  <c:v>0.278519</c:v>
                </c:pt>
                <c:pt idx="37">
                  <c:v>0.393925</c:v>
                </c:pt>
                <c:pt idx="38">
                  <c:v>-0.156622</c:v>
                </c:pt>
                <c:pt idx="39">
                  <c:v>-0.055713</c:v>
                </c:pt>
                <c:pt idx="40">
                  <c:v>0.233861</c:v>
                </c:pt>
                <c:pt idx="41">
                  <c:v>0.029799</c:v>
                </c:pt>
                <c:pt idx="42">
                  <c:v>-0.346904</c:v>
                </c:pt>
                <c:pt idx="43">
                  <c:v>-0.546625</c:v>
                </c:pt>
                <c:pt idx="44">
                  <c:v>0.357955</c:v>
                </c:pt>
                <c:pt idx="45">
                  <c:v>0.351464</c:v>
                </c:pt>
                <c:pt idx="46">
                  <c:v>-0.135604</c:v>
                </c:pt>
                <c:pt idx="47">
                  <c:v>0.429799</c:v>
                </c:pt>
                <c:pt idx="48">
                  <c:v>-0.006012</c:v>
                </c:pt>
                <c:pt idx="49">
                  <c:v>-0.313004</c:v>
                </c:pt>
                <c:pt idx="50">
                  <c:v>-0.504769</c:v>
                </c:pt>
                <c:pt idx="51">
                  <c:v>0.669630</c:v>
                </c:pt>
                <c:pt idx="52">
                  <c:v>0.055013</c:v>
                </c:pt>
                <c:pt idx="53">
                  <c:v>-0.701430</c:v>
                </c:pt>
                <c:pt idx="54">
                  <c:v>1.278873</c:v>
                </c:pt>
                <c:pt idx="55">
                  <c:v>-0.399258</c:v>
                </c:pt>
                <c:pt idx="56">
                  <c:v>-1.041152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75"/>
        <c:minorUnit val="0.375"/>
      </c:valAx>
      <c:spPr>
        <a:noFill/>
        <a:ln w="12700" cap="flat">
          <a:noFill/>
          <a:miter lim="400000"/>
        </a:ln>
        <a:effectLst/>
      </c:spPr>
    </c:plotArea>
    <c:legend>
      <c:legendPos val="t"/>
      <c:layout>
        <c:manualLayout>
          <c:xMode val="edge"/>
          <c:yMode val="edge"/>
          <c:x val="0.10251"/>
          <c:y val="0"/>
          <c:w val="0.83363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125"/>
          <c:y val="0.100219"/>
          <c:w val="0.872754"/>
          <c:h val="0.7681"/>
        </c:manualLayout>
      </c:layout>
      <c:lineChart>
        <c:grouping val="standard"/>
        <c:varyColors val="0"/>
        <c:ser>
          <c:idx val="0"/>
          <c:order val="0"/>
          <c:tx>
            <c:strRef>
              <c:f>'Italy-main2'!$L$3</c:f>
              <c:strCache>
                <c:ptCount val="1"/>
                <c:pt idx="0">
                  <c:v>Incremento 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-0,0144x + 0,6411
R² = 0,1545</a:t>
                    </a:r>
                  </a:p>
                </c:rich>
              </c:tx>
            </c:trendlineLbl>
          </c:trendline>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'Italy-main2'!$L$4:$L$62</c:f>
              <c:numCache>
                <c:ptCount val="59"/>
                <c:pt idx="0">
                  <c:v>0.100000</c:v>
                </c:pt>
                <c:pt idx="1">
                  <c:v>2.000000</c:v>
                </c:pt>
                <c:pt idx="2">
                  <c:v>-0.333333</c:v>
                </c:pt>
                <c:pt idx="3">
                  <c:v>1.500000</c:v>
                </c:pt>
                <c:pt idx="4">
                  <c:v>-0.200000</c:v>
                </c:pt>
                <c:pt idx="5">
                  <c:v>1.000000</c:v>
                </c:pt>
                <c:pt idx="6">
                  <c:v>-0.375000</c:v>
                </c:pt>
                <c:pt idx="7">
                  <c:v>2.600000</c:v>
                </c:pt>
                <c:pt idx="8">
                  <c:v>0.500000</c:v>
                </c:pt>
                <c:pt idx="9">
                  <c:v>0.037037</c:v>
                </c:pt>
                <c:pt idx="10">
                  <c:v>0.464286</c:v>
                </c:pt>
                <c:pt idx="11">
                  <c:v>0.195122</c:v>
                </c:pt>
                <c:pt idx="12">
                  <c:v>-0.265306</c:v>
                </c:pt>
                <c:pt idx="13">
                  <c:v>2.694444</c:v>
                </c:pt>
                <c:pt idx="14">
                  <c:v>-0.270677</c:v>
                </c:pt>
                <c:pt idx="15">
                  <c:v>0.731959</c:v>
                </c:pt>
                <c:pt idx="16">
                  <c:v>0.166667</c:v>
                </c:pt>
                <c:pt idx="17">
                  <c:v>-0.035714</c:v>
                </c:pt>
                <c:pt idx="18">
                  <c:v>0.322751</c:v>
                </c:pt>
                <c:pt idx="19">
                  <c:v>-0.300000</c:v>
                </c:pt>
                <c:pt idx="20">
                  <c:v>1.102857</c:v>
                </c:pt>
                <c:pt idx="21">
                  <c:v>-0.051630</c:v>
                </c:pt>
                <c:pt idx="22">
                  <c:v>-0.011461</c:v>
                </c:pt>
                <c:pt idx="23">
                  <c:v>0.376812</c:v>
                </c:pt>
                <c:pt idx="24">
                  <c:v>-0.101053</c:v>
                </c:pt>
                <c:pt idx="25">
                  <c:v>0.468384</c:v>
                </c:pt>
                <c:pt idx="26">
                  <c:v>0.264753</c:v>
                </c:pt>
                <c:pt idx="27">
                  <c:v>-0.179067</c:v>
                </c:pt>
                <c:pt idx="28">
                  <c:v>-0.076805</c:v>
                </c:pt>
                <c:pt idx="29">
                  <c:v>0.236273</c:v>
                </c:pt>
                <c:pt idx="30">
                  <c:v>-0.080754</c:v>
                </c:pt>
                <c:pt idx="31">
                  <c:v>-0.030747</c:v>
                </c:pt>
                <c:pt idx="32">
                  <c:v>0.463746</c:v>
                </c:pt>
                <c:pt idx="33">
                  <c:v>-0.082559</c:v>
                </c:pt>
                <c:pt idx="34">
                  <c:v>-0.149606</c:v>
                </c:pt>
                <c:pt idx="35">
                  <c:v>0.074074</c:v>
                </c:pt>
                <c:pt idx="36">
                  <c:v>0.030788</c:v>
                </c:pt>
                <c:pt idx="37">
                  <c:v>-0.131422</c:v>
                </c:pt>
                <c:pt idx="38">
                  <c:v>0.045392</c:v>
                </c:pt>
                <c:pt idx="39">
                  <c:v>0.007895</c:v>
                </c:pt>
                <c:pt idx="40">
                  <c:v>-0.110966</c:v>
                </c:pt>
                <c:pt idx="41">
                  <c:v>-0.229075</c:v>
                </c:pt>
                <c:pt idx="42">
                  <c:v>0.211429</c:v>
                </c:pt>
                <c:pt idx="43">
                  <c:v>-0.050314</c:v>
                </c:pt>
                <c:pt idx="44">
                  <c:v>-0.102649</c:v>
                </c:pt>
                <c:pt idx="45">
                  <c:v>0.125461</c:v>
                </c:pt>
                <c:pt idx="46">
                  <c:v>-0.065574</c:v>
                </c:pt>
                <c:pt idx="47">
                  <c:v>0.085965</c:v>
                </c:pt>
                <c:pt idx="48">
                  <c:v>-0.303716</c:v>
                </c:pt>
                <c:pt idx="49">
                  <c:v>0.313225</c:v>
                </c:pt>
                <c:pt idx="50">
                  <c:v>0.063604</c:v>
                </c:pt>
                <c:pt idx="51">
                  <c:v>-0.039867</c:v>
                </c:pt>
                <c:pt idx="52">
                  <c:v>-0.091696</c:v>
                </c:pt>
                <c:pt idx="53">
                  <c:v>0.095238</c:v>
                </c:pt>
                <c:pt idx="54">
                  <c:v>-0.161739</c:v>
                </c:pt>
                <c:pt idx="55">
                  <c:v>-0.101660</c:v>
                </c:pt>
                <c:pt idx="56">
                  <c:v>0.048499</c:v>
                </c:pt>
                <c:pt idx="57">
                  <c:v>0.176211</c:v>
                </c:pt>
                <c:pt idx="58">
                  <c:v>-0.181648</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583333"/>
        <c:minorUnit val="0.291667"/>
      </c:valAx>
      <c:spPr>
        <a:noFill/>
        <a:ln w="12700" cap="flat">
          <a:noFill/>
          <a:miter lim="400000"/>
        </a:ln>
        <a:effectLst/>
      </c:spPr>
    </c:plotArea>
    <c:legend>
      <c:legendPos val="t"/>
      <c:layout>
        <c:manualLayout>
          <c:xMode val="edge"/>
          <c:yMode val="edge"/>
          <c:x val="0.0949287"/>
          <c:y val="0"/>
          <c:w val="0.8336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rgbClr val="E22400"/>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-0,0012x + 0,9847
R² = 0,9967</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'Italy-main2'!$N$24:$N$32</c:f>
              <c:numCache>
                <c:ptCount val="9"/>
                <c:pt idx="0">
                  <c:v>0.983300</c:v>
                </c:pt>
                <c:pt idx="1">
                  <c:v>0.982300</c:v>
                </c:pt>
                <c:pt idx="2">
                  <c:v>0.981000</c:v>
                </c:pt>
                <c:pt idx="3">
                  <c:v>0.979600</c:v>
                </c:pt>
                <c:pt idx="4">
                  <c:v>0.978400</c:v>
                </c:pt>
                <c:pt idx="5">
                  <c:v>0.977300</c:v>
                </c:pt>
                <c:pt idx="6">
                  <c:v>0.976300</c:v>
                </c:pt>
                <c:pt idx="7">
                  <c:v>0.975000</c:v>
                </c:pt>
                <c:pt idx="8">
                  <c:v>0.973200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-0,0017x + 0,9977
R² = 0,9972</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'Italy-main2'!$O$24:$O$32</c:f>
              <c:numCache>
                <c:ptCount val="9"/>
                <c:pt idx="0">
                  <c:v>0.995600</c:v>
                </c:pt>
                <c:pt idx="1">
                  <c:v>0.994500</c:v>
                </c:pt>
                <c:pt idx="2">
                  <c:v>0.992900</c:v>
                </c:pt>
                <c:pt idx="3">
                  <c:v>0.991300</c:v>
                </c:pt>
                <c:pt idx="4">
                  <c:v>0.989400</c:v>
                </c:pt>
                <c:pt idx="5">
                  <c:v>0.987600</c:v>
                </c:pt>
                <c:pt idx="6">
                  <c:v>0.986100</c:v>
                </c:pt>
                <c:pt idx="7">
                  <c:v>0.984400</c:v>
                </c:pt>
                <c:pt idx="8">
                  <c:v>0.982300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0.97"/>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5"/>
        <c:minorUnit val="0.0025"/>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-0,0025x + 0,976
R² = 0,9973</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'Italy-main2'!$N$32:$N$37</c:f>
              <c:numCache>
                <c:ptCount val="6"/>
                <c:pt idx="0">
                  <c:v>0.973200</c:v>
                </c:pt>
                <c:pt idx="1">
                  <c:v>0.971200</c:v>
                </c:pt>
                <c:pt idx="2">
                  <c:v>0.968800</c:v>
                </c:pt>
                <c:pt idx="3">
                  <c:v>0.966300</c:v>
                </c:pt>
                <c:pt idx="4">
                  <c:v>0.963700</c:v>
                </c:pt>
                <c:pt idx="5">
                  <c:v>0.960900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-0,0027x + 0,9852
R² = 0,9986</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'Italy-main2'!$O$32:$O$37</c:f>
              <c:numCache>
                <c:ptCount val="6"/>
                <c:pt idx="0">
                  <c:v>0.982300</c:v>
                </c:pt>
                <c:pt idx="1">
                  <c:v>0.980000</c:v>
                </c:pt>
                <c:pt idx="2">
                  <c:v>0.977500</c:v>
                </c:pt>
                <c:pt idx="3">
                  <c:v>0.974600</c:v>
                </c:pt>
                <c:pt idx="4">
                  <c:v>0.971900</c:v>
                </c:pt>
                <c:pt idx="5">
                  <c:v>0.969100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0.99"/>
          <c:min val="0.95"/>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666667"/>
        <c:minorUnit val="0.00333333"/>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-0,0039x + 0,9622
R² = 0,999</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'Italy-main2'!$N$38:$N$44</c:f>
              <c:numCache>
                <c:ptCount val="7"/>
                <c:pt idx="0">
                  <c:v>0.957900</c:v>
                </c:pt>
                <c:pt idx="1">
                  <c:v>0.954500</c:v>
                </c:pt>
                <c:pt idx="2">
                  <c:v>0.950800</c:v>
                </c:pt>
                <c:pt idx="3">
                  <c:v>0.947000</c:v>
                </c:pt>
                <c:pt idx="4">
                  <c:v>0.943000</c:v>
                </c:pt>
                <c:pt idx="5">
                  <c:v>0.938900</c:v>
                </c:pt>
                <c:pt idx="6">
                  <c:v>0.934800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+ 0,9701
R² = 0,9986</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'Italy-main2'!$O$38:$O$44</c:f>
              <c:numCache>
                <c:ptCount val="7"/>
                <c:pt idx="0">
                  <c:v>0.966100</c:v>
                </c:pt>
                <c:pt idx="1">
                  <c:v>0.962900</c:v>
                </c:pt>
                <c:pt idx="2">
                  <c:v>0.959600</c:v>
                </c:pt>
                <c:pt idx="3">
                  <c:v>0.956000</c:v>
                </c:pt>
                <c:pt idx="4">
                  <c:v>0.952400</c:v>
                </c:pt>
                <c:pt idx="5">
                  <c:v>0.948500</c:v>
                </c:pt>
                <c:pt idx="6">
                  <c:v>0.944600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-0,0046x + 0,9398
R² = 1</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'Italy-main2'!$N$44:$N$62</c:f>
              <c:numCache>
                <c:ptCount val="19"/>
                <c:pt idx="0">
                  <c:v>0.934800</c:v>
                </c:pt>
                <c:pt idx="1">
                  <c:v>0.930500</c:v>
                </c:pt>
                <c:pt idx="2">
                  <c:v>0.926100</c:v>
                </c:pt>
                <c:pt idx="3">
                  <c:v>0.921600</c:v>
                </c:pt>
                <c:pt idx="4">
                  <c:v>0.916900</c:v>
                </c:pt>
                <c:pt idx="5">
                  <c:v>0.912300</c:v>
                </c:pt>
                <c:pt idx="6">
                  <c:v>0.907700</c:v>
                </c:pt>
                <c:pt idx="7">
                  <c:v>0.903100</c:v>
                </c:pt>
                <c:pt idx="8">
                  <c:v>0.898600</c:v>
                </c:pt>
                <c:pt idx="9">
                  <c:v>0.894000</c:v>
                </c:pt>
                <c:pt idx="10">
                  <c:v>0.889400</c:v>
                </c:pt>
                <c:pt idx="11">
                  <c:v>0.884700</c:v>
                </c:pt>
                <c:pt idx="12">
                  <c:v>0.880000</c:v>
                </c:pt>
                <c:pt idx="13">
                  <c:v>0.875400</c:v>
                </c:pt>
                <c:pt idx="14">
                  <c:v>0.870900</c:v>
                </c:pt>
                <c:pt idx="15">
                  <c:v>0.866300</c:v>
                </c:pt>
                <c:pt idx="16">
                  <c:v>0.861700</c:v>
                </c:pt>
                <c:pt idx="17">
                  <c:v>0.857100</c:v>
                </c:pt>
                <c:pt idx="18">
                  <c:v>0.852600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-0,0047x + 0,9504
R² = 0,9998</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'Italy-main2'!$O$44:$O$62</c:f>
              <c:numCache>
                <c:ptCount val="19"/>
                <c:pt idx="0">
                  <c:v>0.944600</c:v>
                </c:pt>
                <c:pt idx="1">
                  <c:v>0.940400</c:v>
                </c:pt>
                <c:pt idx="2">
                  <c:v>0.936000</c:v>
                </c:pt>
                <c:pt idx="3">
                  <c:v>0.931600</c:v>
                </c:pt>
                <c:pt idx="4">
                  <c:v>0.927000</c:v>
                </c:pt>
                <c:pt idx="5">
                  <c:v>0.922300</c:v>
                </c:pt>
                <c:pt idx="6">
                  <c:v>0.917600</c:v>
                </c:pt>
                <c:pt idx="7">
                  <c:v>0.912900</c:v>
                </c:pt>
                <c:pt idx="8">
                  <c:v>0.908000</c:v>
                </c:pt>
                <c:pt idx="9">
                  <c:v>0.903100</c:v>
                </c:pt>
                <c:pt idx="10">
                  <c:v>0.898300</c:v>
                </c:pt>
                <c:pt idx="11">
                  <c:v>0.893500</c:v>
                </c:pt>
                <c:pt idx="12">
                  <c:v>0.888700</c:v>
                </c:pt>
                <c:pt idx="13">
                  <c:v>0.883900</c:v>
                </c:pt>
                <c:pt idx="14">
                  <c:v>0.879100</c:v>
                </c:pt>
                <c:pt idx="15">
                  <c:v>0.874200</c:v>
                </c:pt>
                <c:pt idx="16">
                  <c:v>0.869400</c:v>
                </c:pt>
                <c:pt idx="17">
                  <c:v>0.864700</c:v>
                </c:pt>
                <c:pt idx="18">
                  <c:v>0.859900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83333"/>
        <c:minorUnit val="0.00916667"/>
      </c:valAx>
      <c:spPr>
        <a:noFill/>
        <a:ln w="12700" cap="flat">
          <a:noFill/>
          <a:miter lim="400000"/>
        </a:ln>
        <a:effectLst/>
      </c:spPr>
    </c:plotArea>
    <c:legend>
      <c:legendPos val="t"/>
      <c:layout>
        <c:manualLayout>
          <c:xMode val="edge"/>
          <c:yMode val="edge"/>
          <c:x val="0.0757774"/>
          <c:y val="0"/>
          <c:w val="0.837355"/>
          <c:h val="0.0866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2614"/>
          <c:y val="0.099193"/>
          <c:w val="0.882038"/>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'Italy-main2'!$E$4:$E$286</c:f>
              <c:numCache>
                <c:ptCount val="283"/>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pt idx="240">
                  <c:v>0.032205</c:v>
                </c:pt>
                <c:pt idx="241">
                  <c:v>0.032954</c:v>
                </c:pt>
                <c:pt idx="242">
                  <c:v>0.033873</c:v>
                </c:pt>
                <c:pt idx="243">
                  <c:v>0.034813</c:v>
                </c:pt>
                <c:pt idx="244">
                  <c:v>0.035880</c:v>
                </c:pt>
                <c:pt idx="245">
                  <c:v>0.036728</c:v>
                </c:pt>
                <c:pt idx="246">
                  <c:v>0.037770</c:v>
                </c:pt>
                <c:pt idx="247">
                  <c:v>0.038923</c:v>
                </c:pt>
                <c:pt idx="248">
                  <c:v>0.040160</c:v>
                </c:pt>
                <c:pt idx="249">
                  <c:v>0.041601</c:v>
                </c:pt>
                <c:pt idx="250">
                  <c:v>0.043044</c:v>
                </c:pt>
                <c:pt idx="251">
                  <c:v>0.044423</c:v>
                </c:pt>
                <c:pt idx="252">
                  <c:v>0.045430</c:v>
                </c:pt>
                <c:pt idx="253">
                  <c:v>0.046656</c:v>
                </c:pt>
                <c:pt idx="254">
                  <c:v>0.047908</c:v>
                </c:pt>
                <c:pt idx="255">
                  <c:v>0.049342</c:v>
                </c:pt>
                <c:pt idx="256">
                  <c:v>0.050890</c:v>
                </c:pt>
                <c:pt idx="257">
                  <c:v>0.052521</c:v>
                </c:pt>
                <c:pt idx="258">
                  <c:v>0.053820</c:v>
                </c:pt>
                <c:pt idx="259">
                  <c:v>0.054808</c:v>
                </c:pt>
                <c:pt idx="260">
                  <c:v>0.056113</c:v>
                </c:pt>
                <c:pt idx="261">
                  <c:v>0.057243</c:v>
                </c:pt>
                <c:pt idx="262">
                  <c:v>0.058592</c:v>
                </c:pt>
                <c:pt idx="263">
                  <c:v>0.059999</c:v>
                </c:pt>
                <c:pt idx="264">
                  <c:v>0.061261</c:v>
                </c:pt>
                <c:pt idx="265">
                  <c:v>0.062427</c:v>
                </c:pt>
                <c:pt idx="266">
                  <c:v>0.063364</c:v>
                </c:pt>
                <c:pt idx="267">
                  <c:v>0.064351</c:v>
                </c:pt>
                <c:pt idx="268">
                  <c:v>0.065335</c:v>
                </c:pt>
                <c:pt idx="269">
                  <c:v>0.066340</c:v>
                </c:pt>
                <c:pt idx="270">
                  <c:v>0.067414</c:v>
                </c:pt>
                <c:pt idx="271">
                  <c:v>0.068344</c:v>
                </c:pt>
                <c:pt idx="272">
                  <c:v>0.069101</c:v>
                </c:pt>
                <c:pt idx="273">
                  <c:v>0.069716</c:v>
                </c:pt>
                <c:pt idx="274">
                  <c:v>0.070202</c:v>
                </c:pt>
                <c:pt idx="275">
                  <c:v>0.070665</c:v>
                </c:pt>
                <c:pt idx="276">
                  <c:v>0.071258</c:v>
                </c:pt>
                <c:pt idx="277">
                  <c:v>0.071840</c:v>
                </c:pt>
                <c:pt idx="278">
                  <c:v>0.072306</c:v>
                </c:pt>
                <c:pt idx="279">
                  <c:v>0.072666</c:v>
                </c:pt>
                <c:pt idx="280">
                  <c:v>0.072980</c:v>
                </c:pt>
                <c:pt idx="281">
                  <c:v>0.073254</c:v>
                </c:pt>
                <c:pt idx="282">
                  <c:v>0.073502</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49881"/>
          <c:y val="0"/>
          <c:w val="0.84250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2614"/>
          <c:y val="0.099193"/>
          <c:w val="0.882038"/>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'Italy-main2'!$Q$4:$Q$286</c:f>
              <c:numCache>
                <c:ptCount val="283"/>
                <c:pt idx="0">
                  <c:v>0.025000</c:v>
                </c:pt>
                <c:pt idx="1">
                  <c:v>0.021633</c:v>
                </c:pt>
                <c:pt idx="2">
                  <c:v>0.080913</c:v>
                </c:pt>
                <c:pt idx="3">
                  <c:v>0.103008</c:v>
                </c:pt>
                <c:pt idx="4">
                  <c:v>0.064656</c:v>
                </c:pt>
                <c:pt idx="5">
                  <c:v>0.080917</c:v>
                </c:pt>
                <c:pt idx="6">
                  <c:v>0.229521</c:v>
                </c:pt>
                <c:pt idx="7">
                  <c:v>0.154193</c:v>
                </c:pt>
                <c:pt idx="8">
                  <c:v>0.185583</c:v>
                </c:pt>
                <c:pt idx="9">
                  <c:v>0.147450</c:v>
                </c:pt>
                <c:pt idx="10">
                  <c:v>0.304554</c:v>
                </c:pt>
                <c:pt idx="11">
                  <c:v>0.194646</c:v>
                </c:pt>
                <c:pt idx="12">
                  <c:v>0.218657</c:v>
                </c:pt>
                <c:pt idx="13">
                  <c:v>0.189460</c:v>
                </c:pt>
                <c:pt idx="14">
                  <c:v>0.462073</c:v>
                </c:pt>
                <c:pt idx="15">
                  <c:v>0.140880</c:v>
                </c:pt>
                <c:pt idx="16">
                  <c:v>0.186638</c:v>
                </c:pt>
                <c:pt idx="17">
                  <c:v>0.206191</c:v>
                </c:pt>
                <c:pt idx="18">
                  <c:v>0.221922</c:v>
                </c:pt>
                <c:pt idx="19">
                  <c:v>0.299349</c:v>
                </c:pt>
                <c:pt idx="20">
                  <c:v>0.228241</c:v>
                </c:pt>
                <c:pt idx="21">
                  <c:v>0.247493</c:v>
                </c:pt>
                <c:pt idx="22">
                  <c:v>0.329687</c:v>
                </c:pt>
                <c:pt idx="23">
                  <c:v>0.249171</c:v>
                </c:pt>
                <c:pt idx="24">
                  <c:v>0.308772</c:v>
                </c:pt>
                <c:pt idx="25">
                  <c:v>0.248289</c:v>
                </c:pt>
                <c:pt idx="26">
                  <c:v>0.248975</c:v>
                </c:pt>
                <c:pt idx="27">
                  <c:v>0.220810</c:v>
                </c:pt>
                <c:pt idx="28">
                  <c:v>0.280616</c:v>
                </c:pt>
                <c:pt idx="29">
                  <c:v>0.244185</c:v>
                </c:pt>
                <c:pt idx="30">
                  <c:v>0.189586</c:v>
                </c:pt>
                <c:pt idx="31">
                  <c:v>0.168046</c:v>
                </c:pt>
                <c:pt idx="32">
                  <c:v>0.180472</c:v>
                </c:pt>
                <c:pt idx="33">
                  <c:v>0.168533</c:v>
                </c:pt>
                <c:pt idx="34">
                  <c:v>0.212904</c:v>
                </c:pt>
                <c:pt idx="35">
                  <c:v>0.173604</c:v>
                </c:pt>
                <c:pt idx="36">
                  <c:v>0.136884</c:v>
                </c:pt>
                <c:pt idx="37">
                  <c:v>0.138790</c:v>
                </c:pt>
                <c:pt idx="38">
                  <c:v>0.117260</c:v>
                </c:pt>
                <c:pt idx="39">
                  <c:v>0.118730</c:v>
                </c:pt>
                <c:pt idx="40">
                  <c:v>0.128562</c:v>
                </c:pt>
                <c:pt idx="41">
                  <c:v>0.126062</c:v>
                </c:pt>
                <c:pt idx="42">
                  <c:v>0.118893</c:v>
                </c:pt>
                <c:pt idx="43">
                  <c:v>0.090143</c:v>
                </c:pt>
                <c:pt idx="44">
                  <c:v>0.074226</c:v>
                </c:pt>
                <c:pt idx="45">
                  <c:v>0.090909</c:v>
                </c:pt>
                <c:pt idx="46">
                  <c:v>0.073857</c:v>
                </c:pt>
                <c:pt idx="47">
                  <c:v>0.082920</c:v>
                </c:pt>
                <c:pt idx="48">
                  <c:v>0.087586</c:v>
                </c:pt>
                <c:pt idx="49">
                  <c:v>0.085873</c:v>
                </c:pt>
                <c:pt idx="50">
                  <c:v>0.110982</c:v>
                </c:pt>
                <c:pt idx="51">
                  <c:v>0.061009</c:v>
                </c:pt>
                <c:pt idx="52">
                  <c:v>0.062067</c:v>
                </c:pt>
                <c:pt idx="53">
                  <c:v>0.053162</c:v>
                </c:pt>
                <c:pt idx="54">
                  <c:v>0.056557</c:v>
                </c:pt>
                <c:pt idx="55">
                  <c:v>0.060089</c:v>
                </c:pt>
                <c:pt idx="56">
                  <c:v>0.054384</c:v>
                </c:pt>
                <c:pt idx="57">
                  <c:v>0.052354</c:v>
                </c:pt>
                <c:pt idx="58">
                  <c:v>0.053406</c:v>
                </c:pt>
                <c:pt idx="59">
                  <c:v>0.039695</c:v>
                </c:pt>
                <c:pt idx="60">
                  <c:v>0.048377</c:v>
                </c:pt>
                <c:pt idx="61">
                  <c:v>0.036047</c:v>
                </c:pt>
                <c:pt idx="62">
                  <c:v>0.046558</c:v>
                </c:pt>
                <c:pt idx="63">
                  <c:v>0.054339</c:v>
                </c:pt>
                <c:pt idx="64">
                  <c:v>0.036510</c:v>
                </c:pt>
                <c:pt idx="65">
                  <c:v>0.032682</c:v>
                </c:pt>
                <c:pt idx="66">
                  <c:v>0.027346</c:v>
                </c:pt>
                <c:pt idx="67">
                  <c:v>0.026480</c:v>
                </c:pt>
                <c:pt idx="68">
                  <c:v>0.034289</c:v>
                </c:pt>
                <c:pt idx="69">
                  <c:v>0.030911</c:v>
                </c:pt>
                <c:pt idx="70">
                  <c:v>0.032447</c:v>
                </c:pt>
                <c:pt idx="71">
                  <c:v>0.019452</c:v>
                </c:pt>
                <c:pt idx="72">
                  <c:v>0.022470</c:v>
                </c:pt>
                <c:pt idx="73">
                  <c:v>0.019912</c:v>
                </c:pt>
                <c:pt idx="74">
                  <c:v>0.020808</c:v>
                </c:pt>
                <c:pt idx="75">
                  <c:v>0.015657</c:v>
                </c:pt>
                <c:pt idx="76">
                  <c:v>0.015519</c:v>
                </c:pt>
                <c:pt idx="77">
                  <c:v>0.018262</c:v>
                </c:pt>
                <c:pt idx="78">
                  <c:v>0.020924</c:v>
                </c:pt>
                <c:pt idx="79">
                  <c:v>0.014329</c:v>
                </c:pt>
                <c:pt idx="80">
                  <c:v>0.013802</c:v>
                </c:pt>
                <c:pt idx="81">
                  <c:v>0.011573</c:v>
                </c:pt>
                <c:pt idx="82">
                  <c:v>0.012648</c:v>
                </c:pt>
                <c:pt idx="83">
                  <c:v>0.011231</c:v>
                </c:pt>
                <c:pt idx="84">
                  <c:v>0.012388</c:v>
                </c:pt>
                <c:pt idx="85">
                  <c:v>0.012872</c:v>
                </c:pt>
                <c:pt idx="86">
                  <c:v>0.009897</c:v>
                </c:pt>
                <c:pt idx="87">
                  <c:v>0.008957</c:v>
                </c:pt>
                <c:pt idx="88">
                  <c:v>0.008650</c:v>
                </c:pt>
                <c:pt idx="89">
                  <c:v>0.009239</c:v>
                </c:pt>
                <c:pt idx="90">
                  <c:v>0.009512</c:v>
                </c:pt>
                <c:pt idx="91">
                  <c:v>0.008513</c:v>
                </c:pt>
                <c:pt idx="92">
                  <c:v>0.006884</c:v>
                </c:pt>
                <c:pt idx="93">
                  <c:v>0.008674</c:v>
                </c:pt>
                <c:pt idx="94">
                  <c:v>0.007814</c:v>
                </c:pt>
                <c:pt idx="95">
                  <c:v>0.007153</c:v>
                </c:pt>
                <c:pt idx="96">
                  <c:v>0.005999</c:v>
                </c:pt>
                <c:pt idx="97">
                  <c:v>0.006153</c:v>
                </c:pt>
                <c:pt idx="98">
                  <c:v>0.006371</c:v>
                </c:pt>
                <c:pt idx="99">
                  <c:v>0.006097</c:v>
                </c:pt>
                <c:pt idx="100">
                  <c:v>0.008606</c:v>
                </c:pt>
                <c:pt idx="101">
                  <c:v>0.003543</c:v>
                </c:pt>
                <c:pt idx="102">
                  <c:v>0.007966</c:v>
                </c:pt>
                <c:pt idx="103">
                  <c:v>0.003725</c:v>
                </c:pt>
                <c:pt idx="104">
                  <c:v>0.003982</c:v>
                </c:pt>
                <c:pt idx="105">
                  <c:v>0.010328</c:v>
                </c:pt>
                <c:pt idx="106">
                  <c:v>0.005145</c:v>
                </c:pt>
                <c:pt idx="107">
                  <c:v>0.003222</c:v>
                </c:pt>
                <c:pt idx="108">
                  <c:v>0.006067</c:v>
                </c:pt>
                <c:pt idx="109">
                  <c:v>0.002308</c:v>
                </c:pt>
                <c:pt idx="110">
                  <c:v>0.006955</c:v>
                </c:pt>
                <c:pt idx="111">
                  <c:v>0.005979</c:v>
                </c:pt>
                <c:pt idx="112">
                  <c:v>0.010709</c:v>
                </c:pt>
                <c:pt idx="113">
                  <c:v>0.004479</c:v>
                </c:pt>
                <c:pt idx="114">
                  <c:v>0.004221</c:v>
                </c:pt>
                <c:pt idx="115">
                  <c:v>0.005692</c:v>
                </c:pt>
                <c:pt idx="116">
                  <c:v>-0.002572</c:v>
                </c:pt>
                <c:pt idx="117">
                  <c:v>0.004824</c:v>
                </c:pt>
                <c:pt idx="118">
                  <c:v>0.005525</c:v>
                </c:pt>
                <c:pt idx="119">
                  <c:v>0.007628</c:v>
                </c:pt>
                <c:pt idx="120">
                  <c:v>0.002791</c:v>
                </c:pt>
                <c:pt idx="121">
                  <c:v>0.010832</c:v>
                </c:pt>
                <c:pt idx="122">
                  <c:v>0.005280</c:v>
                </c:pt>
                <c:pt idx="123">
                  <c:v>0.004832</c:v>
                </c:pt>
                <c:pt idx="124">
                  <c:v>0.002852</c:v>
                </c:pt>
                <c:pt idx="125">
                  <c:v>0.004659</c:v>
                </c:pt>
                <c:pt idx="126">
                  <c:v>0.004629</c:v>
                </c:pt>
                <c:pt idx="127">
                  <c:v>0.002942</c:v>
                </c:pt>
                <c:pt idx="128">
                  <c:v>0.003287</c:v>
                </c:pt>
                <c:pt idx="129">
                  <c:v>0.003775</c:v>
                </c:pt>
                <c:pt idx="130">
                  <c:v>0.002892</c:v>
                </c:pt>
                <c:pt idx="131">
                  <c:v>0.009396</c:v>
                </c:pt>
                <c:pt idx="132">
                  <c:v>0.005125</c:v>
                </c:pt>
                <c:pt idx="133">
                  <c:v>0.009384</c:v>
                </c:pt>
                <c:pt idx="134">
                  <c:v>0.003170</c:v>
                </c:pt>
                <c:pt idx="135">
                  <c:v>0.003826</c:v>
                </c:pt>
                <c:pt idx="136">
                  <c:v>0.004072</c:v>
                </c:pt>
                <c:pt idx="137">
                  <c:v>0.005756</c:v>
                </c:pt>
                <c:pt idx="138">
                  <c:v>0.004093</c:v>
                </c:pt>
                <c:pt idx="139">
                  <c:v>0.006116</c:v>
                </c:pt>
                <c:pt idx="140">
                  <c:v>0.007061</c:v>
                </c:pt>
                <c:pt idx="141">
                  <c:v>0.002723</c:v>
                </c:pt>
                <c:pt idx="142">
                  <c:v>0.003344</c:v>
                </c:pt>
                <c:pt idx="143">
                  <c:v>0.004561</c:v>
                </c:pt>
                <c:pt idx="144">
                  <c:v>0.004550</c:v>
                </c:pt>
                <c:pt idx="145">
                  <c:v>0.005159</c:v>
                </c:pt>
                <c:pt idx="146">
                  <c:v>0.006137</c:v>
                </c:pt>
                <c:pt idx="147">
                  <c:v>0.007834</c:v>
                </c:pt>
                <c:pt idx="148">
                  <c:v>0.002969</c:v>
                </c:pt>
                <c:pt idx="149">
                  <c:v>0.005677</c:v>
                </c:pt>
                <c:pt idx="150">
                  <c:v>0.005074</c:v>
                </c:pt>
                <c:pt idx="151">
                  <c:v>0.004725</c:v>
                </c:pt>
                <c:pt idx="152">
                  <c:v>0.005303</c:v>
                </c:pt>
                <c:pt idx="153">
                  <c:v>0.006268</c:v>
                </c:pt>
                <c:pt idx="154">
                  <c:v>0.006575</c:v>
                </c:pt>
                <c:pt idx="155">
                  <c:v>0.004193</c:v>
                </c:pt>
                <c:pt idx="156">
                  <c:v>0.005141</c:v>
                </c:pt>
                <c:pt idx="157">
                  <c:v>0.006175</c:v>
                </c:pt>
                <c:pt idx="158">
                  <c:v>0.006219</c:v>
                </c:pt>
                <c:pt idx="159">
                  <c:v>0.004885</c:v>
                </c:pt>
                <c:pt idx="160">
                  <c:v>0.005500</c:v>
                </c:pt>
                <c:pt idx="161">
                  <c:v>0.006615</c:v>
                </c:pt>
                <c:pt idx="162">
                  <c:v>0.004339</c:v>
                </c:pt>
                <c:pt idx="163">
                  <c:v>0.006802</c:v>
                </c:pt>
                <c:pt idx="164">
                  <c:v>0.006834</c:v>
                </c:pt>
                <c:pt idx="165">
                  <c:v>0.009325</c:v>
                </c:pt>
                <c:pt idx="166">
                  <c:v>0.006511</c:v>
                </c:pt>
                <c:pt idx="167">
                  <c:v>0.012302</c:v>
                </c:pt>
                <c:pt idx="168">
                  <c:v>0.009799</c:v>
                </c:pt>
                <c:pt idx="169">
                  <c:v>0.010137</c:v>
                </c:pt>
                <c:pt idx="170">
                  <c:v>0.009039</c:v>
                </c:pt>
                <c:pt idx="171">
                  <c:v>0.010198</c:v>
                </c:pt>
                <c:pt idx="172">
                  <c:v>0.012285</c:v>
                </c:pt>
                <c:pt idx="173">
                  <c:v>0.011840</c:v>
                </c:pt>
                <c:pt idx="174">
                  <c:v>0.012959</c:v>
                </c:pt>
                <c:pt idx="175">
                  <c:v>0.010435</c:v>
                </c:pt>
                <c:pt idx="176">
                  <c:v>0.007429</c:v>
                </c:pt>
                <c:pt idx="177">
                  <c:v>0.009030</c:v>
                </c:pt>
                <c:pt idx="178">
                  <c:v>0.010847</c:v>
                </c:pt>
                <c:pt idx="179">
                  <c:v>0.013154</c:v>
                </c:pt>
                <c:pt idx="180">
                  <c:v>0.013788</c:v>
                </c:pt>
                <c:pt idx="181">
                  <c:v>0.017945</c:v>
                </c:pt>
                <c:pt idx="182">
                  <c:v>0.020756</c:v>
                </c:pt>
                <c:pt idx="183">
                  <c:v>0.012109</c:v>
                </c:pt>
                <c:pt idx="184">
                  <c:v>0.014605</c:v>
                </c:pt>
                <c:pt idx="185">
                  <c:v>0.014986</c:v>
                </c:pt>
                <c:pt idx="186">
                  <c:v>0.015041</c:v>
                </c:pt>
                <c:pt idx="187">
                  <c:v>0.014570</c:v>
                </c:pt>
                <c:pt idx="188">
                  <c:v>0.016703</c:v>
                </c:pt>
                <c:pt idx="189">
                  <c:v>0.018611</c:v>
                </c:pt>
                <c:pt idx="190">
                  <c:v>0.012030</c:v>
                </c:pt>
                <c:pt idx="191">
                  <c:v>0.012879</c:v>
                </c:pt>
                <c:pt idx="192">
                  <c:v>0.015056</c:v>
                </c:pt>
                <c:pt idx="193">
                  <c:v>0.015316</c:v>
                </c:pt>
                <c:pt idx="194">
                  <c:v>0.015726</c:v>
                </c:pt>
                <c:pt idx="195">
                  <c:v>0.016876</c:v>
                </c:pt>
                <c:pt idx="196">
                  <c:v>0.021883</c:v>
                </c:pt>
                <c:pt idx="197">
                  <c:v>0.014816</c:v>
                </c:pt>
                <c:pt idx="198">
                  <c:v>0.014897</c:v>
                </c:pt>
                <c:pt idx="199">
                  <c:v>0.016956</c:v>
                </c:pt>
                <c:pt idx="200">
                  <c:v>0.016343</c:v>
                </c:pt>
                <c:pt idx="201">
                  <c:v>0.016191</c:v>
                </c:pt>
                <c:pt idx="202">
                  <c:v>0.020182</c:v>
                </c:pt>
                <c:pt idx="203">
                  <c:v>0.022247</c:v>
                </c:pt>
                <c:pt idx="204">
                  <c:v>0.015264</c:v>
                </c:pt>
                <c:pt idx="205">
                  <c:v>0.014432</c:v>
                </c:pt>
                <c:pt idx="206">
                  <c:v>0.015554</c:v>
                </c:pt>
                <c:pt idx="207">
                  <c:v>0.019101</c:v>
                </c:pt>
                <c:pt idx="208">
                  <c:v>0.015859</c:v>
                </c:pt>
                <c:pt idx="209">
                  <c:v>0.019022</c:v>
                </c:pt>
                <c:pt idx="210">
                  <c:v>0.024167</c:v>
                </c:pt>
                <c:pt idx="211">
                  <c:v>0.015933</c:v>
                </c:pt>
                <c:pt idx="212">
                  <c:v>0.015815</c:v>
                </c:pt>
                <c:pt idx="213">
                  <c:v>0.016534</c:v>
                </c:pt>
                <c:pt idx="214">
                  <c:v>0.017824</c:v>
                </c:pt>
                <c:pt idx="215">
                  <c:v>0.017905</c:v>
                </c:pt>
                <c:pt idx="216">
                  <c:v>0.020134</c:v>
                </c:pt>
                <c:pt idx="217">
                  <c:v>0.029232</c:v>
                </c:pt>
                <c:pt idx="218">
                  <c:v>0.018262</c:v>
                </c:pt>
                <c:pt idx="219">
                  <c:v>0.017525</c:v>
                </c:pt>
                <c:pt idx="220">
                  <c:v>0.021550</c:v>
                </c:pt>
                <c:pt idx="221">
                  <c:v>0.020773</c:v>
                </c:pt>
                <c:pt idx="222">
                  <c:v>0.023904</c:v>
                </c:pt>
                <c:pt idx="223">
                  <c:v>0.027806</c:v>
                </c:pt>
                <c:pt idx="224">
                  <c:v>0.037466</c:v>
                </c:pt>
                <c:pt idx="225">
                  <c:v>0.026839</c:v>
                </c:pt>
                <c:pt idx="226">
                  <c:v>0.029342</c:v>
                </c:pt>
                <c:pt idx="227">
                  <c:v>0.034801</c:v>
                </c:pt>
                <c:pt idx="228">
                  <c:v>0.041492</c:v>
                </c:pt>
                <c:pt idx="229">
                  <c:v>0.043010</c:v>
                </c:pt>
                <c:pt idx="230">
                  <c:v>0.052132</c:v>
                </c:pt>
                <c:pt idx="231">
                  <c:v>0.054060</c:v>
                </c:pt>
                <c:pt idx="232">
                  <c:v>0.052406</c:v>
                </c:pt>
                <c:pt idx="233">
                  <c:v>0.048175</c:v>
                </c:pt>
                <c:pt idx="234">
                  <c:v>0.054029</c:v>
                </c:pt>
                <c:pt idx="235">
                  <c:v>0.066559</c:v>
                </c:pt>
                <c:pt idx="236">
                  <c:v>0.065878</c:v>
                </c:pt>
                <c:pt idx="237">
                  <c:v>0.079875</c:v>
                </c:pt>
                <c:pt idx="238">
                  <c:v>0.094445</c:v>
                </c:pt>
                <c:pt idx="239">
                  <c:v>0.075109</c:v>
                </c:pt>
                <c:pt idx="240">
                  <c:v>0.085461</c:v>
                </c:pt>
                <c:pt idx="241">
                  <c:v>0.094359</c:v>
                </c:pt>
                <c:pt idx="242">
                  <c:v>0.105163</c:v>
                </c:pt>
                <c:pt idx="243">
                  <c:v>0.110543</c:v>
                </c:pt>
                <c:pt idx="244">
                  <c:v>0.131412</c:v>
                </c:pt>
                <c:pt idx="245">
                  <c:v>0.136399</c:v>
                </c:pt>
                <c:pt idx="246">
                  <c:v>0.126085</c:v>
                </c:pt>
                <c:pt idx="247">
                  <c:v>0.125598</c:v>
                </c:pt>
                <c:pt idx="248">
                  <c:v>0.133178</c:v>
                </c:pt>
                <c:pt idx="249">
                  <c:v>0.144496</c:v>
                </c:pt>
                <c:pt idx="250">
                  <c:v>0.147096</c:v>
                </c:pt>
                <c:pt idx="251">
                  <c:v>0.163008</c:v>
                </c:pt>
                <c:pt idx="252">
                  <c:v>0.163949</c:v>
                </c:pt>
                <c:pt idx="253">
                  <c:v>0.154926</c:v>
                </c:pt>
                <c:pt idx="254">
                  <c:v>0.144209</c:v>
                </c:pt>
                <c:pt idx="255">
                  <c:v>0.156910</c:v>
                </c:pt>
                <c:pt idx="256">
                  <c:v>0.161378</c:v>
                </c:pt>
                <c:pt idx="257">
                  <c:v>0.171833</c:v>
                </c:pt>
                <c:pt idx="258">
                  <c:v>0.170625</c:v>
                </c:pt>
                <c:pt idx="259">
                  <c:v>0.171054</c:v>
                </c:pt>
                <c:pt idx="260">
                  <c:v>0.161142</c:v>
                </c:pt>
                <c:pt idx="261">
                  <c:v>0.146078</c:v>
                </c:pt>
                <c:pt idx="262">
                  <c:v>0.161830</c:v>
                </c:pt>
                <c:pt idx="263">
                  <c:v>0.160458</c:v>
                </c:pt>
                <c:pt idx="264">
                  <c:v>0.163592</c:v>
                </c:pt>
                <c:pt idx="265">
                  <c:v>0.173996</c:v>
                </c:pt>
                <c:pt idx="266">
                  <c:v>0.179166</c:v>
                </c:pt>
                <c:pt idx="267">
                  <c:v>0.154424</c:v>
                </c:pt>
                <c:pt idx="268">
                  <c:v>0.145975</c:v>
                </c:pt>
                <c:pt idx="269">
                  <c:v>0.144596</c:v>
                </c:pt>
                <c:pt idx="270">
                  <c:v>0.156416</c:v>
                </c:pt>
                <c:pt idx="271">
                  <c:v>0.146544</c:v>
                </c:pt>
                <c:pt idx="272">
                  <c:v>0.150132</c:v>
                </c:pt>
                <c:pt idx="273">
                  <c:v>0.153929</c:v>
                </c:pt>
                <c:pt idx="274">
                  <c:v>0.123116</c:v>
                </c:pt>
                <c:pt idx="275">
                  <c:v>0.112397</c:v>
                </c:pt>
                <c:pt idx="276">
                  <c:v>0.124622</c:v>
                </c:pt>
                <c:pt idx="277">
                  <c:v>0.127207</c:v>
                </c:pt>
                <c:pt idx="278">
                  <c:v>0.116469</c:v>
                </c:pt>
                <c:pt idx="279">
                  <c:v>0.116688</c:v>
                </c:pt>
                <c:pt idx="280">
                  <c:v>0.125464</c:v>
                </c:pt>
                <c:pt idx="281">
                  <c:v>0.106244</c:v>
                </c:pt>
                <c:pt idx="282">
                  <c:v>0.099974</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972222"/>
        <c:minorUnit val="0.0486111"/>
      </c:valAx>
      <c:spPr>
        <a:noFill/>
        <a:ln w="12700" cap="flat">
          <a:noFill/>
          <a:miter lim="400000"/>
        </a:ln>
        <a:effectLst/>
      </c:spPr>
    </c:plotArea>
    <c:legend>
      <c:legendPos val="t"/>
      <c:layout>
        <c:manualLayout>
          <c:xMode val="edge"/>
          <c:yMode val="edge"/>
          <c:x val="0.0849881"/>
          <c:y val="0"/>
          <c:w val="0.84250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2839"/>
          <c:y val="0.099193"/>
          <c:w val="0.884931"/>
          <c:h val="0.760108"/>
        </c:manualLayout>
      </c:layout>
      <c:lineChart>
        <c:grouping val="standard"/>
        <c:varyColors val="0"/>
        <c:ser>
          <c:idx val="0"/>
          <c:order val="0"/>
          <c:tx>
            <c:strRef>
              <c:f>'Italy-main2'!$P$3</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'Italy-main2'!$B$4:$B$286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'Italy-main2'!$P$4:$P$286</c:f>
              <c:numCache>
                <c:ptCount val="283"/>
                <c:pt idx="0">
                  <c:v>2000.000000</c:v>
                </c:pt>
                <c:pt idx="1">
                  <c:v>4299.000000</c:v>
                </c:pt>
                <c:pt idx="2">
                  <c:v>964.000000</c:v>
                </c:pt>
                <c:pt idx="3">
                  <c:v>2427.000000</c:v>
                </c:pt>
                <c:pt idx="4">
                  <c:v>3681.000000</c:v>
                </c:pt>
                <c:pt idx="5">
                  <c:v>2966.000000</c:v>
                </c:pt>
                <c:pt idx="6">
                  <c:v>2466.000000</c:v>
                </c:pt>
                <c:pt idx="7">
                  <c:v>2218.000000</c:v>
                </c:pt>
                <c:pt idx="8">
                  <c:v>2511.000000</c:v>
                </c:pt>
                <c:pt idx="9">
                  <c:v>3981.000000</c:v>
                </c:pt>
                <c:pt idx="10">
                  <c:v>2525.000000</c:v>
                </c:pt>
                <c:pt idx="11">
                  <c:v>3997.000000</c:v>
                </c:pt>
                <c:pt idx="12">
                  <c:v>5703.000000</c:v>
                </c:pt>
                <c:pt idx="13">
                  <c:v>7875.000000</c:v>
                </c:pt>
                <c:pt idx="14">
                  <c:v>3889.000000</c:v>
                </c:pt>
                <c:pt idx="15">
                  <c:v>6935.000000</c:v>
                </c:pt>
                <c:pt idx="16">
                  <c:v>12393.000000</c:v>
                </c:pt>
                <c:pt idx="17">
                  <c:v>12857.000000</c:v>
                </c:pt>
                <c:pt idx="18">
                  <c:v>11477.000000</c:v>
                </c:pt>
                <c:pt idx="19">
                  <c:v>11682.000000</c:v>
                </c:pt>
                <c:pt idx="20">
                  <c:v>15729.000000</c:v>
                </c:pt>
                <c:pt idx="21">
                  <c:v>13063.000000</c:v>
                </c:pt>
                <c:pt idx="22">
                  <c:v>10695.000000</c:v>
                </c:pt>
                <c:pt idx="23">
                  <c:v>16884.000000</c:v>
                </c:pt>
                <c:pt idx="24">
                  <c:v>17236.000000</c:v>
                </c:pt>
                <c:pt idx="25">
                  <c:v>24109.000000</c:v>
                </c:pt>
                <c:pt idx="26">
                  <c:v>26336.000000</c:v>
                </c:pt>
                <c:pt idx="27">
                  <c:v>25180.000000</c:v>
                </c:pt>
                <c:pt idx="28">
                  <c:v>17066.000000</c:v>
                </c:pt>
                <c:pt idx="29">
                  <c:v>21496.000000</c:v>
                </c:pt>
                <c:pt idx="30">
                  <c:v>27481.000000</c:v>
                </c:pt>
                <c:pt idx="31">
                  <c:v>36615.000000</c:v>
                </c:pt>
                <c:pt idx="32">
                  <c:v>33019.000000</c:v>
                </c:pt>
                <c:pt idx="33">
                  <c:v>35447.000000</c:v>
                </c:pt>
                <c:pt idx="34">
                  <c:v>24504.000000</c:v>
                </c:pt>
                <c:pt idx="35">
                  <c:v>23329.000000</c:v>
                </c:pt>
                <c:pt idx="36">
                  <c:v>29609.000000</c:v>
                </c:pt>
                <c:pt idx="37">
                  <c:v>34455.000000</c:v>
                </c:pt>
                <c:pt idx="38">
                  <c:v>39809.000000</c:v>
                </c:pt>
                <c:pt idx="39">
                  <c:v>38617.000000</c:v>
                </c:pt>
                <c:pt idx="40">
                  <c:v>37375.000000</c:v>
                </c:pt>
                <c:pt idx="41">
                  <c:v>34237.000000</c:v>
                </c:pt>
                <c:pt idx="42">
                  <c:v>30271.000000</c:v>
                </c:pt>
                <c:pt idx="43">
                  <c:v>33713.000000</c:v>
                </c:pt>
                <c:pt idx="44">
                  <c:v>51680.000000</c:v>
                </c:pt>
                <c:pt idx="45">
                  <c:v>46244.000000</c:v>
                </c:pt>
                <c:pt idx="46">
                  <c:v>53495.000000</c:v>
                </c:pt>
                <c:pt idx="47">
                  <c:v>56609.000000</c:v>
                </c:pt>
                <c:pt idx="48">
                  <c:v>46720.000000</c:v>
                </c:pt>
                <c:pt idx="49">
                  <c:v>36717.000000</c:v>
                </c:pt>
                <c:pt idx="50">
                  <c:v>26779.000000</c:v>
                </c:pt>
                <c:pt idx="51">
                  <c:v>43715.000000</c:v>
                </c:pt>
                <c:pt idx="52">
                  <c:v>60999.000000</c:v>
                </c:pt>
                <c:pt idx="53">
                  <c:v>65705.000000</c:v>
                </c:pt>
                <c:pt idx="54">
                  <c:v>61725.000000</c:v>
                </c:pt>
                <c:pt idx="55">
                  <c:v>50708.000000</c:v>
                </c:pt>
                <c:pt idx="56">
                  <c:v>41483.000000</c:v>
                </c:pt>
                <c:pt idx="57">
                  <c:v>52126.000000</c:v>
                </c:pt>
                <c:pt idx="58">
                  <c:v>63101.000000</c:v>
                </c:pt>
                <c:pt idx="59">
                  <c:v>66658.000000</c:v>
                </c:pt>
                <c:pt idx="60">
                  <c:v>62447.000000</c:v>
                </c:pt>
                <c:pt idx="61">
                  <c:v>65387.000000</c:v>
                </c:pt>
                <c:pt idx="62">
                  <c:v>49916.000000</c:v>
                </c:pt>
                <c:pt idx="63">
                  <c:v>32003.000000</c:v>
                </c:pt>
                <c:pt idx="64">
                  <c:v>57272.000000</c:v>
                </c:pt>
                <c:pt idx="65">
                  <c:v>63827.000000</c:v>
                </c:pt>
                <c:pt idx="66">
                  <c:v>68456.000000</c:v>
                </c:pt>
                <c:pt idx="67">
                  <c:v>74208.000000</c:v>
                </c:pt>
                <c:pt idx="68">
                  <c:v>55412.000000</c:v>
                </c:pt>
                <c:pt idx="69">
                  <c:v>44935.000000</c:v>
                </c:pt>
                <c:pt idx="70">
                  <c:v>37631.000000</c:v>
                </c:pt>
                <c:pt idx="71">
                  <c:v>55263.000000</c:v>
                </c:pt>
                <c:pt idx="72">
                  <c:v>64263.000000</c:v>
                </c:pt>
                <c:pt idx="73">
                  <c:v>70359.000000</c:v>
                </c:pt>
                <c:pt idx="74">
                  <c:v>63775.000000</c:v>
                </c:pt>
                <c:pt idx="75">
                  <c:v>69171.000000</c:v>
                </c:pt>
                <c:pt idx="76">
                  <c:v>51678.000000</c:v>
                </c:pt>
                <c:pt idx="77">
                  <c:v>40740.000000</c:v>
                </c:pt>
                <c:pt idx="78">
                  <c:v>67003.000000</c:v>
                </c:pt>
                <c:pt idx="79">
                  <c:v>61973.000000</c:v>
                </c:pt>
                <c:pt idx="80">
                  <c:v>71876.000000</c:v>
                </c:pt>
                <c:pt idx="81">
                  <c:v>68176.000000</c:v>
                </c:pt>
                <c:pt idx="82">
                  <c:v>69179.000000</c:v>
                </c:pt>
                <c:pt idx="83">
                  <c:v>60101.000000</c:v>
                </c:pt>
                <c:pt idx="84">
                  <c:v>36406.000000</c:v>
                </c:pt>
                <c:pt idx="85">
                  <c:v>63158.000000</c:v>
                </c:pt>
                <c:pt idx="86">
                  <c:v>67195.000000</c:v>
                </c:pt>
                <c:pt idx="87">
                  <c:v>71679.000000</c:v>
                </c:pt>
                <c:pt idx="88">
                  <c:v>75380.000000</c:v>
                </c:pt>
                <c:pt idx="89">
                  <c:v>72410.000000</c:v>
                </c:pt>
                <c:pt idx="90">
                  <c:v>55824.000000</c:v>
                </c:pt>
                <c:pt idx="91">
                  <c:v>35241.000000</c:v>
                </c:pt>
                <c:pt idx="92">
                  <c:v>57674.000000</c:v>
                </c:pt>
                <c:pt idx="93">
                  <c:v>67324.000000</c:v>
                </c:pt>
                <c:pt idx="94">
                  <c:v>75893.000000</c:v>
                </c:pt>
                <c:pt idx="95">
                  <c:v>72135.000000</c:v>
                </c:pt>
                <c:pt idx="96">
                  <c:v>69342.000000</c:v>
                </c:pt>
                <c:pt idx="97">
                  <c:v>54118.000000</c:v>
                </c:pt>
                <c:pt idx="98">
                  <c:v>31394.000000</c:v>
                </c:pt>
                <c:pt idx="99">
                  <c:v>52159.000000</c:v>
                </c:pt>
                <c:pt idx="100">
                  <c:v>37299.000000</c:v>
                </c:pt>
                <c:pt idx="101">
                  <c:v>49953.000000</c:v>
                </c:pt>
                <c:pt idx="102">
                  <c:v>65028.000000</c:v>
                </c:pt>
                <c:pt idx="103">
                  <c:v>72485.000000</c:v>
                </c:pt>
                <c:pt idx="104">
                  <c:v>49478.000000</c:v>
                </c:pt>
                <c:pt idx="105">
                  <c:v>27112.000000</c:v>
                </c:pt>
                <c:pt idx="106">
                  <c:v>55003.000000</c:v>
                </c:pt>
                <c:pt idx="107">
                  <c:v>62699.000000</c:v>
                </c:pt>
                <c:pt idx="108">
                  <c:v>62472.000000</c:v>
                </c:pt>
                <c:pt idx="109">
                  <c:v>70620.000000</c:v>
                </c:pt>
                <c:pt idx="110">
                  <c:v>49750.000000</c:v>
                </c:pt>
                <c:pt idx="111">
                  <c:v>56527.000000</c:v>
                </c:pt>
                <c:pt idx="112">
                  <c:v>28107.000000</c:v>
                </c:pt>
                <c:pt idx="113">
                  <c:v>46882.000000</c:v>
                </c:pt>
                <c:pt idx="114">
                  <c:v>77701.000000</c:v>
                </c:pt>
                <c:pt idx="115">
                  <c:v>58154.000000</c:v>
                </c:pt>
                <c:pt idx="116">
                  <c:v>57541.000000</c:v>
                </c:pt>
                <c:pt idx="117">
                  <c:v>54722.000000</c:v>
                </c:pt>
                <c:pt idx="118">
                  <c:v>40545.000000</c:v>
                </c:pt>
                <c:pt idx="119">
                  <c:v>28972.000000</c:v>
                </c:pt>
                <c:pt idx="120">
                  <c:v>40485.000000</c:v>
                </c:pt>
                <c:pt idx="121">
                  <c:v>53266.000000</c:v>
                </c:pt>
                <c:pt idx="122">
                  <c:v>56061.000000</c:v>
                </c:pt>
                <c:pt idx="123">
                  <c:v>52768.000000</c:v>
                </c:pt>
                <c:pt idx="124">
                  <c:v>61351.000000</c:v>
                </c:pt>
                <c:pt idx="125">
                  <c:v>37346.000000</c:v>
                </c:pt>
                <c:pt idx="126">
                  <c:v>27218.000000</c:v>
                </c:pt>
                <c:pt idx="127">
                  <c:v>48273.000000</c:v>
                </c:pt>
                <c:pt idx="128">
                  <c:v>55366.000000</c:v>
                </c:pt>
                <c:pt idx="129">
                  <c:v>53243.000000</c:v>
                </c:pt>
                <c:pt idx="130">
                  <c:v>77096.000000</c:v>
                </c:pt>
                <c:pt idx="131">
                  <c:v>25011.000000</c:v>
                </c:pt>
                <c:pt idx="132">
                  <c:v>37462.000000</c:v>
                </c:pt>
                <c:pt idx="133">
                  <c:v>22166.000000</c:v>
                </c:pt>
                <c:pt idx="134">
                  <c:v>43219.000000</c:v>
                </c:pt>
                <c:pt idx="135">
                  <c:v>50443.000000</c:v>
                </c:pt>
                <c:pt idx="136">
                  <c:v>52552.000000</c:v>
                </c:pt>
                <c:pt idx="137">
                  <c:v>47953.000000</c:v>
                </c:pt>
                <c:pt idx="138">
                  <c:v>45931.000000</c:v>
                </c:pt>
                <c:pt idx="139">
                  <c:v>38259.000000</c:v>
                </c:pt>
                <c:pt idx="140">
                  <c:v>23933.000000</c:v>
                </c:pt>
                <c:pt idx="141">
                  <c:v>41867.000000</c:v>
                </c:pt>
                <c:pt idx="142">
                  <c:v>48449.000000</c:v>
                </c:pt>
                <c:pt idx="143">
                  <c:v>50432.000000</c:v>
                </c:pt>
                <c:pt idx="144">
                  <c:v>50767.000000</c:v>
                </c:pt>
                <c:pt idx="145">
                  <c:v>48265.000000</c:v>
                </c:pt>
                <c:pt idx="146">
                  <c:v>35525.000000</c:v>
                </c:pt>
                <c:pt idx="147">
                  <c:v>24253.000000</c:v>
                </c:pt>
                <c:pt idx="148">
                  <c:v>43110.000000</c:v>
                </c:pt>
                <c:pt idx="149">
                  <c:v>49318.000000</c:v>
                </c:pt>
                <c:pt idx="150">
                  <c:v>60311.000000</c:v>
                </c:pt>
                <c:pt idx="151">
                  <c:v>53334.000000</c:v>
                </c:pt>
                <c:pt idx="152">
                  <c:v>51671.000000</c:v>
                </c:pt>
                <c:pt idx="153">
                  <c:v>40526.000000</c:v>
                </c:pt>
                <c:pt idx="154">
                  <c:v>25551.000000</c:v>
                </c:pt>
                <c:pt idx="155">
                  <c:v>48170.000000</c:v>
                </c:pt>
                <c:pt idx="156">
                  <c:v>56018.000000</c:v>
                </c:pt>
                <c:pt idx="157">
                  <c:v>61858.000000</c:v>
                </c:pt>
                <c:pt idx="158">
                  <c:v>60944.000000</c:v>
                </c:pt>
                <c:pt idx="159">
                  <c:v>60383.000000</c:v>
                </c:pt>
                <c:pt idx="160">
                  <c:v>43269.000000</c:v>
                </c:pt>
                <c:pt idx="161">
                  <c:v>24036.000000</c:v>
                </c:pt>
                <c:pt idx="162">
                  <c:v>43788.000000</c:v>
                </c:pt>
                <c:pt idx="163">
                  <c:v>56451.000000</c:v>
                </c:pt>
                <c:pt idx="164">
                  <c:v>58673.000000</c:v>
                </c:pt>
                <c:pt idx="165">
                  <c:v>59196.000000</c:v>
                </c:pt>
                <c:pt idx="166">
                  <c:v>53298.000000</c:v>
                </c:pt>
                <c:pt idx="167">
                  <c:v>37637.000000</c:v>
                </c:pt>
                <c:pt idx="168">
                  <c:v>26432.000000</c:v>
                </c:pt>
                <c:pt idx="169">
                  <c:v>40642.000000</c:v>
                </c:pt>
                <c:pt idx="170">
                  <c:v>52658.000000</c:v>
                </c:pt>
                <c:pt idx="171">
                  <c:v>51188.000000</c:v>
                </c:pt>
                <c:pt idx="172">
                  <c:v>46723.000000</c:v>
                </c:pt>
                <c:pt idx="173">
                  <c:v>53123.000000</c:v>
                </c:pt>
                <c:pt idx="174">
                  <c:v>36807.000000</c:v>
                </c:pt>
                <c:pt idx="175">
                  <c:v>30666.000000</c:v>
                </c:pt>
                <c:pt idx="176">
                  <c:v>53976.000000</c:v>
                </c:pt>
                <c:pt idx="177">
                  <c:v>71095.000000</c:v>
                </c:pt>
                <c:pt idx="178">
                  <c:v>77442.000000</c:v>
                </c:pt>
                <c:pt idx="179">
                  <c:v>71996.000000</c:v>
                </c:pt>
                <c:pt idx="180">
                  <c:v>77674.000000</c:v>
                </c:pt>
                <c:pt idx="181">
                  <c:v>67371.000000</c:v>
                </c:pt>
                <c:pt idx="182">
                  <c:v>45914.000000</c:v>
                </c:pt>
                <c:pt idx="183">
                  <c:v>72341.000000</c:v>
                </c:pt>
                <c:pt idx="184">
                  <c:v>93529.000000</c:v>
                </c:pt>
                <c:pt idx="185">
                  <c:v>94024.000000</c:v>
                </c:pt>
                <c:pt idx="186">
                  <c:v>97065.000000</c:v>
                </c:pt>
                <c:pt idx="187">
                  <c:v>99108.000000</c:v>
                </c:pt>
                <c:pt idx="188">
                  <c:v>81723.000000</c:v>
                </c:pt>
                <c:pt idx="189">
                  <c:v>53518.000000</c:v>
                </c:pt>
                <c:pt idx="190">
                  <c:v>81050.000000</c:v>
                </c:pt>
                <c:pt idx="191">
                  <c:v>102959.000000</c:v>
                </c:pt>
                <c:pt idx="192">
                  <c:v>92790.000000</c:v>
                </c:pt>
                <c:pt idx="193">
                  <c:v>113085.000000</c:v>
                </c:pt>
                <c:pt idx="194">
                  <c:v>107658.000000</c:v>
                </c:pt>
                <c:pt idx="195">
                  <c:v>76856.000000</c:v>
                </c:pt>
                <c:pt idx="196">
                  <c:v>52553.000000</c:v>
                </c:pt>
                <c:pt idx="197">
                  <c:v>92403.000000</c:v>
                </c:pt>
                <c:pt idx="198">
                  <c:v>95990.000000</c:v>
                </c:pt>
                <c:pt idx="199">
                  <c:v>94186.000000</c:v>
                </c:pt>
                <c:pt idx="200">
                  <c:v>98880.000000</c:v>
                </c:pt>
                <c:pt idx="201">
                  <c:v>92706.000000</c:v>
                </c:pt>
                <c:pt idx="202">
                  <c:v>72143.000000</c:v>
                </c:pt>
                <c:pt idx="203">
                  <c:v>45309.000000</c:v>
                </c:pt>
                <c:pt idx="204">
                  <c:v>80517.000000</c:v>
                </c:pt>
                <c:pt idx="205">
                  <c:v>100607.000000</c:v>
                </c:pt>
                <c:pt idx="206">
                  <c:v>101773.000000</c:v>
                </c:pt>
                <c:pt idx="207">
                  <c:v>99839.000000</c:v>
                </c:pt>
                <c:pt idx="208">
                  <c:v>103223.000000</c:v>
                </c:pt>
                <c:pt idx="209">
                  <c:v>83428.000000</c:v>
                </c:pt>
                <c:pt idx="210">
                  <c:v>55862.000000</c:v>
                </c:pt>
                <c:pt idx="211">
                  <c:v>87303.000000</c:v>
                </c:pt>
                <c:pt idx="212">
                  <c:v>103696.000000</c:v>
                </c:pt>
                <c:pt idx="213">
                  <c:v>108019.000000</c:v>
                </c:pt>
                <c:pt idx="214">
                  <c:v>107269.000000</c:v>
                </c:pt>
                <c:pt idx="215">
                  <c:v>104387.000000</c:v>
                </c:pt>
                <c:pt idx="216">
                  <c:v>87714.000000</c:v>
                </c:pt>
                <c:pt idx="217">
                  <c:v>51109.000000</c:v>
                </c:pt>
                <c:pt idx="218">
                  <c:v>90185.000000</c:v>
                </c:pt>
                <c:pt idx="219">
                  <c:v>105564.000000</c:v>
                </c:pt>
                <c:pt idx="220">
                  <c:v>118236.000000</c:v>
                </c:pt>
                <c:pt idx="221">
                  <c:v>120301.000000</c:v>
                </c:pt>
                <c:pt idx="222">
                  <c:v>118932.000000</c:v>
                </c:pt>
                <c:pt idx="223">
                  <c:v>92714.000000</c:v>
                </c:pt>
                <c:pt idx="224">
                  <c:v>60241.000000</c:v>
                </c:pt>
                <c:pt idx="225">
                  <c:v>99742.000000</c:v>
                </c:pt>
                <c:pt idx="226">
                  <c:v>125314.000000</c:v>
                </c:pt>
                <c:pt idx="227">
                  <c:v>128098.000000</c:v>
                </c:pt>
                <c:pt idx="228">
                  <c:v>129471.000000</c:v>
                </c:pt>
                <c:pt idx="229">
                  <c:v>133084.000000</c:v>
                </c:pt>
                <c:pt idx="230">
                  <c:v>104658.000000</c:v>
                </c:pt>
                <c:pt idx="231">
                  <c:v>85442.000000</c:v>
                </c:pt>
                <c:pt idx="232">
                  <c:v>112544.000000</c:v>
                </c:pt>
                <c:pt idx="233">
                  <c:v>152196.000000</c:v>
                </c:pt>
                <c:pt idx="234">
                  <c:v>162932.000000</c:v>
                </c:pt>
                <c:pt idx="235">
                  <c:v>150377.000000</c:v>
                </c:pt>
                <c:pt idx="236">
                  <c:v>165837.000000</c:v>
                </c:pt>
                <c:pt idx="237">
                  <c:v>146541.000000</c:v>
                </c:pt>
                <c:pt idx="238">
                  <c:v>98862.000000</c:v>
                </c:pt>
                <c:pt idx="239">
                  <c:v>144737.000000</c:v>
                </c:pt>
                <c:pt idx="240">
                  <c:v>177848.000000</c:v>
                </c:pt>
                <c:pt idx="241">
                  <c:v>170392.000000</c:v>
                </c:pt>
                <c:pt idx="242">
                  <c:v>182032.000000</c:v>
                </c:pt>
                <c:pt idx="243">
                  <c:v>177669.000000</c:v>
                </c:pt>
                <c:pt idx="244">
                  <c:v>161880.000000</c:v>
                </c:pt>
                <c:pt idx="245">
                  <c:v>124686.000000</c:v>
                </c:pt>
                <c:pt idx="246">
                  <c:v>174398.000000</c:v>
                </c:pt>
                <c:pt idx="247">
                  <c:v>198952.000000</c:v>
                </c:pt>
                <c:pt idx="248">
                  <c:v>201452.000000</c:v>
                </c:pt>
                <c:pt idx="249">
                  <c:v>215085.000000</c:v>
                </c:pt>
                <c:pt idx="250">
                  <c:v>215886.000000</c:v>
                </c:pt>
                <c:pt idx="251">
                  <c:v>183457.000000</c:v>
                </c:pt>
                <c:pt idx="252">
                  <c:v>135731.000000</c:v>
                </c:pt>
                <c:pt idx="253">
                  <c:v>182287.000000</c:v>
                </c:pt>
                <c:pt idx="254">
                  <c:v>211831.000000</c:v>
                </c:pt>
                <c:pt idx="255">
                  <c:v>219884.000000</c:v>
                </c:pt>
                <c:pt idx="256">
                  <c:v>234245.000000</c:v>
                </c:pt>
                <c:pt idx="257">
                  <c:v>231673.000000</c:v>
                </c:pt>
                <c:pt idx="258">
                  <c:v>191144.000000</c:v>
                </c:pt>
                <c:pt idx="259">
                  <c:v>147725.000000</c:v>
                </c:pt>
                <c:pt idx="260">
                  <c:v>217758.000000</c:v>
                </c:pt>
                <c:pt idx="261">
                  <c:v>225640.000000</c:v>
                </c:pt>
                <c:pt idx="262">
                  <c:v>234672.000000</c:v>
                </c:pt>
                <c:pt idx="263">
                  <c:v>254908.000000</c:v>
                </c:pt>
                <c:pt idx="264">
                  <c:v>227695.000000</c:v>
                </c:pt>
                <c:pt idx="265">
                  <c:v>195275.000000</c:v>
                </c:pt>
                <c:pt idx="266">
                  <c:v>152663.000000</c:v>
                </c:pt>
                <c:pt idx="267">
                  <c:v>208458.000000</c:v>
                </c:pt>
                <c:pt idx="268">
                  <c:v>234834.000000</c:v>
                </c:pt>
                <c:pt idx="269">
                  <c:v>250186.000000</c:v>
                </c:pt>
                <c:pt idx="270">
                  <c:v>238077.000000</c:v>
                </c:pt>
                <c:pt idx="271">
                  <c:v>237225.000000</c:v>
                </c:pt>
                <c:pt idx="272">
                  <c:v>188747.000000</c:v>
                </c:pt>
                <c:pt idx="273">
                  <c:v>148945.000000</c:v>
                </c:pt>
                <c:pt idx="274">
                  <c:v>188659.000000</c:v>
                </c:pt>
                <c:pt idx="275">
                  <c:v>230007.000000</c:v>
                </c:pt>
                <c:pt idx="276">
                  <c:v>232711.000000</c:v>
                </c:pt>
                <c:pt idx="277">
                  <c:v>222803.000000</c:v>
                </c:pt>
                <c:pt idx="278">
                  <c:v>225940.000000</c:v>
                </c:pt>
                <c:pt idx="279">
                  <c:v>176934.000000</c:v>
                </c:pt>
                <c:pt idx="280">
                  <c:v>130524.000000</c:v>
                </c:pt>
                <c:pt idx="281">
                  <c:v>182100.000000</c:v>
                </c:pt>
                <c:pt idx="282">
                  <c:v>207143.000000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0"/>
        <c:minorUnit val="25000"/>
      </c:valAx>
      <c:spPr>
        <a:noFill/>
        <a:ln w="12700" cap="flat">
          <a:noFill/>
          <a:miter lim="400000"/>
        </a:ln>
        <a:effectLst/>
      </c:spPr>
    </c:plotArea>
    <c:legend>
      <c:legendPos val="t"/>
      <c:layout>
        <c:manualLayout>
          <c:xMode val="edge"/>
          <c:yMode val="edge"/>
          <c:x val="0.0819867"/>
          <c:y val="0"/>
          <c:w val="0.84526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'Italy-main2'!$R$3</c:f>
              <c:strCache>
                <c:ptCount val="1"/>
                <c:pt idx="0">
                  <c:v>Nuovi Casi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'Italy-main2'!$R$4:$R$286</c:f>
              <c:numCache>
                <c:ptCount val="283"/>
                <c:pt idx="0">
                  <c:v>50.000000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333.000000</c:v>
                </c:pt>
                <c:pt idx="98">
                  <c:v>200.000000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301.000000</c:v>
                </c:pt>
                <c:pt idx="113">
                  <c:v>210.000000</c:v>
                </c:pt>
                <c:pt idx="114">
                  <c:v>328.000000</c:v>
                </c:pt>
                <c:pt idx="115">
                  <c:v>331.000000</c:v>
                </c:pt>
                <c:pt idx="116">
                  <c:v>-148.000000</c:v>
                </c:pt>
                <c:pt idx="117">
                  <c:v>264.000000</c:v>
                </c:pt>
                <c:pt idx="118">
                  <c:v>224.000000</c:v>
                </c:pt>
                <c:pt idx="119">
                  <c:v>221.000000</c:v>
                </c:pt>
                <c:pt idx="120">
                  <c:v>113.000000</c:v>
                </c:pt>
                <c:pt idx="121">
                  <c:v>577.000000</c:v>
                </c:pt>
                <c:pt idx="122">
                  <c:v>296.000000</c:v>
                </c:pt>
                <c:pt idx="123">
                  <c:v>255.000000</c:v>
                </c:pt>
                <c:pt idx="124">
                  <c:v>175.000000</c:v>
                </c:pt>
                <c:pt idx="125">
                  <c:v>174.000000</c:v>
                </c:pt>
                <c:pt idx="126">
                  <c:v>126.000000</c:v>
                </c:pt>
                <c:pt idx="127">
                  <c:v>142.000000</c:v>
                </c:pt>
                <c:pt idx="128">
                  <c:v>182.000000</c:v>
                </c:pt>
                <c:pt idx="129">
                  <c:v>201.000000</c:v>
                </c:pt>
                <c:pt idx="130">
                  <c:v>223.000000</c:v>
                </c:pt>
                <c:pt idx="131">
                  <c:v>235.000000</c:v>
                </c:pt>
                <c:pt idx="132">
                  <c:v>192.000000</c:v>
                </c:pt>
                <c:pt idx="133">
                  <c:v>208.000000</c:v>
                </c:pt>
                <c:pt idx="134">
                  <c:v>137.000000</c:v>
                </c:pt>
                <c:pt idx="135">
                  <c:v>193.000000</c:v>
                </c:pt>
                <c:pt idx="136">
                  <c:v>214.000000</c:v>
                </c:pt>
                <c:pt idx="137">
                  <c:v>276.000000</c:v>
                </c:pt>
                <c:pt idx="138">
                  <c:v>188.000000</c:v>
                </c:pt>
                <c:pt idx="139">
                  <c:v>234.000000</c:v>
                </c:pt>
                <c:pt idx="140">
                  <c:v>169.000000</c:v>
                </c:pt>
                <c:pt idx="141">
                  <c:v>114.000000</c:v>
                </c:pt>
                <c:pt idx="142">
                  <c:v>162.000000</c:v>
                </c:pt>
                <c:pt idx="143">
                  <c:v>230.000000</c:v>
                </c:pt>
                <c:pt idx="144">
                  <c:v>231.000000</c:v>
                </c:pt>
                <c:pt idx="145">
                  <c:v>249.000000</c:v>
                </c:pt>
                <c:pt idx="146">
                  <c:v>218.000000</c:v>
                </c:pt>
                <c:pt idx="147">
                  <c:v>190.000000</c:v>
                </c:pt>
                <c:pt idx="148">
                  <c:v>128.000000</c:v>
                </c:pt>
                <c:pt idx="149">
                  <c:v>280.000000</c:v>
                </c:pt>
                <c:pt idx="150">
                  <c:v>306.000000</c:v>
                </c:pt>
                <c:pt idx="151">
                  <c:v>252.000000</c:v>
                </c:pt>
                <c:pt idx="152">
                  <c:v>274.000000</c:v>
                </c:pt>
                <c:pt idx="153">
                  <c:v>254.000000</c:v>
                </c:pt>
                <c:pt idx="154">
                  <c:v>168.000000</c:v>
                </c:pt>
                <c:pt idx="155">
                  <c:v>202.000000</c:v>
                </c:pt>
                <c:pt idx="156">
                  <c:v>288.000000</c:v>
                </c:pt>
                <c:pt idx="157">
                  <c:v>382.000000</c:v>
                </c:pt>
                <c:pt idx="158">
                  <c:v>379.000000</c:v>
                </c:pt>
                <c:pt idx="159">
                  <c:v>295.000000</c:v>
                </c:pt>
                <c:pt idx="160">
                  <c:v>238.000000</c:v>
                </c:pt>
                <c:pt idx="161">
                  <c:v>159.000000</c:v>
                </c:pt>
                <c:pt idx="162">
                  <c:v>190.000000</c:v>
                </c:pt>
                <c:pt idx="163">
                  <c:v>384.000000</c:v>
                </c:pt>
                <c:pt idx="164">
                  <c:v>401.000000</c:v>
                </c:pt>
                <c:pt idx="165">
                  <c:v>552.000000</c:v>
                </c:pt>
                <c:pt idx="166">
                  <c:v>347.000000</c:v>
                </c:pt>
                <c:pt idx="167">
                  <c:v>463.000000</c:v>
                </c:pt>
                <c:pt idx="168">
                  <c:v>259.000000</c:v>
                </c:pt>
                <c:pt idx="169">
                  <c:v>412.000000</c:v>
                </c:pt>
                <c:pt idx="170">
                  <c:v>476.000000</c:v>
                </c:pt>
                <c:pt idx="171">
                  <c:v>522.000000</c:v>
                </c:pt>
                <c:pt idx="172">
                  <c:v>574.000000</c:v>
                </c:pt>
                <c:pt idx="173">
                  <c:v>629.000000</c:v>
                </c:pt>
                <c:pt idx="174">
                  <c:v>477.000000</c:v>
                </c:pt>
                <c:pt idx="175">
                  <c:v>320.000000</c:v>
                </c:pt>
                <c:pt idx="176">
                  <c:v>401.000000</c:v>
                </c:pt>
                <c:pt idx="177">
                  <c:v>642.000000</c:v>
                </c:pt>
                <c:pt idx="178">
                  <c:v>840.000000</c:v>
                </c:pt>
                <c:pt idx="179">
                  <c:v>947.000000</c:v>
                </c:pt>
                <c:pt idx="180">
                  <c:v>1071.000000</c:v>
                </c:pt>
                <c:pt idx="181">
                  <c:v>1209.000000</c:v>
                </c:pt>
                <c:pt idx="182">
                  <c:v>953.000000</c:v>
                </c:pt>
                <c:pt idx="183">
                  <c:v>876.000000</c:v>
                </c:pt>
                <c:pt idx="184">
                  <c:v>1366.000000</c:v>
                </c:pt>
                <c:pt idx="185">
                  <c:v>1409.000000</c:v>
                </c:pt>
                <c:pt idx="186">
                  <c:v>1460.000000</c:v>
                </c:pt>
                <c:pt idx="187">
                  <c:v>1444.000000</c:v>
                </c:pt>
                <c:pt idx="188">
                  <c:v>1365.000000</c:v>
                </c:pt>
                <c:pt idx="189">
                  <c:v>996.000000</c:v>
                </c:pt>
                <c:pt idx="190">
                  <c:v>975.000000</c:v>
                </c:pt>
                <c:pt idx="191">
                  <c:v>1326.000000</c:v>
                </c:pt>
                <c:pt idx="192">
                  <c:v>1397.000000</c:v>
                </c:pt>
                <c:pt idx="193">
                  <c:v>1732.000000</c:v>
                </c:pt>
                <c:pt idx="194">
                  <c:v>1693.000000</c:v>
                </c:pt>
                <c:pt idx="195">
                  <c:v>1297.000000</c:v>
                </c:pt>
                <c:pt idx="196">
                  <c:v>1150.000000</c:v>
                </c:pt>
                <c:pt idx="197">
                  <c:v>1369.000000</c:v>
                </c:pt>
                <c:pt idx="198">
                  <c:v>1430.000000</c:v>
                </c:pt>
                <c:pt idx="199">
                  <c:v>1597.000000</c:v>
                </c:pt>
                <c:pt idx="200">
                  <c:v>1616.000000</c:v>
                </c:pt>
                <c:pt idx="201">
                  <c:v>1501.000000</c:v>
                </c:pt>
                <c:pt idx="202">
                  <c:v>1456.000000</c:v>
                </c:pt>
                <c:pt idx="203">
                  <c:v>1008.000000</c:v>
                </c:pt>
                <c:pt idx="204">
                  <c:v>1229.000000</c:v>
                </c:pt>
                <c:pt idx="205">
                  <c:v>1452.000000</c:v>
                </c:pt>
                <c:pt idx="206">
                  <c:v>1583.000000</c:v>
                </c:pt>
                <c:pt idx="207">
                  <c:v>1907.000000</c:v>
                </c:pt>
                <c:pt idx="208">
                  <c:v>1637.000000</c:v>
                </c:pt>
                <c:pt idx="209">
                  <c:v>1587.000000</c:v>
                </c:pt>
                <c:pt idx="210">
                  <c:v>1350.000000</c:v>
                </c:pt>
                <c:pt idx="211">
                  <c:v>1391.000000</c:v>
                </c:pt>
                <c:pt idx="212">
                  <c:v>1640.000000</c:v>
                </c:pt>
                <c:pt idx="213">
                  <c:v>1786.000000</c:v>
                </c:pt>
                <c:pt idx="214">
                  <c:v>1912.000000</c:v>
                </c:pt>
                <c:pt idx="215">
                  <c:v>1869.000000</c:v>
                </c:pt>
                <c:pt idx="216">
                  <c:v>1766.000000</c:v>
                </c:pt>
                <c:pt idx="217">
                  <c:v>1494.000000</c:v>
                </c:pt>
                <c:pt idx="218">
                  <c:v>1647.000000</c:v>
                </c:pt>
                <c:pt idx="219">
                  <c:v>1850.000000</c:v>
                </c:pt>
                <c:pt idx="220">
                  <c:v>2548.000000</c:v>
                </c:pt>
                <c:pt idx="221">
                  <c:v>2499.000000</c:v>
                </c:pt>
                <c:pt idx="222">
                  <c:v>2843.000000</c:v>
                </c:pt>
                <c:pt idx="223">
                  <c:v>2578.000000</c:v>
                </c:pt>
                <c:pt idx="224">
                  <c:v>2257.000000</c:v>
                </c:pt>
                <c:pt idx="225">
                  <c:v>2677.000000</c:v>
                </c:pt>
                <c:pt idx="226">
                  <c:v>3677.000000</c:v>
                </c:pt>
                <c:pt idx="227">
                  <c:v>4458.000000</c:v>
                </c:pt>
                <c:pt idx="228">
                  <c:v>5372.000000</c:v>
                </c:pt>
                <c:pt idx="229">
                  <c:v>5724.000000</c:v>
                </c:pt>
                <c:pt idx="230">
                  <c:v>5456.000000</c:v>
                </c:pt>
                <c:pt idx="231">
                  <c:v>4619.000000</c:v>
                </c:pt>
                <c:pt idx="232">
                  <c:v>5898.000000</c:v>
                </c:pt>
                <c:pt idx="233">
                  <c:v>7332.000000</c:v>
                </c:pt>
                <c:pt idx="234">
                  <c:v>8803.000000</c:v>
                </c:pt>
                <c:pt idx="235">
                  <c:v>10009.000000</c:v>
                </c:pt>
                <c:pt idx="236">
                  <c:v>10925.000000</c:v>
                </c:pt>
                <c:pt idx="237">
                  <c:v>11705.000000</c:v>
                </c:pt>
                <c:pt idx="238">
                  <c:v>9337.000000</c:v>
                </c:pt>
                <c:pt idx="239">
                  <c:v>10871.000000</c:v>
                </c:pt>
                <c:pt idx="240">
                  <c:v>15199.000000</c:v>
                </c:pt>
                <c:pt idx="241">
                  <c:v>16078.000000</c:v>
                </c:pt>
                <c:pt idx="242">
                  <c:v>19143.000000</c:v>
                </c:pt>
                <c:pt idx="243">
                  <c:v>19640.000000</c:v>
                </c:pt>
                <c:pt idx="244">
                  <c:v>21273.000000</c:v>
                </c:pt>
                <c:pt idx="245">
                  <c:v>17007.000000</c:v>
                </c:pt>
                <c:pt idx="246">
                  <c:v>21989.000000</c:v>
                </c:pt>
                <c:pt idx="247">
                  <c:v>24988.000000</c:v>
                </c:pt>
                <c:pt idx="248">
                  <c:v>26829.000000</c:v>
                </c:pt>
                <c:pt idx="249">
                  <c:v>31079.000000</c:v>
                </c:pt>
                <c:pt idx="250">
                  <c:v>31756.000000</c:v>
                </c:pt>
                <c:pt idx="251">
                  <c:v>29905.000000</c:v>
                </c:pt>
                <c:pt idx="252">
                  <c:v>22253.000000</c:v>
                </c:pt>
                <c:pt idx="253">
                  <c:v>28241.000000</c:v>
                </c:pt>
                <c:pt idx="254">
                  <c:v>30548.000000</c:v>
                </c:pt>
                <c:pt idx="255">
                  <c:v>34502.000000</c:v>
                </c:pt>
                <c:pt idx="256">
                  <c:v>37802.000000</c:v>
                </c:pt>
                <c:pt idx="257">
                  <c:v>39809.000000</c:v>
                </c:pt>
                <c:pt idx="258">
                  <c:v>32614.000000</c:v>
                </c:pt>
                <c:pt idx="259">
                  <c:v>25269.000000</c:v>
                </c:pt>
                <c:pt idx="260">
                  <c:v>35090.000000</c:v>
                </c:pt>
                <c:pt idx="261">
                  <c:v>32961.000000</c:v>
                </c:pt>
                <c:pt idx="262">
                  <c:v>37977.000000</c:v>
                </c:pt>
                <c:pt idx="263">
                  <c:v>40902.000000</c:v>
                </c:pt>
                <c:pt idx="264">
                  <c:v>37249.000000</c:v>
                </c:pt>
                <c:pt idx="265">
                  <c:v>33977.000000</c:v>
                </c:pt>
                <c:pt idx="266">
                  <c:v>27352.000000</c:v>
                </c:pt>
                <c:pt idx="267">
                  <c:v>32191.000000</c:v>
                </c:pt>
                <c:pt idx="268">
                  <c:v>34280.000000</c:v>
                </c:pt>
                <c:pt idx="269">
                  <c:v>36176.000000</c:v>
                </c:pt>
                <c:pt idx="270">
                  <c:v>37239.000000</c:v>
                </c:pt>
                <c:pt idx="271">
                  <c:v>34764.000000</c:v>
                </c:pt>
                <c:pt idx="272">
                  <c:v>28337.000000</c:v>
                </c:pt>
                <c:pt idx="273">
                  <c:v>22927.000000</c:v>
                </c:pt>
                <c:pt idx="274">
                  <c:v>23227.000000</c:v>
                </c:pt>
                <c:pt idx="275">
                  <c:v>25852.000000</c:v>
                </c:pt>
                <c:pt idx="276">
                  <c:v>29001.000000</c:v>
                </c:pt>
                <c:pt idx="277">
                  <c:v>28342.000000</c:v>
                </c:pt>
                <c:pt idx="278">
                  <c:v>26315.000000</c:v>
                </c:pt>
                <c:pt idx="279">
                  <c:v>20646.000000</c:v>
                </c:pt>
                <c:pt idx="280">
                  <c:v>16376.000000</c:v>
                </c:pt>
                <c:pt idx="281">
                  <c:v>19347.000000</c:v>
                </c:pt>
                <c:pt idx="282">
                  <c:v>20709.000000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722.22"/>
        <c:minorUnit val="4861.11"/>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'Italy-main2'!$B$124:$B$248</c:f>
              <c:strCache>
                <c:ptCount val="125"/>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pt idx="120">
                  <c:v>21/10/2020</c:v>
                </c:pt>
                <c:pt idx="121">
                  <c:v>22/10/2020</c:v>
                </c:pt>
                <c:pt idx="122">
                  <c:v>23/10/2020</c:v>
                </c:pt>
                <c:pt idx="123">
                  <c:v>24/10/2020</c:v>
                </c:pt>
                <c:pt idx="124">
                  <c:v>25/10/2020</c:v>
                </c:pt>
              </c:strCache>
            </c:strRef>
          </c:cat>
          <c:val>
            <c:numRef>
              <c:f>'Italy-main2'!$Q$124:$Q$248</c:f>
              <c:numCache>
                <c:ptCount val="125"/>
                <c:pt idx="0">
                  <c:v>0.002791</c:v>
                </c:pt>
                <c:pt idx="1">
                  <c:v>0.010832</c:v>
                </c:pt>
                <c:pt idx="2">
                  <c:v>0.005280</c:v>
                </c:pt>
                <c:pt idx="3">
                  <c:v>0.004832</c:v>
                </c:pt>
                <c:pt idx="4">
                  <c:v>0.002852</c:v>
                </c:pt>
                <c:pt idx="5">
                  <c:v>0.004659</c:v>
                </c:pt>
                <c:pt idx="6">
                  <c:v>0.004629</c:v>
                </c:pt>
                <c:pt idx="7">
                  <c:v>0.002942</c:v>
                </c:pt>
                <c:pt idx="8">
                  <c:v>0.003287</c:v>
                </c:pt>
                <c:pt idx="9">
                  <c:v>0.003775</c:v>
                </c:pt>
                <c:pt idx="10">
                  <c:v>0.002892</c:v>
                </c:pt>
                <c:pt idx="11">
                  <c:v>0.009396</c:v>
                </c:pt>
                <c:pt idx="12">
                  <c:v>0.005125</c:v>
                </c:pt>
                <c:pt idx="13">
                  <c:v>0.009384</c:v>
                </c:pt>
                <c:pt idx="14">
                  <c:v>0.003170</c:v>
                </c:pt>
                <c:pt idx="15">
                  <c:v>0.003826</c:v>
                </c:pt>
                <c:pt idx="16">
                  <c:v>0.004072</c:v>
                </c:pt>
                <c:pt idx="17">
                  <c:v>0.005756</c:v>
                </c:pt>
                <c:pt idx="18">
                  <c:v>0.004093</c:v>
                </c:pt>
                <c:pt idx="19">
                  <c:v>0.006116</c:v>
                </c:pt>
                <c:pt idx="20">
                  <c:v>0.007061</c:v>
                </c:pt>
                <c:pt idx="21">
                  <c:v>0.002723</c:v>
                </c:pt>
                <c:pt idx="22">
                  <c:v>0.003344</c:v>
                </c:pt>
                <c:pt idx="23">
                  <c:v>0.004561</c:v>
                </c:pt>
                <c:pt idx="24">
                  <c:v>0.004550</c:v>
                </c:pt>
                <c:pt idx="25">
                  <c:v>0.005159</c:v>
                </c:pt>
                <c:pt idx="26">
                  <c:v>0.006137</c:v>
                </c:pt>
                <c:pt idx="27">
                  <c:v>0.007834</c:v>
                </c:pt>
                <c:pt idx="28">
                  <c:v>0.002969</c:v>
                </c:pt>
                <c:pt idx="29">
                  <c:v>0.005677</c:v>
                </c:pt>
                <c:pt idx="30">
                  <c:v>0.005074</c:v>
                </c:pt>
                <c:pt idx="31">
                  <c:v>0.004725</c:v>
                </c:pt>
                <c:pt idx="32">
                  <c:v>0.005303</c:v>
                </c:pt>
                <c:pt idx="33">
                  <c:v>0.006268</c:v>
                </c:pt>
                <c:pt idx="34">
                  <c:v>0.006575</c:v>
                </c:pt>
                <c:pt idx="35">
                  <c:v>0.004193</c:v>
                </c:pt>
                <c:pt idx="36">
                  <c:v>0.005141</c:v>
                </c:pt>
                <c:pt idx="37">
                  <c:v>0.006175</c:v>
                </c:pt>
                <c:pt idx="38">
                  <c:v>0.006219</c:v>
                </c:pt>
                <c:pt idx="39">
                  <c:v>0.004885</c:v>
                </c:pt>
                <c:pt idx="40">
                  <c:v>0.005500</c:v>
                </c:pt>
                <c:pt idx="41">
                  <c:v>0.006615</c:v>
                </c:pt>
                <c:pt idx="42">
                  <c:v>0.004339</c:v>
                </c:pt>
                <c:pt idx="43">
                  <c:v>0.006802</c:v>
                </c:pt>
                <c:pt idx="44">
                  <c:v>0.006834</c:v>
                </c:pt>
                <c:pt idx="45">
                  <c:v>0.009325</c:v>
                </c:pt>
                <c:pt idx="46">
                  <c:v>0.006511</c:v>
                </c:pt>
                <c:pt idx="47">
                  <c:v>0.012302</c:v>
                </c:pt>
                <c:pt idx="48">
                  <c:v>0.009799</c:v>
                </c:pt>
                <c:pt idx="49">
                  <c:v>0.010137</c:v>
                </c:pt>
                <c:pt idx="50">
                  <c:v>0.009039</c:v>
                </c:pt>
                <c:pt idx="51">
                  <c:v>0.010198</c:v>
                </c:pt>
                <c:pt idx="52">
                  <c:v>0.012285</c:v>
                </c:pt>
                <c:pt idx="53">
                  <c:v>0.011840</c:v>
                </c:pt>
                <c:pt idx="54">
                  <c:v>0.012959</c:v>
                </c:pt>
                <c:pt idx="55">
                  <c:v>0.010435</c:v>
                </c:pt>
                <c:pt idx="56">
                  <c:v>0.007429</c:v>
                </c:pt>
                <c:pt idx="57">
                  <c:v>0.009030</c:v>
                </c:pt>
                <c:pt idx="58">
                  <c:v>0.010847</c:v>
                </c:pt>
                <c:pt idx="59">
                  <c:v>0.013154</c:v>
                </c:pt>
                <c:pt idx="60">
                  <c:v>0.013788</c:v>
                </c:pt>
                <c:pt idx="61">
                  <c:v>0.017945</c:v>
                </c:pt>
                <c:pt idx="62">
                  <c:v>0.020756</c:v>
                </c:pt>
                <c:pt idx="63">
                  <c:v>0.012109</c:v>
                </c:pt>
                <c:pt idx="64">
                  <c:v>0.014605</c:v>
                </c:pt>
                <c:pt idx="65">
                  <c:v>0.014986</c:v>
                </c:pt>
                <c:pt idx="66">
                  <c:v>0.015041</c:v>
                </c:pt>
                <c:pt idx="67">
                  <c:v>0.014570</c:v>
                </c:pt>
                <c:pt idx="68">
                  <c:v>0.016703</c:v>
                </c:pt>
                <c:pt idx="69">
                  <c:v>0.018611</c:v>
                </c:pt>
                <c:pt idx="70">
                  <c:v>0.012030</c:v>
                </c:pt>
                <c:pt idx="71">
                  <c:v>0.012879</c:v>
                </c:pt>
                <c:pt idx="72">
                  <c:v>0.015056</c:v>
                </c:pt>
                <c:pt idx="73">
                  <c:v>0.015316</c:v>
                </c:pt>
                <c:pt idx="74">
                  <c:v>0.015726</c:v>
                </c:pt>
                <c:pt idx="75">
                  <c:v>0.016876</c:v>
                </c:pt>
                <c:pt idx="76">
                  <c:v>0.021883</c:v>
                </c:pt>
                <c:pt idx="77">
                  <c:v>0.014816</c:v>
                </c:pt>
                <c:pt idx="78">
                  <c:v>0.014897</c:v>
                </c:pt>
                <c:pt idx="79">
                  <c:v>0.016956</c:v>
                </c:pt>
                <c:pt idx="80">
                  <c:v>0.016343</c:v>
                </c:pt>
                <c:pt idx="81">
                  <c:v>0.016191</c:v>
                </c:pt>
                <c:pt idx="82">
                  <c:v>0.020182</c:v>
                </c:pt>
                <c:pt idx="83">
                  <c:v>0.022247</c:v>
                </c:pt>
                <c:pt idx="84">
                  <c:v>0.015264</c:v>
                </c:pt>
                <c:pt idx="85">
                  <c:v>0.014432</c:v>
                </c:pt>
                <c:pt idx="86">
                  <c:v>0.015554</c:v>
                </c:pt>
                <c:pt idx="87">
                  <c:v>0.019101</c:v>
                </c:pt>
                <c:pt idx="88">
                  <c:v>0.015859</c:v>
                </c:pt>
                <c:pt idx="89">
                  <c:v>0.019022</c:v>
                </c:pt>
                <c:pt idx="90">
                  <c:v>0.024167</c:v>
                </c:pt>
                <c:pt idx="91">
                  <c:v>0.015933</c:v>
                </c:pt>
                <c:pt idx="92">
                  <c:v>0.015815</c:v>
                </c:pt>
                <c:pt idx="93">
                  <c:v>0.016534</c:v>
                </c:pt>
                <c:pt idx="94">
                  <c:v>0.017824</c:v>
                </c:pt>
                <c:pt idx="95">
                  <c:v>0.017905</c:v>
                </c:pt>
                <c:pt idx="96">
                  <c:v>0.020134</c:v>
                </c:pt>
                <c:pt idx="97">
                  <c:v>0.029232</c:v>
                </c:pt>
                <c:pt idx="98">
                  <c:v>0.018262</c:v>
                </c:pt>
                <c:pt idx="99">
                  <c:v>0.017525</c:v>
                </c:pt>
                <c:pt idx="100">
                  <c:v>0.021550</c:v>
                </c:pt>
                <c:pt idx="101">
                  <c:v>0.020773</c:v>
                </c:pt>
                <c:pt idx="102">
                  <c:v>0.023904</c:v>
                </c:pt>
                <c:pt idx="103">
                  <c:v>0.027806</c:v>
                </c:pt>
                <c:pt idx="104">
                  <c:v>0.037466</c:v>
                </c:pt>
                <c:pt idx="105">
                  <c:v>0.026839</c:v>
                </c:pt>
                <c:pt idx="106">
                  <c:v>0.029342</c:v>
                </c:pt>
                <c:pt idx="107">
                  <c:v>0.034801</c:v>
                </c:pt>
                <c:pt idx="108">
                  <c:v>0.041492</c:v>
                </c:pt>
                <c:pt idx="109">
                  <c:v>0.043010</c:v>
                </c:pt>
                <c:pt idx="110">
                  <c:v>0.052132</c:v>
                </c:pt>
                <c:pt idx="111">
                  <c:v>0.054060</c:v>
                </c:pt>
                <c:pt idx="112">
                  <c:v>0.052406</c:v>
                </c:pt>
                <c:pt idx="113">
                  <c:v>0.048175</c:v>
                </c:pt>
                <c:pt idx="114">
                  <c:v>0.054029</c:v>
                </c:pt>
                <c:pt idx="115">
                  <c:v>0.066559</c:v>
                </c:pt>
                <c:pt idx="116">
                  <c:v>0.065878</c:v>
                </c:pt>
                <c:pt idx="117">
                  <c:v>0.079875</c:v>
                </c:pt>
                <c:pt idx="118">
                  <c:v>0.094445</c:v>
                </c:pt>
                <c:pt idx="119">
                  <c:v>0.075109</c:v>
                </c:pt>
                <c:pt idx="120">
                  <c:v>0.085461</c:v>
                </c:pt>
                <c:pt idx="121">
                  <c:v>0.094359</c:v>
                </c:pt>
                <c:pt idx="122">
                  <c:v>0.105163</c:v>
                </c:pt>
                <c:pt idx="123">
                  <c:v>0.110543</c:v>
                </c:pt>
                <c:pt idx="124">
                  <c:v>0.131412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33333"/>
        <c:minorUnit val="0.0116667"/>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100219"/>
          <c:w val="0.870854"/>
          <c:h val="0.7681"/>
        </c:manualLayout>
      </c:layout>
      <c:lineChart>
        <c:grouping val="standard"/>
        <c:varyColors val="0"/>
        <c:ser>
          <c:idx val="0"/>
          <c:order val="0"/>
          <c:tx>
            <c:strRef>
              <c:f>'Italy-prediction'!$C$2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'Italy-prediction'!$B$3:$B$78</c:f>
              <c:strCache>
                <c:ptCount val="76"/>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strCache>
            </c:strRef>
          </c:cat>
          <c:val>
            <c:numRef>
              <c:f>'Italy-prediction'!$C$3:$C$78</c:f>
              <c:numCache>
                <c:ptCount val="76"/>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pt idx="45">
                  <c:v>1615.000000</c:v>
                </c:pt>
                <c:pt idx="46">
                  <c:v>1396.000000</c:v>
                </c:pt>
                <c:pt idx="47">
                  <c:v>1996.000000</c:v>
                </c:pt>
                <c:pt idx="48">
                  <c:v>1984.000000</c:v>
                </c:pt>
                <c:pt idx="49">
                  <c:v>1363.000000</c:v>
                </c:pt>
                <c:pt idx="50">
                  <c:v>675.000000</c:v>
                </c:pt>
                <c:pt idx="51">
                  <c:v>1127.000000</c:v>
                </c:pt>
                <c:pt idx="52">
                  <c:v>1189.000000</c:v>
                </c:pt>
                <c:pt idx="53">
                  <c:v>355.000000</c:v>
                </c:pt>
                <c:pt idx="54">
                  <c:v>809.000000</c:v>
                </c:pt>
                <c:pt idx="55">
                  <c:v>486.000000</c:v>
                </c:pt>
                <c:pt idx="56">
                  <c:v>-20.000000</c:v>
                </c:pt>
                <c:pt idx="57">
                  <c:v>-528.000000</c:v>
                </c:pt>
                <c:pt idx="58">
                  <c:v>-10.000000</c:v>
                </c:pt>
                <c:pt idx="59">
                  <c:v>-851.000000</c:v>
                </c:pt>
                <c:pt idx="60">
                  <c:v>-321.000000</c:v>
                </c:pt>
                <c:pt idx="61">
                  <c:v>-680.000000</c:v>
                </c:pt>
                <c:pt idx="62">
                  <c:v>256.000000</c:v>
                </c:pt>
                <c:pt idx="63">
                  <c:v>-290.000000</c:v>
                </c:pt>
                <c:pt idx="64">
                  <c:v>-608.000000</c:v>
                </c:pt>
                <c:pt idx="65">
                  <c:v>-548.000000</c:v>
                </c:pt>
                <c:pt idx="66">
                  <c:v>-3106.000000</c:v>
                </c:pt>
                <c:pt idx="67">
                  <c:v>-608.000000</c:v>
                </c:pt>
                <c:pt idx="68">
                  <c:v>-239.000000</c:v>
                </c:pt>
                <c:pt idx="69">
                  <c:v>-525.000000</c:v>
                </c:pt>
                <c:pt idx="70">
                  <c:v>-199.000000</c:v>
                </c:pt>
                <c:pt idx="71">
                  <c:v>-1513.000000</c:v>
                </c:pt>
                <c:pt idx="72">
                  <c:v>-6939.000000</c:v>
                </c:pt>
                <c:pt idx="73">
                  <c:v>-1904.000000</c:v>
                </c:pt>
                <c:pt idx="74">
                  <c:v>-1663.000000</c:v>
                </c:pt>
                <c:pt idx="75">
                  <c:v>-3119.000000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1,9617e</a:t>
                    </a:r>
                    <a:r>
                      <a:rPr b="0" baseline="33200" i="0" strike="noStrike" sz="1000" u="none">
                        <a:solidFill>
                          <a:srgbClr val="444444"/>
                        </a:solidFill>
                        <a:latin typeface="Helvetica Neue"/>
                      </a:rPr>
                      <a:t>0,2353x
R² = 0,9417</a:t>
                    </a:r>
                  </a:p>
                </c:rich>
              </c:tx>
            </c:trendlineLbl>
          </c:trendline>
          <c:cat>
            <c:strRef>
              <c:f>'Italy-prediction'!$B$3:$B$30</c:f>
              <c:strCache>
                <c:ptCount val="2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strCache>
            </c:strRef>
          </c:cat>
          <c:val>
            <c:numRef>
              <c:f>'Italy-prediction'!$D$3:$D$30</c:f>
              <c:numCache>
                <c:ptCount val="28"/>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0,1755x - 2,4375
R² = 0,6646</a:t>
                    </a:r>
                  </a:p>
                </c:rich>
              </c:tx>
            </c:trendlineLbl>
          </c:trendline>
          <c:xVal>
            <c:numRef>
              <c:f>'Italy-prediction'!$C$3:$C$43</c:f>
              <c:numCache>
                <c:ptCount val="41"/>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'Italy-prediction'!$D$3:$D$43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865"/>
          <c:y val="0.108653"/>
          <c:w val="0.871125"/>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0,0138x + 121,61
R² = 0,2948</a:t>
                    </a:r>
                  </a:p>
                </c:rich>
              </c:tx>
            </c:trendlineLbl>
          </c:trendline>
          <c:xVal>
            <c:numRef>
              <c:f>'Italy-prediction'!$E$3:$E$285</c:f>
              <c:numCache>
                <c:ptCount val="283"/>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numCache>
            </c:numRef>
          </c:xVal>
          <c:yVal>
            <c:numRef>
              <c:f>'Italy-prediction'!$D$3:$D$285</c:f>
              <c:numCache>
                <c:ptCount val="28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pt idx="250">
                  <c:v>297.000000</c:v>
                </c:pt>
                <c:pt idx="251">
                  <c:v>208.000000</c:v>
                </c:pt>
                <c:pt idx="252">
                  <c:v>233.000000</c:v>
                </c:pt>
                <c:pt idx="253">
                  <c:v>353.000000</c:v>
                </c:pt>
                <c:pt idx="254">
                  <c:v>352.000000</c:v>
                </c:pt>
                <c:pt idx="255">
                  <c:v>428.000000</c:v>
                </c:pt>
                <c:pt idx="256">
                  <c:v>446.000000</c:v>
                </c:pt>
                <c:pt idx="257">
                  <c:v>425.000000</c:v>
                </c:pt>
                <c:pt idx="258">
                  <c:v>331.000000</c:v>
                </c:pt>
                <c:pt idx="259">
                  <c:v>356.000000</c:v>
                </c:pt>
                <c:pt idx="260">
                  <c:v>580.000000</c:v>
                </c:pt>
                <c:pt idx="261">
                  <c:v>623.000000</c:v>
                </c:pt>
                <c:pt idx="262">
                  <c:v>636.000000</c:v>
                </c:pt>
                <c:pt idx="263">
                  <c:v>550.000000</c:v>
                </c:pt>
                <c:pt idx="264">
                  <c:v>544.000000</c:v>
                </c:pt>
                <c:pt idx="265">
                  <c:v>546.000000</c:v>
                </c:pt>
                <c:pt idx="266">
                  <c:v>504.000000</c:v>
                </c:pt>
                <c:pt idx="267">
                  <c:v>731.000000</c:v>
                </c:pt>
                <c:pt idx="268">
                  <c:v>753.000000</c:v>
                </c:pt>
                <c:pt idx="269">
                  <c:v>653.000000</c:v>
                </c:pt>
                <c:pt idx="270">
                  <c:v>699.000000</c:v>
                </c:pt>
                <c:pt idx="271">
                  <c:v>692.000000</c:v>
                </c:pt>
                <c:pt idx="272">
                  <c:v>562.000000</c:v>
                </c:pt>
                <c:pt idx="273">
                  <c:v>630.000000</c:v>
                </c:pt>
                <c:pt idx="274">
                  <c:v>853.000000</c:v>
                </c:pt>
                <c:pt idx="275">
                  <c:v>722.000000</c:v>
                </c:pt>
                <c:pt idx="276">
                  <c:v>822.000000</c:v>
                </c:pt>
                <c:pt idx="277">
                  <c:v>827.000000</c:v>
                </c:pt>
                <c:pt idx="278">
                  <c:v>686.000000</c:v>
                </c:pt>
                <c:pt idx="279">
                  <c:v>541.000000</c:v>
                </c:pt>
                <c:pt idx="280">
                  <c:v>672.000000</c:v>
                </c:pt>
                <c:pt idx="281">
                  <c:v>785.000000</c:v>
                </c:pt>
                <c:pt idx="282">
                  <c:v>684.000000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0"/>
        <c:minorUnit val="6250"/>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36817"/>
          <c:y val="0"/>
          <c:w val="0.832082"/>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3506"/>
          <c:y val="0.100219"/>
          <c:w val="0.873992"/>
          <c:h val="0.7681"/>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4"/>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'Italy-prediction'!$G$3:$G$100</c:f>
              <c:numCache>
                <c:ptCount val="98"/>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66.667"/>
        <c:minorUnit val="233.333"/>
      </c:valAx>
      <c:spPr>
        <a:noFill/>
        <a:ln w="12700" cap="flat">
          <a:noFill/>
          <a:miter lim="400000"/>
        </a:ln>
        <a:effectLst/>
      </c:spPr>
    </c:plotArea>
    <c:legend>
      <c:legendPos val="t"/>
      <c:layout>
        <c:manualLayout>
          <c:xMode val="edge"/>
          <c:yMode val="edge"/>
          <c:x val="0.103116"/>
          <c:y val="0"/>
          <c:w val="0.82108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6013"/>
          <c:y val="0.100219"/>
          <c:w val="0.882483"/>
          <c:h val="0.7681"/>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'Italy-prediction'!$F$3:$F$100</c:f>
              <c:numCache>
                <c:ptCount val="98"/>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34073"/>
          <c:y val="0"/>
          <c:w val="0.82964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0,0121x + 3,3015
R² = 0,1304</a:t>
                    </a:r>
                  </a:p>
                </c:rich>
              </c:tx>
            </c:trendlineLbl>
          </c:trendline>
          <c:xVal>
            <c:numRef>
              <c:f>'Italy-prediction'!$C$3:$C$10</c:f>
              <c:numCache>
                <c:ptCount val="8"/>
                <c:pt idx="0">
                  <c:v>1.000000</c:v>
                </c:pt>
                <c:pt idx="1">
                  <c:v>90.000000</c:v>
                </c:pt>
                <c:pt idx="2">
                  <c:v>74.000000</c:v>
                </c:pt>
                <c:pt idx="3">
                  <c:v>203.000000</c:v>
                </c:pt>
                <c:pt idx="4">
                  <c:v>233.000000</c:v>
                </c:pt>
                <c:pt idx="5">
                  <c:v>228.000000</c:v>
                </c:pt>
                <c:pt idx="6">
                  <c:v>528.000000</c:v>
                </c:pt>
                <c:pt idx="7">
                  <c:v>258.000000</c:v>
                </c:pt>
              </c:numCache>
            </c:numRef>
          </c:xVal>
          <c:yVal>
            <c:numRef>
              <c:f>'Italy-prediction'!$D$3:$D$10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'Italy-prediction'!$I$2</c:f>
              <c:strCache>
                <c:ptCount val="1"/>
                <c:pt idx="0">
                  <c:v>Variazione della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'Italy-prediction'!$I$3:$I$45</c:f>
              <c:numCache>
                <c:ptCount val="43"/>
                <c:pt idx="0">
                  <c:v>1.000000</c:v>
                </c:pt>
                <c:pt idx="1">
                  <c:v>-129.000000</c:v>
                </c:pt>
                <c:pt idx="2">
                  <c:v>113.000000</c:v>
                </c:pt>
                <c:pt idx="3">
                  <c:v>187.000000</c:v>
                </c:pt>
                <c:pt idx="4">
                  <c:v>-184.000000</c:v>
                </c:pt>
                <c:pt idx="5">
                  <c:v>14.000000</c:v>
                </c:pt>
                <c:pt idx="6">
                  <c:v>324.000000</c:v>
                </c:pt>
                <c:pt idx="7">
                  <c:v>-550.000000</c:v>
                </c:pt>
                <c:pt idx="8">
                  <c:v>348.000000</c:v>
                </c:pt>
                <c:pt idx="9">
                  <c:v>-3.000000</c:v>
                </c:pt>
                <c:pt idx="10">
                  <c:v>61.000000</c:v>
                </c:pt>
                <c:pt idx="11">
                  <c:v>-173.000000</c:v>
                </c:pt>
                <c:pt idx="12">
                  <c:v>460.000000</c:v>
                </c:pt>
                <c:pt idx="13">
                  <c:v>-224.000000</c:v>
                </c:pt>
                <c:pt idx="14">
                  <c:v>60.000000</c:v>
                </c:pt>
                <c:pt idx="15">
                  <c:v>-1125.000000</c:v>
                </c:pt>
                <c:pt idx="16">
                  <c:v>2156.000000</c:v>
                </c:pt>
                <c:pt idx="17">
                  <c:v>-998.000000</c:v>
                </c:pt>
                <c:pt idx="18">
                  <c:v>-442.000000</c:v>
                </c:pt>
                <c:pt idx="19">
                  <c:v>1054.000000</c:v>
                </c:pt>
                <c:pt idx="20">
                  <c:v>-857.000000</c:v>
                </c:pt>
                <c:pt idx="21">
                  <c:v>-450.000000</c:v>
                </c:pt>
                <c:pt idx="22">
                  <c:v>650.000000</c:v>
                </c:pt>
                <c:pt idx="23">
                  <c:v>388.000000</c:v>
                </c:pt>
                <c:pt idx="24">
                  <c:v>434.000000</c:v>
                </c:pt>
                <c:pt idx="25">
                  <c:v>-451.000000</c:v>
                </c:pt>
                <c:pt idx="26">
                  <c:v>-93.000000</c:v>
                </c:pt>
                <c:pt idx="27">
                  <c:v>-1568.000000</c:v>
                </c:pt>
                <c:pt idx="28">
                  <c:v>226.000000</c:v>
                </c:pt>
                <c:pt idx="29">
                  <c:v>1231.000000</c:v>
                </c:pt>
                <c:pt idx="30">
                  <c:v>-499.000000</c:v>
                </c:pt>
                <c:pt idx="31">
                  <c:v>982.000000</c:v>
                </c:pt>
                <c:pt idx="32">
                  <c:v>-1137.000000</c:v>
                </c:pt>
                <c:pt idx="33">
                  <c:v>209.000000</c:v>
                </c:pt>
                <c:pt idx="34">
                  <c:v>-772.000000</c:v>
                </c:pt>
                <c:pt idx="35">
                  <c:v>-410.000000</c:v>
                </c:pt>
                <c:pt idx="36">
                  <c:v>1170.000000</c:v>
                </c:pt>
                <c:pt idx="37">
                  <c:v>726.000000</c:v>
                </c:pt>
                <c:pt idx="38">
                  <c:v>-843.000000</c:v>
                </c:pt>
                <c:pt idx="39">
                  <c:v>31.000000</c:v>
                </c:pt>
                <c:pt idx="40">
                  <c:v>303.000000</c:v>
                </c:pt>
                <c:pt idx="41">
                  <c:v>-709.000000</c:v>
                </c:pt>
                <c:pt idx="42">
                  <c:v>-228.000000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'Italy-prediction'!$H$2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'Italy-prediction'!$H$3:$H$45</c:f>
              <c:numCache>
                <c:ptCount val="43"/>
                <c:pt idx="0">
                  <c:v>1.000000</c:v>
                </c:pt>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'Italy-prediction'!$B$3:$B$179</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'Italy-prediction'!$D$3:$D$179</c:f>
              <c:numCache>
                <c:ptCount val="177"/>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3629"/>
          <c:y val="0.099193"/>
          <c:w val="0.861276"/>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'Italy-prediction'!$E$3:$E$285</c:f>
              <c:numCache>
                <c:ptCount val="283"/>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6527"/>
          <c:y val="0"/>
          <c:w val="0.82267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4586"/>
          <c:y val="0.099193"/>
          <c:w val="0.890833"/>
          <c:h val="0.760108"/>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'Italy-prediction'!$G$3:$G$285</c:f>
              <c:numCache>
                <c:ptCount val="283"/>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pt idx="98">
                  <c:v>-177.000000</c:v>
                </c:pt>
                <c:pt idx="99">
                  <c:v>140.000000</c:v>
                </c:pt>
                <c:pt idx="100">
                  <c:v>3.000000</c:v>
                </c:pt>
                <c:pt idx="101">
                  <c:v>-144.000000</c:v>
                </c:pt>
                <c:pt idx="102">
                  <c:v>341.000000</c:v>
                </c:pt>
                <c:pt idx="103">
                  <c:v>-248.000000</c:v>
                </c:pt>
                <c:pt idx="104">
                  <c:v>-73.000000</c:v>
                </c:pt>
                <c:pt idx="105">
                  <c:v>83.000000</c:v>
                </c:pt>
                <c:pt idx="106">
                  <c:v>3.000000</c:v>
                </c:pt>
                <c:pt idx="107">
                  <c:v>-81.000000</c:v>
                </c:pt>
                <c:pt idx="108">
                  <c:v>177.000000</c:v>
                </c:pt>
                <c:pt idx="109">
                  <c:v>-216.000000</c:v>
                </c:pt>
                <c:pt idx="110">
                  <c:v>183.000000</c:v>
                </c:pt>
                <c:pt idx="111">
                  <c:v>-8.000000</c:v>
                </c:pt>
                <c:pt idx="112">
                  <c:v>-35.000000</c:v>
                </c:pt>
                <c:pt idx="113">
                  <c:v>-93.000000</c:v>
                </c:pt>
                <c:pt idx="114">
                  <c:v>119.000000</c:v>
                </c:pt>
                <c:pt idx="115">
                  <c:v>4.000000</c:v>
                </c:pt>
                <c:pt idx="116">
                  <c:v>-82.000000</c:v>
                </c:pt>
                <c:pt idx="117">
                  <c:v>11.000000</c:v>
                </c:pt>
                <c:pt idx="118">
                  <c:v>-38.000000</c:v>
                </c:pt>
                <c:pt idx="119">
                  <c:v>-6.000000</c:v>
                </c:pt>
                <c:pt idx="120">
                  <c:v>-96.000000</c:v>
                </c:pt>
                <c:pt idx="121">
                  <c:v>68.000000</c:v>
                </c:pt>
                <c:pt idx="122">
                  <c:v>106.000000</c:v>
                </c:pt>
                <c:pt idx="123">
                  <c:v>-37.000000</c:v>
                </c:pt>
                <c:pt idx="124">
                  <c:v>-84.000000</c:v>
                </c:pt>
                <c:pt idx="125">
                  <c:v>-1.000000</c:v>
                </c:pt>
                <c:pt idx="126">
                  <c:v>-48.000000</c:v>
                </c:pt>
                <c:pt idx="127">
                  <c:v>16.000000</c:v>
                </c:pt>
                <c:pt idx="128">
                  <c:v>45.000000</c:v>
                </c:pt>
                <c:pt idx="129">
                  <c:v>14.000000</c:v>
                </c:pt>
                <c:pt idx="130">
                  <c:v>22.000000</c:v>
                </c:pt>
                <c:pt idx="131">
                  <c:v>12.000000</c:v>
                </c:pt>
                <c:pt idx="132">
                  <c:v>-43.000000</c:v>
                </c:pt>
                <c:pt idx="133">
                  <c:v>16.000000</c:v>
                </c:pt>
                <c:pt idx="134">
                  <c:v>-70.000000</c:v>
                </c:pt>
                <c:pt idx="135">
                  <c:v>55.000000</c:v>
                </c:pt>
                <c:pt idx="136">
                  <c:v>36.000000</c:v>
                </c:pt>
                <c:pt idx="137">
                  <c:v>47.000000</c:v>
                </c:pt>
                <c:pt idx="138">
                  <c:v>-88.000000</c:v>
                </c:pt>
                <c:pt idx="139">
                  <c:v>46.000000</c:v>
                </c:pt>
                <c:pt idx="140">
                  <c:v>-65.000000</c:v>
                </c:pt>
                <c:pt idx="141">
                  <c:v>-55.000000</c:v>
                </c:pt>
                <c:pt idx="142">
                  <c:v>49.000000</c:v>
                </c:pt>
                <c:pt idx="143">
                  <c:v>67.000000</c:v>
                </c:pt>
                <c:pt idx="144">
                  <c:v>3.000000</c:v>
                </c:pt>
                <c:pt idx="145">
                  <c:v>16.000000</c:v>
                </c:pt>
                <c:pt idx="146">
                  <c:v>-30.000000</c:v>
                </c:pt>
                <c:pt idx="147">
                  <c:v>-29.000000</c:v>
                </c:pt>
                <c:pt idx="148">
                  <c:v>-61.000000</c:v>
                </c:pt>
                <c:pt idx="149">
                  <c:v>153.000000</c:v>
                </c:pt>
                <c:pt idx="150">
                  <c:v>24.000000</c:v>
                </c:pt>
                <c:pt idx="151">
                  <c:v>-54.000000</c:v>
                </c:pt>
                <c:pt idx="152">
                  <c:v>23.000000</c:v>
                </c:pt>
                <c:pt idx="153">
                  <c:v>-20.000000</c:v>
                </c:pt>
                <c:pt idx="154">
                  <c:v>-85.000000</c:v>
                </c:pt>
                <c:pt idx="155">
                  <c:v>11.000000</c:v>
                </c:pt>
                <c:pt idx="156">
                  <c:v>108.000000</c:v>
                </c:pt>
                <c:pt idx="157">
                  <c:v>97.000000</c:v>
                </c:pt>
                <c:pt idx="158">
                  <c:v>-7.000000</c:v>
                </c:pt>
                <c:pt idx="159">
                  <c:v>-84.000000</c:v>
                </c:pt>
                <c:pt idx="160">
                  <c:v>-56.000000</c:v>
                </c:pt>
                <c:pt idx="161">
                  <c:v>-80.000000</c:v>
                </c:pt>
                <c:pt idx="162">
                  <c:v>31.000000</c:v>
                </c:pt>
                <c:pt idx="163">
                  <c:v>194.000000</c:v>
                </c:pt>
                <c:pt idx="164">
                  <c:v>18.000000</c:v>
                </c:pt>
                <c:pt idx="165">
                  <c:v>150.000000</c:v>
                </c:pt>
                <c:pt idx="166">
                  <c:v>-205.000000</c:v>
                </c:pt>
                <c:pt idx="167">
                  <c:v>116.000000</c:v>
                </c:pt>
                <c:pt idx="168">
                  <c:v>-204.000000</c:v>
                </c:pt>
                <c:pt idx="169">
                  <c:v>153.000000</c:v>
                </c:pt>
                <c:pt idx="170">
                  <c:v>69.000000</c:v>
                </c:pt>
                <c:pt idx="171">
                  <c:v>42.000000</c:v>
                </c:pt>
                <c:pt idx="172">
                  <c:v>51.000000</c:v>
                </c:pt>
                <c:pt idx="173">
                  <c:v>55.000000</c:v>
                </c:pt>
                <c:pt idx="174">
                  <c:v>-150.000000</c:v>
                </c:pt>
                <c:pt idx="175">
                  <c:v>-159.000000</c:v>
                </c:pt>
                <c:pt idx="176">
                  <c:v>83.000000</c:v>
                </c:pt>
                <c:pt idx="177">
                  <c:v>239.000000</c:v>
                </c:pt>
                <c:pt idx="178">
                  <c:v>203.000000</c:v>
                </c:pt>
                <c:pt idx="179">
                  <c:v>102.000000</c:v>
                </c:pt>
                <c:pt idx="180">
                  <c:v>124.000000</c:v>
                </c:pt>
                <c:pt idx="181">
                  <c:v>139.000000</c:v>
                </c:pt>
                <c:pt idx="182">
                  <c:v>-257.000000</c:v>
                </c:pt>
                <c:pt idx="183">
                  <c:v>-75.000000</c:v>
                </c:pt>
                <c:pt idx="184">
                  <c:v>489.000000</c:v>
                </c:pt>
                <c:pt idx="185">
                  <c:v>44.000000</c:v>
                </c:pt>
                <c:pt idx="186">
                  <c:v>51.000000</c:v>
                </c:pt>
                <c:pt idx="187">
                  <c:v>-18.000000</c:v>
                </c:pt>
                <c:pt idx="188">
                  <c:v>-79.000000</c:v>
                </c:pt>
                <c:pt idx="189">
                  <c:v>-369.000000</c:v>
                </c:pt>
                <c:pt idx="190">
                  <c:v>-18.000000</c:v>
                </c:pt>
                <c:pt idx="191">
                  <c:v>348.000000</c:v>
                </c:pt>
                <c:pt idx="192">
                  <c:v>71.000000</c:v>
                </c:pt>
                <c:pt idx="193">
                  <c:v>336.000000</c:v>
                </c:pt>
                <c:pt idx="194">
                  <c:v>-39.000000</c:v>
                </c:pt>
                <c:pt idx="195">
                  <c:v>-397.000000</c:v>
                </c:pt>
                <c:pt idx="196">
                  <c:v>-189.000000</c:v>
                </c:pt>
                <c:pt idx="197">
                  <c:v>262.000000</c:v>
                </c:pt>
                <c:pt idx="198">
                  <c:v>64.000000</c:v>
                </c:pt>
                <c:pt idx="199">
                  <c:v>163.000000</c:v>
                </c:pt>
                <c:pt idx="200">
                  <c:v>19.000000</c:v>
                </c:pt>
                <c:pt idx="201">
                  <c:v>-115.000000</c:v>
                </c:pt>
                <c:pt idx="202">
                  <c:v>-43.000000</c:v>
                </c:pt>
                <c:pt idx="203">
                  <c:v>-450.000000</c:v>
                </c:pt>
                <c:pt idx="204">
                  <c:v>221.000000</c:v>
                </c:pt>
                <c:pt idx="205">
                  <c:v>223.000000</c:v>
                </c:pt>
                <c:pt idx="206">
                  <c:v>133.000000</c:v>
                </c:pt>
                <c:pt idx="207">
                  <c:v>322.000000</c:v>
                </c:pt>
                <c:pt idx="208">
                  <c:v>-269.000000</c:v>
                </c:pt>
                <c:pt idx="209">
                  <c:v>-51.000000</c:v>
                </c:pt>
                <c:pt idx="210">
                  <c:v>-237.000000</c:v>
                </c:pt>
                <c:pt idx="211">
                  <c:v>42.000000</c:v>
                </c:pt>
                <c:pt idx="212">
                  <c:v>248.000000</c:v>
                </c:pt>
                <c:pt idx="213">
                  <c:v>146.000000</c:v>
                </c:pt>
                <c:pt idx="214">
                  <c:v>126.000000</c:v>
                </c:pt>
                <c:pt idx="215">
                  <c:v>-43.000000</c:v>
                </c:pt>
                <c:pt idx="216">
                  <c:v>-103.000000</c:v>
                </c:pt>
                <c:pt idx="217">
                  <c:v>-272.000000</c:v>
                </c:pt>
                <c:pt idx="218">
                  <c:v>154.000000</c:v>
                </c:pt>
                <c:pt idx="219">
                  <c:v>203.000000</c:v>
                </c:pt>
                <c:pt idx="220">
                  <c:v>697.000000</c:v>
                </c:pt>
                <c:pt idx="221">
                  <c:v>-49.000000</c:v>
                </c:pt>
                <c:pt idx="222">
                  <c:v>345.000000</c:v>
                </c:pt>
                <c:pt idx="223">
                  <c:v>-266.000000</c:v>
                </c:pt>
                <c:pt idx="224">
                  <c:v>-321.000000</c:v>
                </c:pt>
                <c:pt idx="225">
                  <c:v>420.000000</c:v>
                </c:pt>
                <c:pt idx="226">
                  <c:v>1001.000000</c:v>
                </c:pt>
                <c:pt idx="227">
                  <c:v>780.000000</c:v>
                </c:pt>
                <c:pt idx="228">
                  <c:v>914.000000</c:v>
                </c:pt>
                <c:pt idx="229">
                  <c:v>352.000000</c:v>
                </c:pt>
                <c:pt idx="230">
                  <c:v>-268.000000</c:v>
                </c:pt>
                <c:pt idx="231">
                  <c:v>-837.000000</c:v>
                </c:pt>
                <c:pt idx="232">
                  <c:v>1282.000000</c:v>
                </c:pt>
                <c:pt idx="233">
                  <c:v>1431.000000</c:v>
                </c:pt>
                <c:pt idx="234">
                  <c:v>1472.000000</c:v>
                </c:pt>
                <c:pt idx="235">
                  <c:v>1206.000000</c:v>
                </c:pt>
                <c:pt idx="236">
                  <c:v>915.000000</c:v>
                </c:pt>
                <c:pt idx="237">
                  <c:v>780.000000</c:v>
                </c:pt>
                <c:pt idx="238">
                  <c:v>-2367.000000</c:v>
                </c:pt>
                <c:pt idx="239">
                  <c:v>1536.000000</c:v>
                </c:pt>
                <c:pt idx="240">
                  <c:v>4325.000000</c:v>
                </c:pt>
                <c:pt idx="241">
                  <c:v>880.000000</c:v>
                </c:pt>
                <c:pt idx="242">
                  <c:v>3064.000000</c:v>
                </c:pt>
                <c:pt idx="243">
                  <c:v>501.000000</c:v>
                </c:pt>
                <c:pt idx="244">
                  <c:v>1629.000000</c:v>
                </c:pt>
                <c:pt idx="245">
                  <c:v>-4261.000000</c:v>
                </c:pt>
                <c:pt idx="246">
                  <c:v>4982.000000</c:v>
                </c:pt>
                <c:pt idx="247">
                  <c:v>2997.000000</c:v>
                </c:pt>
                <c:pt idx="248">
                  <c:v>1840.000000</c:v>
                </c:pt>
                <c:pt idx="249">
                  <c:v>4253.000000</c:v>
                </c:pt>
                <c:pt idx="250">
                  <c:v>674.000000</c:v>
                </c:pt>
                <c:pt idx="251">
                  <c:v>-1851.000000</c:v>
                </c:pt>
                <c:pt idx="252">
                  <c:v>-7654.000000</c:v>
                </c:pt>
                <c:pt idx="253">
                  <c:v>5991.000000</c:v>
                </c:pt>
                <c:pt idx="254">
                  <c:v>2306.000000</c:v>
                </c:pt>
                <c:pt idx="255">
                  <c:v>3955.000000</c:v>
                </c:pt>
                <c:pt idx="256">
                  <c:v>3304.000000</c:v>
                </c:pt>
                <c:pt idx="257">
                  <c:v>2002.000000</c:v>
                </c:pt>
                <c:pt idx="258">
                  <c:v>-7195.000000</c:v>
                </c:pt>
                <c:pt idx="259">
                  <c:v>-7345.000000</c:v>
                </c:pt>
                <c:pt idx="260">
                  <c:v>9827.000000</c:v>
                </c:pt>
                <c:pt idx="261">
                  <c:v>-2137.000000</c:v>
                </c:pt>
                <c:pt idx="262">
                  <c:v>5017.000000</c:v>
                </c:pt>
                <c:pt idx="263">
                  <c:v>2924.000000</c:v>
                </c:pt>
                <c:pt idx="264">
                  <c:v>-3647.000000</c:v>
                </c:pt>
                <c:pt idx="265">
                  <c:v>-3276.000000</c:v>
                </c:pt>
                <c:pt idx="266">
                  <c:v>-6625.000000</c:v>
                </c:pt>
                <c:pt idx="267">
                  <c:v>4837.000000</c:v>
                </c:pt>
                <c:pt idx="268">
                  <c:v>2091.000000</c:v>
                </c:pt>
                <c:pt idx="269">
                  <c:v>1894.000000</c:v>
                </c:pt>
                <c:pt idx="270">
                  <c:v>1066.000000</c:v>
                </c:pt>
                <c:pt idx="271">
                  <c:v>-2475.000000</c:v>
                </c:pt>
                <c:pt idx="272">
                  <c:v>-6430.000000</c:v>
                </c:pt>
                <c:pt idx="273">
                  <c:v>-5407.000000</c:v>
                </c:pt>
                <c:pt idx="274">
                  <c:v>302.000000</c:v>
                </c:pt>
                <c:pt idx="275">
                  <c:v>2621.000000</c:v>
                </c:pt>
                <c:pt idx="276">
                  <c:v>3150.000000</c:v>
                </c:pt>
                <c:pt idx="277">
                  <c:v>-651.000000</c:v>
                </c:pt>
                <c:pt idx="278">
                  <c:v>-2029.000000</c:v>
                </c:pt>
                <c:pt idx="279">
                  <c:v>-5675.000000</c:v>
                </c:pt>
                <c:pt idx="280">
                  <c:v>-4271.000000</c:v>
                </c:pt>
                <c:pt idx="281">
                  <c:v>2973.000000</c:v>
                </c:pt>
                <c:pt idx="282">
                  <c:v>1359.000000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700"/>
          <c:min val="-7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33.333"/>
        <c:minorUnit val="116.667"/>
      </c:valAx>
      <c:spPr>
        <a:noFill/>
        <a:ln w="12700" cap="flat">
          <a:noFill/>
          <a:miter lim="400000"/>
        </a:ln>
        <a:effectLst/>
      </c:spPr>
    </c:plotArea>
    <c:legend>
      <c:legendPos val="t"/>
      <c:layout>
        <c:manualLayout>
          <c:xMode val="edge"/>
          <c:yMode val="edge"/>
          <c:x val="0.0952963"/>
          <c:y val="0"/>
          <c:w val="0.8369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9167"/>
          <c:y val="0.099193"/>
          <c:w val="0.922495"/>
          <c:h val="0.760108"/>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'Italy-prediction'!$F$3:$F$285</c:f>
              <c:numCache>
                <c:ptCount val="28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pt idx="98">
                  <c:v>-15.000000</c:v>
                </c:pt>
                <c:pt idx="99">
                  <c:v>-5.000000</c:v>
                </c:pt>
                <c:pt idx="100">
                  <c:v>16.000000</c:v>
                </c:pt>
                <c:pt idx="101">
                  <c:v>17.000000</c:v>
                </c:pt>
                <c:pt idx="102">
                  <c:v>-3.000000</c:v>
                </c:pt>
                <c:pt idx="103">
                  <c:v>-13.000000</c:v>
                </c:pt>
                <c:pt idx="104">
                  <c:v>-19.000000</c:v>
                </c:pt>
                <c:pt idx="105">
                  <c:v>12.000000</c:v>
                </c:pt>
                <c:pt idx="106">
                  <c:v>14.000000</c:v>
                </c:pt>
                <c:pt idx="107">
                  <c:v>-8.000000</c:v>
                </c:pt>
                <c:pt idx="108">
                  <c:v>-18.000000</c:v>
                </c:pt>
                <c:pt idx="109">
                  <c:v>3.000000</c:v>
                </c:pt>
                <c:pt idx="110">
                  <c:v>22.000000</c:v>
                </c:pt>
                <c:pt idx="111">
                  <c:v>-34.000000</c:v>
                </c:pt>
                <c:pt idx="112">
                  <c:v>-18.000000</c:v>
                </c:pt>
                <c:pt idx="113">
                  <c:v>8.000000</c:v>
                </c:pt>
                <c:pt idx="114">
                  <c:v>9.000000</c:v>
                </c:pt>
                <c:pt idx="115">
                  <c:v>23.000000</c:v>
                </c:pt>
                <c:pt idx="116">
                  <c:v>-19.000000</c:v>
                </c:pt>
                <c:pt idx="117">
                  <c:v>2.000000</c:v>
                </c:pt>
                <c:pt idx="118">
                  <c:v>-25.000000</c:v>
                </c:pt>
                <c:pt idx="119">
                  <c:v>-1.000000</c:v>
                </c:pt>
                <c:pt idx="120">
                  <c:v>-5.000000</c:v>
                </c:pt>
                <c:pt idx="121">
                  <c:v>-49.000000</c:v>
                </c:pt>
                <c:pt idx="122">
                  <c:v>65.000000</c:v>
                </c:pt>
                <c:pt idx="123">
                  <c:v>-4.000000</c:v>
                </c:pt>
                <c:pt idx="124">
                  <c:v>-22.000000</c:v>
                </c:pt>
                <c:pt idx="125">
                  <c:v>14.000000</c:v>
                </c:pt>
                <c:pt idx="126">
                  <c:v>-16.000000</c:v>
                </c:pt>
                <c:pt idx="127">
                  <c:v>17.000000</c:v>
                </c:pt>
                <c:pt idx="128">
                  <c:v>-2.000000</c:v>
                </c:pt>
                <c:pt idx="129">
                  <c:v>9.000000</c:v>
                </c:pt>
                <c:pt idx="130">
                  <c:v>-15.000000</c:v>
                </c:pt>
                <c:pt idx="131">
                  <c:v>6.000000</c:v>
                </c:pt>
                <c:pt idx="132">
                  <c:v>-14.000000</c:v>
                </c:pt>
                <c:pt idx="133">
                  <c:v>1.000000</c:v>
                </c:pt>
                <c:pt idx="134">
                  <c:v>22.000000</c:v>
                </c:pt>
                <c:pt idx="135">
                  <c:v>-15.000000</c:v>
                </c:pt>
                <c:pt idx="136">
                  <c:v>-3.000000</c:v>
                </c:pt>
                <c:pt idx="137">
                  <c:v>0.000000</c:v>
                </c:pt>
                <c:pt idx="138">
                  <c:v>-5.000000</c:v>
                </c:pt>
                <c:pt idx="139">
                  <c:v>2.000000</c:v>
                </c:pt>
                <c:pt idx="140">
                  <c:v>4.000000</c:v>
                </c:pt>
                <c:pt idx="141">
                  <c:v>4.000000</c:v>
                </c:pt>
                <c:pt idx="142">
                  <c:v>-4.000000</c:v>
                </c:pt>
                <c:pt idx="143">
                  <c:v>7.000000</c:v>
                </c:pt>
                <c:pt idx="144">
                  <c:v>-9.000000</c:v>
                </c:pt>
                <c:pt idx="145">
                  <c:v>3.000000</c:v>
                </c:pt>
                <c:pt idx="146">
                  <c:v>-11.000000</c:v>
                </c:pt>
                <c:pt idx="147">
                  <c:v>10.000000</c:v>
                </c:pt>
                <c:pt idx="148">
                  <c:v>2.000000</c:v>
                </c:pt>
                <c:pt idx="149">
                  <c:v>-6.000000</c:v>
                </c:pt>
                <c:pt idx="150">
                  <c:v>1.000000</c:v>
                </c:pt>
                <c:pt idx="151">
                  <c:v>-5.000000</c:v>
                </c:pt>
                <c:pt idx="152">
                  <c:v>0.000000</c:v>
                </c:pt>
                <c:pt idx="153">
                  <c:v>0.000000</c:v>
                </c:pt>
                <c:pt idx="154">
                  <c:v>0.000000</c:v>
                </c:pt>
                <c:pt idx="155">
                  <c:v>6.000000</c:v>
                </c:pt>
                <c:pt idx="156">
                  <c:v>-5.000000</c:v>
                </c:pt>
                <c:pt idx="157">
                  <c:v>-3.000000</c:v>
                </c:pt>
                <c:pt idx="158">
                  <c:v>6.000000</c:v>
                </c:pt>
                <c:pt idx="159">
                  <c:v>-4.000000</c:v>
                </c:pt>
                <c:pt idx="160">
                  <c:v>3.000000</c:v>
                </c:pt>
                <c:pt idx="161">
                  <c:v>4.000000</c:v>
                </c:pt>
                <c:pt idx="162">
                  <c:v>-7.000000</c:v>
                </c:pt>
                <c:pt idx="163">
                  <c:v>5.000000</c:v>
                </c:pt>
                <c:pt idx="164">
                  <c:v>-4.000000</c:v>
                </c:pt>
                <c:pt idx="165">
                  <c:v>-3.000000</c:v>
                </c:pt>
                <c:pt idx="166">
                  <c:v>10.000000</c:v>
                </c:pt>
                <c:pt idx="167">
                  <c:v>-11.000000</c:v>
                </c:pt>
                <c:pt idx="168">
                  <c:v>2.000000</c:v>
                </c:pt>
                <c:pt idx="169">
                  <c:v>2.000000</c:v>
                </c:pt>
                <c:pt idx="170">
                  <c:v>4.000000</c:v>
                </c:pt>
                <c:pt idx="171">
                  <c:v>-4.000000</c:v>
                </c:pt>
                <c:pt idx="172">
                  <c:v>-3.000000</c:v>
                </c:pt>
                <c:pt idx="173">
                  <c:v>155.000000</c:v>
                </c:pt>
                <c:pt idx="174">
                  <c:v>-154.000000</c:v>
                </c:pt>
                <c:pt idx="175">
                  <c:v>0.000000</c:v>
                </c:pt>
                <c:pt idx="176">
                  <c:v>1.000000</c:v>
                </c:pt>
                <c:pt idx="177">
                  <c:v>2.000000</c:v>
                </c:pt>
                <c:pt idx="178">
                  <c:v>-1.000000</c:v>
                </c:pt>
                <c:pt idx="179">
                  <c:v>3.000000</c:v>
                </c:pt>
                <c:pt idx="180">
                  <c:v>-6.000000</c:v>
                </c:pt>
                <c:pt idx="181">
                  <c:v>4.000000</c:v>
                </c:pt>
                <c:pt idx="182">
                  <c:v>-3.000000</c:v>
                </c:pt>
                <c:pt idx="183">
                  <c:v>0.000000</c:v>
                </c:pt>
                <c:pt idx="184">
                  <c:v>9.000000</c:v>
                </c:pt>
                <c:pt idx="185">
                  <c:v>-8.000000</c:v>
                </c:pt>
                <c:pt idx="186">
                  <c:v>4.000000</c:v>
                </c:pt>
                <c:pt idx="187">
                  <c:v>-8.000000</c:v>
                </c:pt>
                <c:pt idx="188">
                  <c:v>3.000000</c:v>
                </c:pt>
                <c:pt idx="189">
                  <c:v>2.000000</c:v>
                </c:pt>
                <c:pt idx="190">
                  <c:v>2.000000</c:v>
                </c:pt>
                <c:pt idx="191">
                  <c:v>-2.000000</c:v>
                </c:pt>
                <c:pt idx="192">
                  <c:v>4.000000</c:v>
                </c:pt>
                <c:pt idx="193">
                  <c:v>1.000000</c:v>
                </c:pt>
                <c:pt idx="194">
                  <c:v>4.000000</c:v>
                </c:pt>
                <c:pt idx="195">
                  <c:v>-7.000000</c:v>
                </c:pt>
                <c:pt idx="196">
                  <c:v>4.000000</c:v>
                </c:pt>
                <c:pt idx="197">
                  <c:v>-2.000000</c:v>
                </c:pt>
                <c:pt idx="198">
                  <c:v>4.000000</c:v>
                </c:pt>
                <c:pt idx="199">
                  <c:v>-4.000000</c:v>
                </c:pt>
                <c:pt idx="200">
                  <c:v>0.000000</c:v>
                </c:pt>
                <c:pt idx="201">
                  <c:v>-4.000000</c:v>
                </c:pt>
                <c:pt idx="202">
                  <c:v>1.000000</c:v>
                </c:pt>
                <c:pt idx="203">
                  <c:v>7.000000</c:v>
                </c:pt>
                <c:pt idx="204">
                  <c:v>-5.000000</c:v>
                </c:pt>
                <c:pt idx="205">
                  <c:v>3.000000</c:v>
                </c:pt>
                <c:pt idx="206">
                  <c:v>1.000000</c:v>
                </c:pt>
                <c:pt idx="207">
                  <c:v>-3.000000</c:v>
                </c:pt>
                <c:pt idx="208">
                  <c:v>14.000000</c:v>
                </c:pt>
                <c:pt idx="209">
                  <c:v>-9.000000</c:v>
                </c:pt>
                <c:pt idx="210">
                  <c:v>2.000000</c:v>
                </c:pt>
                <c:pt idx="211">
                  <c:v>-3.000000</c:v>
                </c:pt>
                <c:pt idx="212">
                  <c:v>6.000000</c:v>
                </c:pt>
                <c:pt idx="213">
                  <c:v>3.000000</c:v>
                </c:pt>
                <c:pt idx="214">
                  <c:v>-3.000000</c:v>
                </c:pt>
                <c:pt idx="215">
                  <c:v>-3.000000</c:v>
                </c:pt>
                <c:pt idx="216">
                  <c:v>0.000000</c:v>
                </c:pt>
                <c:pt idx="217">
                  <c:v>-1.000000</c:v>
                </c:pt>
                <c:pt idx="218">
                  <c:v>8.000000</c:v>
                </c:pt>
                <c:pt idx="219">
                  <c:v>-5.000000</c:v>
                </c:pt>
                <c:pt idx="220">
                  <c:v>5.000000</c:v>
                </c:pt>
                <c:pt idx="221">
                  <c:v>-1.000000</c:v>
                </c:pt>
                <c:pt idx="222">
                  <c:v>4.000000</c:v>
                </c:pt>
                <c:pt idx="223">
                  <c:v>-9.000000</c:v>
                </c:pt>
                <c:pt idx="224">
                  <c:v>-2.000000</c:v>
                </c:pt>
                <c:pt idx="225">
                  <c:v>12.000000</c:v>
                </c:pt>
                <c:pt idx="226">
                  <c:v>3.000000</c:v>
                </c:pt>
                <c:pt idx="227">
                  <c:v>-9.000000</c:v>
                </c:pt>
                <c:pt idx="228">
                  <c:v>6.000000</c:v>
                </c:pt>
                <c:pt idx="229">
                  <c:v>1.000000</c:v>
                </c:pt>
                <c:pt idx="230">
                  <c:v>-3.000000</c:v>
                </c:pt>
                <c:pt idx="231">
                  <c:v>13.000000</c:v>
                </c:pt>
                <c:pt idx="232">
                  <c:v>2.000000</c:v>
                </c:pt>
                <c:pt idx="233">
                  <c:v>2.000000</c:v>
                </c:pt>
                <c:pt idx="234">
                  <c:v>40.000000</c:v>
                </c:pt>
                <c:pt idx="235">
                  <c:v>-28.000000</c:v>
                </c:pt>
                <c:pt idx="236">
                  <c:v>-8.000000</c:v>
                </c:pt>
                <c:pt idx="237">
                  <c:v>22.000000</c:v>
                </c:pt>
                <c:pt idx="238">
                  <c:v>4.000000</c:v>
                </c:pt>
                <c:pt idx="239">
                  <c:v>16.000000</c:v>
                </c:pt>
                <c:pt idx="240">
                  <c:v>38.000000</c:v>
                </c:pt>
                <c:pt idx="241">
                  <c:v>9.000000</c:v>
                </c:pt>
                <c:pt idx="242">
                  <c:v>-45.000000</c:v>
                </c:pt>
                <c:pt idx="243">
                  <c:v>60.000000</c:v>
                </c:pt>
                <c:pt idx="244">
                  <c:v>-23.000000</c:v>
                </c:pt>
                <c:pt idx="245">
                  <c:v>13.000000</c:v>
                </c:pt>
                <c:pt idx="246">
                  <c:v>80.000000</c:v>
                </c:pt>
                <c:pt idx="247">
                  <c:v>-16.000000</c:v>
                </c:pt>
                <c:pt idx="248">
                  <c:v>12.000000</c:v>
                </c:pt>
                <c:pt idx="249">
                  <c:v>-18.000000</c:v>
                </c:pt>
                <c:pt idx="250">
                  <c:v>98.000000</c:v>
                </c:pt>
                <c:pt idx="251">
                  <c:v>-89.000000</c:v>
                </c:pt>
                <c:pt idx="252">
                  <c:v>25.000000</c:v>
                </c:pt>
                <c:pt idx="253">
                  <c:v>120.000000</c:v>
                </c:pt>
                <c:pt idx="254">
                  <c:v>-1.000000</c:v>
                </c:pt>
                <c:pt idx="255">
                  <c:v>76.000000</c:v>
                </c:pt>
                <c:pt idx="256">
                  <c:v>18.000000</c:v>
                </c:pt>
                <c:pt idx="257">
                  <c:v>-21.000000</c:v>
                </c:pt>
                <c:pt idx="258">
                  <c:v>-94.000000</c:v>
                </c:pt>
                <c:pt idx="259">
                  <c:v>25.000000</c:v>
                </c:pt>
                <c:pt idx="260">
                  <c:v>224.000000</c:v>
                </c:pt>
                <c:pt idx="261">
                  <c:v>43.000000</c:v>
                </c:pt>
                <c:pt idx="262">
                  <c:v>13.000000</c:v>
                </c:pt>
                <c:pt idx="263">
                  <c:v>-86.000000</c:v>
                </c:pt>
                <c:pt idx="264">
                  <c:v>-6.000000</c:v>
                </c:pt>
                <c:pt idx="265">
                  <c:v>2.000000</c:v>
                </c:pt>
                <c:pt idx="266">
                  <c:v>-42.000000</c:v>
                </c:pt>
                <c:pt idx="267">
                  <c:v>227.000000</c:v>
                </c:pt>
                <c:pt idx="268">
                  <c:v>22.000000</c:v>
                </c:pt>
                <c:pt idx="269">
                  <c:v>-100.000000</c:v>
                </c:pt>
                <c:pt idx="270">
                  <c:v>46.000000</c:v>
                </c:pt>
                <c:pt idx="271">
                  <c:v>-7.000000</c:v>
                </c:pt>
                <c:pt idx="272">
                  <c:v>-130.000000</c:v>
                </c:pt>
                <c:pt idx="273">
                  <c:v>68.000000</c:v>
                </c:pt>
                <c:pt idx="274">
                  <c:v>223.000000</c:v>
                </c:pt>
                <c:pt idx="275">
                  <c:v>-131.000000</c:v>
                </c:pt>
                <c:pt idx="276">
                  <c:v>100.000000</c:v>
                </c:pt>
                <c:pt idx="277">
                  <c:v>5.000000</c:v>
                </c:pt>
                <c:pt idx="278">
                  <c:v>-141.000000</c:v>
                </c:pt>
                <c:pt idx="279">
                  <c:v>-145.000000</c:v>
                </c:pt>
                <c:pt idx="280">
                  <c:v>131.000000</c:v>
                </c:pt>
                <c:pt idx="281">
                  <c:v>113.000000</c:v>
                </c:pt>
                <c:pt idx="282">
                  <c:v>-101.000000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0"/>
          <c:min val="-1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0"/>
        <c:minorUnit val="25"/>
      </c:valAx>
      <c:spPr>
        <a:noFill/>
        <a:ln w="12700" cap="flat">
          <a:noFill/>
          <a:miter lim="400000"/>
        </a:ln>
        <a:effectLst/>
      </c:spPr>
    </c:plotArea>
    <c:legend>
      <c:legendPos val="t"/>
      <c:layout>
        <c:manualLayout>
          <c:xMode val="edge"/>
          <c:yMode val="edge"/>
          <c:x val="0.0621002"/>
          <c:y val="0"/>
          <c:w val="0.86726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2445"/>
          <c:y val="0.099193"/>
          <c:w val="0.915092"/>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'Italy-prediction'!$D$3:$D$285</c:f>
              <c:numCache>
                <c:ptCount val="28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pt idx="250">
                  <c:v>297.000000</c:v>
                </c:pt>
                <c:pt idx="251">
                  <c:v>208.000000</c:v>
                </c:pt>
                <c:pt idx="252">
                  <c:v>233.000000</c:v>
                </c:pt>
                <c:pt idx="253">
                  <c:v>353.000000</c:v>
                </c:pt>
                <c:pt idx="254">
                  <c:v>352.000000</c:v>
                </c:pt>
                <c:pt idx="255">
                  <c:v>428.000000</c:v>
                </c:pt>
                <c:pt idx="256">
                  <c:v>446.000000</c:v>
                </c:pt>
                <c:pt idx="257">
                  <c:v>425.000000</c:v>
                </c:pt>
                <c:pt idx="258">
                  <c:v>331.000000</c:v>
                </c:pt>
                <c:pt idx="259">
                  <c:v>356.000000</c:v>
                </c:pt>
                <c:pt idx="260">
                  <c:v>580.000000</c:v>
                </c:pt>
                <c:pt idx="261">
                  <c:v>623.000000</c:v>
                </c:pt>
                <c:pt idx="262">
                  <c:v>636.000000</c:v>
                </c:pt>
                <c:pt idx="263">
                  <c:v>550.000000</c:v>
                </c:pt>
                <c:pt idx="264">
                  <c:v>544.000000</c:v>
                </c:pt>
                <c:pt idx="265">
                  <c:v>546.000000</c:v>
                </c:pt>
                <c:pt idx="266">
                  <c:v>504.000000</c:v>
                </c:pt>
                <c:pt idx="267">
                  <c:v>731.000000</c:v>
                </c:pt>
                <c:pt idx="268">
                  <c:v>753.000000</c:v>
                </c:pt>
                <c:pt idx="269">
                  <c:v>653.000000</c:v>
                </c:pt>
                <c:pt idx="270">
                  <c:v>699.000000</c:v>
                </c:pt>
                <c:pt idx="271">
                  <c:v>692.000000</c:v>
                </c:pt>
                <c:pt idx="272">
                  <c:v>562.000000</c:v>
                </c:pt>
                <c:pt idx="273">
                  <c:v>630.000000</c:v>
                </c:pt>
                <c:pt idx="274">
                  <c:v>853.000000</c:v>
                </c:pt>
                <c:pt idx="275">
                  <c:v>722.000000</c:v>
                </c:pt>
                <c:pt idx="276">
                  <c:v>822.000000</c:v>
                </c:pt>
                <c:pt idx="277">
                  <c:v>827.000000</c:v>
                </c:pt>
                <c:pt idx="278">
                  <c:v>686.000000</c:v>
                </c:pt>
                <c:pt idx="279">
                  <c:v>541.000000</c:v>
                </c:pt>
                <c:pt idx="280">
                  <c:v>672.000000</c:v>
                </c:pt>
                <c:pt idx="281">
                  <c:v>785.000000</c:v>
                </c:pt>
                <c:pt idx="282">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06986"/>
          <c:y val="0"/>
          <c:w val="0.87407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'Italy-prediction'!$E$3:$E$285</c:f>
              <c:numCache>
                <c:ptCount val="283"/>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0000"/>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2614"/>
          <c:y val="0.099193"/>
          <c:w val="0.882038"/>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'Italy-main2'!$E$4:$E$286</c:f>
              <c:numCache>
                <c:ptCount val="283"/>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pt idx="240">
                  <c:v>0.032205</c:v>
                </c:pt>
                <c:pt idx="241">
                  <c:v>0.032954</c:v>
                </c:pt>
                <c:pt idx="242">
                  <c:v>0.033873</c:v>
                </c:pt>
                <c:pt idx="243">
                  <c:v>0.034813</c:v>
                </c:pt>
                <c:pt idx="244">
                  <c:v>0.035880</c:v>
                </c:pt>
                <c:pt idx="245">
                  <c:v>0.036728</c:v>
                </c:pt>
                <c:pt idx="246">
                  <c:v>0.037770</c:v>
                </c:pt>
                <c:pt idx="247">
                  <c:v>0.038923</c:v>
                </c:pt>
                <c:pt idx="248">
                  <c:v>0.040160</c:v>
                </c:pt>
                <c:pt idx="249">
                  <c:v>0.041601</c:v>
                </c:pt>
                <c:pt idx="250">
                  <c:v>0.043044</c:v>
                </c:pt>
                <c:pt idx="251">
                  <c:v>0.044423</c:v>
                </c:pt>
                <c:pt idx="252">
                  <c:v>0.045430</c:v>
                </c:pt>
                <c:pt idx="253">
                  <c:v>0.046656</c:v>
                </c:pt>
                <c:pt idx="254">
                  <c:v>0.047908</c:v>
                </c:pt>
                <c:pt idx="255">
                  <c:v>0.049342</c:v>
                </c:pt>
                <c:pt idx="256">
                  <c:v>0.050890</c:v>
                </c:pt>
                <c:pt idx="257">
                  <c:v>0.052521</c:v>
                </c:pt>
                <c:pt idx="258">
                  <c:v>0.053820</c:v>
                </c:pt>
                <c:pt idx="259">
                  <c:v>0.054808</c:v>
                </c:pt>
                <c:pt idx="260">
                  <c:v>0.056113</c:v>
                </c:pt>
                <c:pt idx="261">
                  <c:v>0.057243</c:v>
                </c:pt>
                <c:pt idx="262">
                  <c:v>0.058592</c:v>
                </c:pt>
                <c:pt idx="263">
                  <c:v>0.059999</c:v>
                </c:pt>
                <c:pt idx="264">
                  <c:v>0.061261</c:v>
                </c:pt>
                <c:pt idx="265">
                  <c:v>0.062427</c:v>
                </c:pt>
                <c:pt idx="266">
                  <c:v>0.063364</c:v>
                </c:pt>
                <c:pt idx="267">
                  <c:v>0.064351</c:v>
                </c:pt>
                <c:pt idx="268">
                  <c:v>0.065335</c:v>
                </c:pt>
                <c:pt idx="269">
                  <c:v>0.066340</c:v>
                </c:pt>
                <c:pt idx="270">
                  <c:v>0.067414</c:v>
                </c:pt>
                <c:pt idx="271">
                  <c:v>0.068344</c:v>
                </c:pt>
                <c:pt idx="272">
                  <c:v>0.069101</c:v>
                </c:pt>
                <c:pt idx="273">
                  <c:v>0.069716</c:v>
                </c:pt>
                <c:pt idx="274">
                  <c:v>0.070202</c:v>
                </c:pt>
                <c:pt idx="275">
                  <c:v>0.070665</c:v>
                </c:pt>
                <c:pt idx="276">
                  <c:v>0.071258</c:v>
                </c:pt>
                <c:pt idx="277">
                  <c:v>0.071840</c:v>
                </c:pt>
                <c:pt idx="278">
                  <c:v>0.072306</c:v>
                </c:pt>
                <c:pt idx="279">
                  <c:v>0.072666</c:v>
                </c:pt>
                <c:pt idx="280">
                  <c:v>0.072980</c:v>
                </c:pt>
                <c:pt idx="281">
                  <c:v>0.073254</c:v>
                </c:pt>
                <c:pt idx="282">
                  <c:v>0.073502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49881"/>
          <c:y val="0"/>
          <c:w val="0.84250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-5,5973x + 515,83
R² = 0,4979</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'Italy-prediction'!$E$85:$E$158</c:f>
              <c:numCache>
                <c:ptCount val="74"/>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-1,7865x + 114,47
R² = 0,7468</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'Italy-prediction'!$D$85:$D$158</c:f>
              <c:numCache>
                <c:ptCount val="74"/>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'Italy-prediction'!$B$85:$B$217</c:f>
              <c:strCache>
                <c:ptCount val="133"/>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strCache>
            </c:strRef>
          </c:cat>
          <c:val>
            <c:numRef>
              <c:f>'Italy-prediction'!$E$85:$E$217</c:f>
              <c:numCache>
                <c:ptCount val="133"/>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pt idx="74">
                  <c:v>289.000000</c:v>
                </c:pt>
                <c:pt idx="75">
                  <c:v>386.000000</c:v>
                </c:pt>
                <c:pt idx="76">
                  <c:v>379.000000</c:v>
                </c:pt>
                <c:pt idx="77">
                  <c:v>295.000000</c:v>
                </c:pt>
                <c:pt idx="78">
                  <c:v>239.000000</c:v>
                </c:pt>
                <c:pt idx="79">
                  <c:v>159.000000</c:v>
                </c:pt>
                <c:pt idx="80">
                  <c:v>190.000000</c:v>
                </c:pt>
                <c:pt idx="81">
                  <c:v>384.000000</c:v>
                </c:pt>
                <c:pt idx="82">
                  <c:v>402.000000</c:v>
                </c:pt>
                <c:pt idx="83">
                  <c:v>552.000000</c:v>
                </c:pt>
                <c:pt idx="84">
                  <c:v>347.000000</c:v>
                </c:pt>
                <c:pt idx="85">
                  <c:v>463.000000</c:v>
                </c:pt>
                <c:pt idx="86">
                  <c:v>259.000000</c:v>
                </c:pt>
                <c:pt idx="87">
                  <c:v>412.000000</c:v>
                </c:pt>
                <c:pt idx="88">
                  <c:v>481.000000</c:v>
                </c:pt>
                <c:pt idx="89">
                  <c:v>523.000000</c:v>
                </c:pt>
                <c:pt idx="90">
                  <c:v>574.000000</c:v>
                </c:pt>
                <c:pt idx="91">
                  <c:v>629.000000</c:v>
                </c:pt>
                <c:pt idx="92">
                  <c:v>479.000000</c:v>
                </c:pt>
                <c:pt idx="93">
                  <c:v>320.000000</c:v>
                </c:pt>
                <c:pt idx="94">
                  <c:v>403.000000</c:v>
                </c:pt>
                <c:pt idx="95">
                  <c:v>642.000000</c:v>
                </c:pt>
                <c:pt idx="96">
                  <c:v>845.000000</c:v>
                </c:pt>
                <c:pt idx="97">
                  <c:v>947.000000</c:v>
                </c:pt>
                <c:pt idx="98">
                  <c:v>1071.000000</c:v>
                </c:pt>
                <c:pt idx="99">
                  <c:v>1210.000000</c:v>
                </c:pt>
                <c:pt idx="100">
                  <c:v>953.000000</c:v>
                </c:pt>
                <c:pt idx="101">
                  <c:v>878.000000</c:v>
                </c:pt>
                <c:pt idx="102">
                  <c:v>1367.000000</c:v>
                </c:pt>
                <c:pt idx="103">
                  <c:v>1411.000000</c:v>
                </c:pt>
                <c:pt idx="104">
                  <c:v>1462.000000</c:v>
                </c:pt>
                <c:pt idx="105">
                  <c:v>1444.000000</c:v>
                </c:pt>
                <c:pt idx="106">
                  <c:v>1365.000000</c:v>
                </c:pt>
                <c:pt idx="107">
                  <c:v>996.000000</c:v>
                </c:pt>
                <c:pt idx="108">
                  <c:v>978.000000</c:v>
                </c:pt>
                <c:pt idx="109">
                  <c:v>1326.000000</c:v>
                </c:pt>
                <c:pt idx="110">
                  <c:v>1397.000000</c:v>
                </c:pt>
                <c:pt idx="111">
                  <c:v>1733.000000</c:v>
                </c:pt>
                <c:pt idx="112">
                  <c:v>1694.000000</c:v>
                </c:pt>
                <c:pt idx="113">
                  <c:v>1297.000000</c:v>
                </c:pt>
                <c:pt idx="114">
                  <c:v>1108.000000</c:v>
                </c:pt>
                <c:pt idx="115">
                  <c:v>1370.000000</c:v>
                </c:pt>
                <c:pt idx="116">
                  <c:v>1434.000000</c:v>
                </c:pt>
                <c:pt idx="117">
                  <c:v>1597.000000</c:v>
                </c:pt>
                <c:pt idx="118">
                  <c:v>1616.000000</c:v>
                </c:pt>
                <c:pt idx="119">
                  <c:v>1501.000000</c:v>
                </c:pt>
                <c:pt idx="120">
                  <c:v>1458.000000</c:v>
                </c:pt>
                <c:pt idx="121">
                  <c:v>1008.000000</c:v>
                </c:pt>
                <c:pt idx="122">
                  <c:v>1229.000000</c:v>
                </c:pt>
                <c:pt idx="123">
                  <c:v>1452.000000</c:v>
                </c:pt>
                <c:pt idx="124">
                  <c:v>1585.000000</c:v>
                </c:pt>
                <c:pt idx="125">
                  <c:v>1907.000000</c:v>
                </c:pt>
                <c:pt idx="126">
                  <c:v>1638.000000</c:v>
                </c:pt>
                <c:pt idx="127">
                  <c:v>1587.000000</c:v>
                </c:pt>
                <c:pt idx="128">
                  <c:v>1350.000000</c:v>
                </c:pt>
                <c:pt idx="129">
                  <c:v>1392.000000</c:v>
                </c:pt>
                <c:pt idx="130">
                  <c:v>1640.000000</c:v>
                </c:pt>
                <c:pt idx="131">
                  <c:v>1786.000000</c:v>
                </c:pt>
                <c:pt idx="132">
                  <c:v>1912.000000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'Italy-prediction'!$B$85:$B$216</c:f>
              <c:strCache>
                <c:ptCount val="132"/>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strCache>
            </c:strRef>
          </c:cat>
          <c:val>
            <c:numRef>
              <c:f>'Italy-prediction'!$D$85:$D$216</c:f>
              <c:numCache>
                <c:ptCount val="132"/>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pt idx="74">
                  <c:v>6.000000</c:v>
                </c:pt>
                <c:pt idx="75">
                  <c:v>3.000000</c:v>
                </c:pt>
                <c:pt idx="76">
                  <c:v>9.000000</c:v>
                </c:pt>
                <c:pt idx="77">
                  <c:v>5.000000</c:v>
                </c:pt>
                <c:pt idx="78">
                  <c:v>8.000000</c:v>
                </c:pt>
                <c:pt idx="79">
                  <c:v>12.000000</c:v>
                </c:pt>
                <c:pt idx="80">
                  <c:v>5.000000</c:v>
                </c:pt>
                <c:pt idx="81">
                  <c:v>10.000000</c:v>
                </c:pt>
                <c:pt idx="82">
                  <c:v>6.000000</c:v>
                </c:pt>
                <c:pt idx="83">
                  <c:v>3.000000</c:v>
                </c:pt>
                <c:pt idx="84">
                  <c:v>13.000000</c:v>
                </c:pt>
                <c:pt idx="85">
                  <c:v>2.000000</c:v>
                </c:pt>
                <c:pt idx="86">
                  <c:v>4.000000</c:v>
                </c:pt>
                <c:pt idx="87">
                  <c:v>6.000000</c:v>
                </c:pt>
                <c:pt idx="88">
                  <c:v>10.000000</c:v>
                </c:pt>
                <c:pt idx="89">
                  <c:v>6.000000</c:v>
                </c:pt>
                <c:pt idx="90">
                  <c:v>3.000000</c:v>
                </c:pt>
                <c:pt idx="91">
                  <c:v>158.000000</c:v>
                </c:pt>
                <c:pt idx="92">
                  <c:v>4.000000</c:v>
                </c:pt>
                <c:pt idx="93">
                  <c:v>4.000000</c:v>
                </c:pt>
                <c:pt idx="94">
                  <c:v>5.000000</c:v>
                </c:pt>
                <c:pt idx="95">
                  <c:v>7.000000</c:v>
                </c:pt>
                <c:pt idx="96">
                  <c:v>6.000000</c:v>
                </c:pt>
                <c:pt idx="97">
                  <c:v>9.000000</c:v>
                </c:pt>
                <c:pt idx="98">
                  <c:v>3.000000</c:v>
                </c:pt>
                <c:pt idx="99">
                  <c:v>7.000000</c:v>
                </c:pt>
                <c:pt idx="100">
                  <c:v>4.000000</c:v>
                </c:pt>
                <c:pt idx="101">
                  <c:v>4.000000</c:v>
                </c:pt>
                <c:pt idx="102">
                  <c:v>13.000000</c:v>
                </c:pt>
                <c:pt idx="103">
                  <c:v>5.000000</c:v>
                </c:pt>
                <c:pt idx="104">
                  <c:v>9.000000</c:v>
                </c:pt>
                <c:pt idx="105">
                  <c:v>1.000000</c:v>
                </c:pt>
                <c:pt idx="106">
                  <c:v>4.000000</c:v>
                </c:pt>
                <c:pt idx="107">
                  <c:v>6.000000</c:v>
                </c:pt>
                <c:pt idx="108">
                  <c:v>8.000000</c:v>
                </c:pt>
                <c:pt idx="109">
                  <c:v>6.000000</c:v>
                </c:pt>
                <c:pt idx="110">
                  <c:v>10.000000</c:v>
                </c:pt>
                <c:pt idx="111">
                  <c:v>11.000000</c:v>
                </c:pt>
                <c:pt idx="112">
                  <c:v>15.000000</c:v>
                </c:pt>
                <c:pt idx="113">
                  <c:v>8.000000</c:v>
                </c:pt>
                <c:pt idx="114">
                  <c:v>12.000000</c:v>
                </c:pt>
                <c:pt idx="115">
                  <c:v>10.000000</c:v>
                </c:pt>
                <c:pt idx="116">
                  <c:v>14.000000</c:v>
                </c:pt>
                <c:pt idx="117">
                  <c:v>10.000000</c:v>
                </c:pt>
                <c:pt idx="118">
                  <c:v>10.000000</c:v>
                </c:pt>
                <c:pt idx="119">
                  <c:v>6.000000</c:v>
                </c:pt>
                <c:pt idx="120">
                  <c:v>7.000000</c:v>
                </c:pt>
                <c:pt idx="121">
                  <c:v>14.000000</c:v>
                </c:pt>
                <c:pt idx="122">
                  <c:v>9.000000</c:v>
                </c:pt>
                <c:pt idx="123">
                  <c:v>12.000000</c:v>
                </c:pt>
                <c:pt idx="124">
                  <c:v>13.000000</c:v>
                </c:pt>
                <c:pt idx="125">
                  <c:v>10.000000</c:v>
                </c:pt>
                <c:pt idx="126">
                  <c:v>24.000000</c:v>
                </c:pt>
                <c:pt idx="127">
                  <c:v>15.000000</c:v>
                </c:pt>
                <c:pt idx="128">
                  <c:v>17.000000</c:v>
                </c:pt>
                <c:pt idx="129">
                  <c:v>14.000000</c:v>
                </c:pt>
                <c:pt idx="130">
                  <c:v>20.000000</c:v>
                </c:pt>
                <c:pt idx="131">
                  <c:v>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'Italy-prediction'!$B$123:$B$253</c:f>
              <c:strCache>
                <c:ptCount val="131"/>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pt idx="120">
                  <c:v>21/10/2020</c:v>
                </c:pt>
                <c:pt idx="121">
                  <c:v>22/10/2020</c:v>
                </c:pt>
                <c:pt idx="122">
                  <c:v>23/10/2020</c:v>
                </c:pt>
                <c:pt idx="123">
                  <c:v>24/10/2020</c:v>
                </c:pt>
                <c:pt idx="124">
                  <c:v>25/10/2020</c:v>
                </c:pt>
                <c:pt idx="125">
                  <c:v>26/10/2020</c:v>
                </c:pt>
                <c:pt idx="126">
                  <c:v>27/10/2020</c:v>
                </c:pt>
                <c:pt idx="127">
                  <c:v>28/10/2020</c:v>
                </c:pt>
                <c:pt idx="128">
                  <c:v>29/10/2020</c:v>
                </c:pt>
                <c:pt idx="129">
                  <c:v>30/10/2020</c:v>
                </c:pt>
                <c:pt idx="130">
                  <c:v>31/10/2020</c:v>
                </c:pt>
              </c:strCache>
            </c:strRef>
          </c:cat>
          <c:val>
            <c:numRef>
              <c:f>'Italy-prediction'!$E$123:$E$253</c:f>
              <c:numCache>
                <c:ptCount val="131"/>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pt idx="119">
                  <c:v>10874.000000</c:v>
                </c:pt>
                <c:pt idx="120">
                  <c:v>15199.000000</c:v>
                </c:pt>
                <c:pt idx="121">
                  <c:v>16079.000000</c:v>
                </c:pt>
                <c:pt idx="122">
                  <c:v>19143.000000</c:v>
                </c:pt>
                <c:pt idx="123">
                  <c:v>19644.000000</c:v>
                </c:pt>
                <c:pt idx="124">
                  <c:v>21273.000000</c:v>
                </c:pt>
                <c:pt idx="125">
                  <c:v>17012.000000</c:v>
                </c:pt>
                <c:pt idx="126">
                  <c:v>21994.000000</c:v>
                </c:pt>
                <c:pt idx="127">
                  <c:v>24991.000000</c:v>
                </c:pt>
                <c:pt idx="128">
                  <c:v>26831.000000</c:v>
                </c:pt>
                <c:pt idx="129">
                  <c:v>31084.000000</c:v>
                </c:pt>
                <c:pt idx="130">
                  <c:v>31758.000000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591"/>
          <c:y val="0.099193"/>
          <c:w val="0.904324"/>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'Italy-prediction'!$B$131:$B$175,'Italy-prediction'!$B$177:$B$253</c:f>
              <c:strCache>
                <c:ptCount val="12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16/8/2020</c:v>
                </c:pt>
                <c:pt idx="46">
                  <c:v>17/8/2020</c:v>
                </c:pt>
                <c:pt idx="47">
                  <c:v>18/8/2020</c:v>
                </c:pt>
                <c:pt idx="48">
                  <c:v>19/8/2020</c:v>
                </c:pt>
                <c:pt idx="49">
                  <c:v>20/8/2020</c:v>
                </c:pt>
                <c:pt idx="50">
                  <c:v>21/8/2020</c:v>
                </c:pt>
                <c:pt idx="51">
                  <c:v>22/8/2020</c:v>
                </c:pt>
                <c:pt idx="52">
                  <c:v>23/8/2020</c:v>
                </c:pt>
                <c:pt idx="53">
                  <c:v>24/8/2020</c:v>
                </c:pt>
                <c:pt idx="54">
                  <c:v>25/8/2020</c:v>
                </c:pt>
                <c:pt idx="55">
                  <c:v>26/8/2020</c:v>
                </c:pt>
                <c:pt idx="56">
                  <c:v>27/8/2020</c:v>
                </c:pt>
                <c:pt idx="57">
                  <c:v>28/8/2020</c:v>
                </c:pt>
                <c:pt idx="58">
                  <c:v>29/8/2020</c:v>
                </c:pt>
                <c:pt idx="59">
                  <c:v>30/8/2020</c:v>
                </c:pt>
                <c:pt idx="60">
                  <c:v>31/8/2020</c:v>
                </c:pt>
                <c:pt idx="61">
                  <c:v>1/9/2020</c:v>
                </c:pt>
                <c:pt idx="62">
                  <c:v>2/9/2020</c:v>
                </c:pt>
                <c:pt idx="63">
                  <c:v>3/9/2020</c:v>
                </c:pt>
                <c:pt idx="64">
                  <c:v>4/9/2020</c:v>
                </c:pt>
                <c:pt idx="65">
                  <c:v>5/9/2020</c:v>
                </c:pt>
                <c:pt idx="66">
                  <c:v>6/9/2020</c:v>
                </c:pt>
                <c:pt idx="67">
                  <c:v>7/9/2020</c:v>
                </c:pt>
                <c:pt idx="68">
                  <c:v>8/9/2020</c:v>
                </c:pt>
                <c:pt idx="69">
                  <c:v>9/9/2020</c:v>
                </c:pt>
                <c:pt idx="70">
                  <c:v>10/9/2020</c:v>
                </c:pt>
                <c:pt idx="71">
                  <c:v>11/9/2020</c:v>
                </c:pt>
                <c:pt idx="72">
                  <c:v>12/9/2020</c:v>
                </c:pt>
                <c:pt idx="73">
                  <c:v>13/9/2020</c:v>
                </c:pt>
                <c:pt idx="74">
                  <c:v>14/9/2020</c:v>
                </c:pt>
                <c:pt idx="75">
                  <c:v>15/9/2020</c:v>
                </c:pt>
                <c:pt idx="76">
                  <c:v>16/9/2020</c:v>
                </c:pt>
                <c:pt idx="77">
                  <c:v>17/9/2020</c:v>
                </c:pt>
                <c:pt idx="78">
                  <c:v>18/9/2020</c:v>
                </c:pt>
                <c:pt idx="79">
                  <c:v>19/9/2020</c:v>
                </c:pt>
                <c:pt idx="80">
                  <c:v>20/9/2020</c:v>
                </c:pt>
                <c:pt idx="81">
                  <c:v>21/9/2020</c:v>
                </c:pt>
                <c:pt idx="82">
                  <c:v>22/9/2020</c:v>
                </c:pt>
                <c:pt idx="83">
                  <c:v>23/9/2020</c:v>
                </c:pt>
                <c:pt idx="84">
                  <c:v>24/9/2020</c:v>
                </c:pt>
                <c:pt idx="85">
                  <c:v>25/9/2020</c:v>
                </c:pt>
                <c:pt idx="86">
                  <c:v>26/9/2020</c:v>
                </c:pt>
                <c:pt idx="87">
                  <c:v>27/9/2020</c:v>
                </c:pt>
                <c:pt idx="88">
                  <c:v>28/9/2020</c:v>
                </c:pt>
                <c:pt idx="89">
                  <c:v>29/9/2020</c:v>
                </c:pt>
                <c:pt idx="90">
                  <c:v>30/9/2020</c:v>
                </c:pt>
                <c:pt idx="91">
                  <c:v>1/10/2020</c:v>
                </c:pt>
                <c:pt idx="92">
                  <c:v>2/10/2020</c:v>
                </c:pt>
                <c:pt idx="93">
                  <c:v>3/10/2020</c:v>
                </c:pt>
                <c:pt idx="94">
                  <c:v>4/10/2020</c:v>
                </c:pt>
                <c:pt idx="95">
                  <c:v>5/10/2020</c:v>
                </c:pt>
                <c:pt idx="96">
                  <c:v>6/10/2020</c:v>
                </c:pt>
                <c:pt idx="97">
                  <c:v>7/10/2020</c:v>
                </c:pt>
                <c:pt idx="98">
                  <c:v>8/10/2020</c:v>
                </c:pt>
                <c:pt idx="99">
                  <c:v>9/10/2020</c:v>
                </c:pt>
                <c:pt idx="100">
                  <c:v>10/10/2020</c:v>
                </c:pt>
                <c:pt idx="101">
                  <c:v>11/10/2020</c:v>
                </c:pt>
                <c:pt idx="102">
                  <c:v>12/10/2020</c:v>
                </c:pt>
                <c:pt idx="103">
                  <c:v>13/10/2020</c:v>
                </c:pt>
                <c:pt idx="104">
                  <c:v>14/10/2020</c:v>
                </c:pt>
                <c:pt idx="105">
                  <c:v>15/10/2020</c:v>
                </c:pt>
                <c:pt idx="106">
                  <c:v>16/10/2020</c:v>
                </c:pt>
                <c:pt idx="107">
                  <c:v>17/10/2020</c:v>
                </c:pt>
                <c:pt idx="108">
                  <c:v>18/10/2020</c:v>
                </c:pt>
                <c:pt idx="109">
                  <c:v>19/10/2020</c:v>
                </c:pt>
                <c:pt idx="110">
                  <c:v>20/10/2020</c:v>
                </c:pt>
                <c:pt idx="111">
                  <c:v>21/10/2020</c:v>
                </c:pt>
                <c:pt idx="112">
                  <c:v>22/10/2020</c:v>
                </c:pt>
                <c:pt idx="113">
                  <c:v>23/10/2020</c:v>
                </c:pt>
                <c:pt idx="114">
                  <c:v>24/10/2020</c:v>
                </c:pt>
                <c:pt idx="115">
                  <c:v>25/10/2020</c:v>
                </c:pt>
                <c:pt idx="116">
                  <c:v>26/10/2020</c:v>
                </c:pt>
                <c:pt idx="117">
                  <c:v>27/10/2020</c:v>
                </c:pt>
                <c:pt idx="118">
                  <c:v>28/10/2020</c:v>
                </c:pt>
                <c:pt idx="119">
                  <c:v>29/10/2020</c:v>
                </c:pt>
                <c:pt idx="120">
                  <c:v>30/10/2020</c:v>
                </c:pt>
                <c:pt idx="121">
                  <c:v>31/10/2020</c:v>
                </c:pt>
              </c:strCache>
            </c:strRef>
          </c:cat>
          <c:val>
            <c:numRef>
              <c:f>'Italy-prediction'!$D$131:$D$175,'Italy-prediction'!$D$177:$D$253</c:f>
              <c:numCache>
                <c:ptCount val="122"/>
                <c:pt idx="0">
                  <c:v>21.000000</c:v>
                </c:pt>
                <c:pt idx="1">
                  <c:v>30.000000</c:v>
                </c:pt>
                <c:pt idx="2">
                  <c:v>15.000000</c:v>
                </c:pt>
                <c:pt idx="3">
                  <c:v>21.000000</c:v>
                </c:pt>
                <c:pt idx="4">
                  <c:v>7.000000</c:v>
                </c:pt>
                <c:pt idx="5">
                  <c:v>8.000000</c:v>
                </c:pt>
                <c:pt idx="6">
                  <c:v>30.000000</c:v>
                </c:pt>
                <c:pt idx="7">
                  <c:v>15.000000</c:v>
                </c:pt>
                <c:pt idx="8">
                  <c:v>12.000000</c:v>
                </c:pt>
                <c:pt idx="9">
                  <c:v>12.000000</c:v>
                </c:pt>
                <c:pt idx="10">
                  <c:v>7.000000</c:v>
                </c:pt>
                <c:pt idx="11">
                  <c:v>9.000000</c:v>
                </c:pt>
                <c:pt idx="12">
                  <c:v>13.000000</c:v>
                </c:pt>
                <c:pt idx="13">
                  <c:v>17.000000</c:v>
                </c:pt>
                <c:pt idx="14">
                  <c:v>13.000000</c:v>
                </c:pt>
                <c:pt idx="15">
                  <c:v>20.000000</c:v>
                </c:pt>
                <c:pt idx="16">
                  <c:v>11.000000</c:v>
                </c:pt>
                <c:pt idx="17">
                  <c:v>14.000000</c:v>
                </c:pt>
                <c:pt idx="18">
                  <c:v>3.000000</c:v>
                </c:pt>
                <c:pt idx="19">
                  <c:v>13.000000</c:v>
                </c:pt>
                <c:pt idx="20">
                  <c:v>15.000000</c:v>
                </c:pt>
                <c:pt idx="21">
                  <c:v>9.000000</c:v>
                </c:pt>
                <c:pt idx="22">
                  <c:v>10.000000</c:v>
                </c:pt>
                <c:pt idx="23">
                  <c:v>5.000000</c:v>
                </c:pt>
                <c:pt idx="24">
                  <c:v>5.000000</c:v>
                </c:pt>
                <c:pt idx="25">
                  <c:v>5.000000</c:v>
                </c:pt>
                <c:pt idx="26">
                  <c:v>5.000000</c:v>
                </c:pt>
                <c:pt idx="27">
                  <c:v>11.000000</c:v>
                </c:pt>
                <c:pt idx="28">
                  <c:v>6.000000</c:v>
                </c:pt>
                <c:pt idx="29">
                  <c:v>3.000000</c:v>
                </c:pt>
                <c:pt idx="30">
                  <c:v>9.000000</c:v>
                </c:pt>
                <c:pt idx="31">
                  <c:v>5.000000</c:v>
                </c:pt>
                <c:pt idx="32">
                  <c:v>8.000000</c:v>
                </c:pt>
                <c:pt idx="33">
                  <c:v>12.000000</c:v>
                </c:pt>
                <c:pt idx="34">
                  <c:v>5.000000</c:v>
                </c:pt>
                <c:pt idx="35">
                  <c:v>10.000000</c:v>
                </c:pt>
                <c:pt idx="36">
                  <c:v>6.000000</c:v>
                </c:pt>
                <c:pt idx="37">
                  <c:v>3.000000</c:v>
                </c:pt>
                <c:pt idx="38">
                  <c:v>13.000000</c:v>
                </c:pt>
                <c:pt idx="39">
                  <c:v>2.000000</c:v>
                </c:pt>
                <c:pt idx="40">
                  <c:v>4.000000</c:v>
                </c:pt>
                <c:pt idx="41">
                  <c:v>6.000000</c:v>
                </c:pt>
                <c:pt idx="42">
                  <c:v>10.000000</c:v>
                </c:pt>
                <c:pt idx="43">
                  <c:v>6.000000</c:v>
                </c:pt>
                <c:pt idx="44">
                  <c:v>3.000000</c:v>
                </c:pt>
                <c:pt idx="45">
                  <c:v>4.000000</c:v>
                </c:pt>
                <c:pt idx="46">
                  <c:v>4.000000</c:v>
                </c:pt>
                <c:pt idx="47">
                  <c:v>5.000000</c:v>
                </c:pt>
                <c:pt idx="48">
                  <c:v>7.000000</c:v>
                </c:pt>
                <c:pt idx="49">
                  <c:v>6.000000</c:v>
                </c:pt>
                <c:pt idx="50">
                  <c:v>9.000000</c:v>
                </c:pt>
                <c:pt idx="51">
                  <c:v>3.000000</c:v>
                </c:pt>
                <c:pt idx="52">
                  <c:v>7.000000</c:v>
                </c:pt>
                <c:pt idx="53">
                  <c:v>4.000000</c:v>
                </c:pt>
                <c:pt idx="54">
                  <c:v>4.000000</c:v>
                </c:pt>
                <c:pt idx="55">
                  <c:v>13.000000</c:v>
                </c:pt>
                <c:pt idx="56">
                  <c:v>5.000000</c:v>
                </c:pt>
                <c:pt idx="57">
                  <c:v>9.000000</c:v>
                </c:pt>
                <c:pt idx="58">
                  <c:v>1.000000</c:v>
                </c:pt>
                <c:pt idx="59">
                  <c:v>4.000000</c:v>
                </c:pt>
                <c:pt idx="60">
                  <c:v>6.000000</c:v>
                </c:pt>
                <c:pt idx="61">
                  <c:v>8.000000</c:v>
                </c:pt>
                <c:pt idx="62">
                  <c:v>6.000000</c:v>
                </c:pt>
                <c:pt idx="63">
                  <c:v>10.000000</c:v>
                </c:pt>
                <c:pt idx="64">
                  <c:v>11.000000</c:v>
                </c:pt>
                <c:pt idx="65">
                  <c:v>15.000000</c:v>
                </c:pt>
                <c:pt idx="66">
                  <c:v>8.000000</c:v>
                </c:pt>
                <c:pt idx="67">
                  <c:v>12.000000</c:v>
                </c:pt>
                <c:pt idx="68">
                  <c:v>10.000000</c:v>
                </c:pt>
                <c:pt idx="69">
                  <c:v>14.000000</c:v>
                </c:pt>
                <c:pt idx="70">
                  <c:v>10.000000</c:v>
                </c:pt>
                <c:pt idx="71">
                  <c:v>10.000000</c:v>
                </c:pt>
                <c:pt idx="72">
                  <c:v>6.000000</c:v>
                </c:pt>
                <c:pt idx="73">
                  <c:v>7.000000</c:v>
                </c:pt>
                <c:pt idx="74">
                  <c:v>14.000000</c:v>
                </c:pt>
                <c:pt idx="75">
                  <c:v>9.000000</c:v>
                </c:pt>
                <c:pt idx="76">
                  <c:v>12.000000</c:v>
                </c:pt>
                <c:pt idx="77">
                  <c:v>13.000000</c:v>
                </c:pt>
                <c:pt idx="78">
                  <c:v>10.000000</c:v>
                </c:pt>
                <c:pt idx="79">
                  <c:v>24.000000</c:v>
                </c:pt>
                <c:pt idx="80">
                  <c:v>15.000000</c:v>
                </c:pt>
                <c:pt idx="81">
                  <c:v>17.000000</c:v>
                </c:pt>
                <c:pt idx="82">
                  <c:v>14.000000</c:v>
                </c:pt>
                <c:pt idx="83">
                  <c:v>20.000000</c:v>
                </c:pt>
                <c:pt idx="84">
                  <c:v>23.000000</c:v>
                </c:pt>
                <c:pt idx="85">
                  <c:v>20.000000</c:v>
                </c:pt>
                <c:pt idx="86">
                  <c:v>17.000000</c:v>
                </c:pt>
                <c:pt idx="87">
                  <c:v>17.000000</c:v>
                </c:pt>
                <c:pt idx="88">
                  <c:v>16.000000</c:v>
                </c:pt>
                <c:pt idx="89">
                  <c:v>24.000000</c:v>
                </c:pt>
                <c:pt idx="90">
                  <c:v>19.000000</c:v>
                </c:pt>
                <c:pt idx="91">
                  <c:v>24.000000</c:v>
                </c:pt>
                <c:pt idx="92">
                  <c:v>23.000000</c:v>
                </c:pt>
                <c:pt idx="93">
                  <c:v>27.000000</c:v>
                </c:pt>
                <c:pt idx="94">
                  <c:v>18.000000</c:v>
                </c:pt>
                <c:pt idx="95">
                  <c:v>16.000000</c:v>
                </c:pt>
                <c:pt idx="96">
                  <c:v>28.000000</c:v>
                </c:pt>
                <c:pt idx="97">
                  <c:v>31.000000</c:v>
                </c:pt>
                <c:pt idx="98">
                  <c:v>22.000000</c:v>
                </c:pt>
                <c:pt idx="99">
                  <c:v>28.000000</c:v>
                </c:pt>
                <c:pt idx="100">
                  <c:v>29.000000</c:v>
                </c:pt>
                <c:pt idx="101">
                  <c:v>26.000000</c:v>
                </c:pt>
                <c:pt idx="102">
                  <c:v>39.000000</c:v>
                </c:pt>
                <c:pt idx="103">
                  <c:v>41.000000</c:v>
                </c:pt>
                <c:pt idx="104">
                  <c:v>43.000000</c:v>
                </c:pt>
                <c:pt idx="105">
                  <c:v>83.000000</c:v>
                </c:pt>
                <c:pt idx="106">
                  <c:v>55.000000</c:v>
                </c:pt>
                <c:pt idx="107">
                  <c:v>47.000000</c:v>
                </c:pt>
                <c:pt idx="108">
                  <c:v>69.000000</c:v>
                </c:pt>
                <c:pt idx="109">
                  <c:v>73.000000</c:v>
                </c:pt>
                <c:pt idx="110">
                  <c:v>89.000000</c:v>
                </c:pt>
                <c:pt idx="111">
                  <c:v>127.000000</c:v>
                </c:pt>
                <c:pt idx="112">
                  <c:v>136.000000</c:v>
                </c:pt>
                <c:pt idx="113">
                  <c:v>91.000000</c:v>
                </c:pt>
                <c:pt idx="114">
                  <c:v>151.000000</c:v>
                </c:pt>
                <c:pt idx="115">
                  <c:v>128.000000</c:v>
                </c:pt>
                <c:pt idx="116">
                  <c:v>141.000000</c:v>
                </c:pt>
                <c:pt idx="117">
                  <c:v>221.000000</c:v>
                </c:pt>
                <c:pt idx="118">
                  <c:v>205.000000</c:v>
                </c:pt>
                <c:pt idx="119">
                  <c:v>217.000000</c:v>
                </c:pt>
                <c:pt idx="120">
                  <c:v>199.000000</c:v>
                </c:pt>
                <c:pt idx="121">
                  <c:v>297.000000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01021"/>
          <c:y val="0"/>
          <c:w val="0.86379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'Italy-prediction'!$B$177:$B$281</c:f>
              <c:strCache>
                <c:ptCount val="105"/>
                <c:pt idx="0">
                  <c:v>16/8/2020</c:v>
                </c:pt>
                <c:pt idx="1">
                  <c:v>17/8/2020</c:v>
                </c:pt>
                <c:pt idx="2">
                  <c:v>18/8/2020</c:v>
                </c:pt>
                <c:pt idx="3">
                  <c:v>19/8/2020</c:v>
                </c:pt>
                <c:pt idx="4">
                  <c:v>20/8/2020</c:v>
                </c:pt>
                <c:pt idx="5">
                  <c:v>21/8/2020</c:v>
                </c:pt>
                <c:pt idx="6">
                  <c:v>22/8/2020</c:v>
                </c:pt>
                <c:pt idx="7">
                  <c:v>23/8/2020</c:v>
                </c:pt>
                <c:pt idx="8">
                  <c:v>24/8/2020</c:v>
                </c:pt>
                <c:pt idx="9">
                  <c:v>25/8/2020</c:v>
                </c:pt>
                <c:pt idx="10">
                  <c:v>26/8/2020</c:v>
                </c:pt>
                <c:pt idx="11">
                  <c:v>27/8/2020</c:v>
                </c:pt>
                <c:pt idx="12">
                  <c:v>28/8/2020</c:v>
                </c:pt>
                <c:pt idx="13">
                  <c:v>29/8/2020</c:v>
                </c:pt>
                <c:pt idx="14">
                  <c:v>30/8/2020</c:v>
                </c:pt>
                <c:pt idx="15">
                  <c:v>31/8/2020</c:v>
                </c:pt>
                <c:pt idx="16">
                  <c:v>1/9/2020</c:v>
                </c:pt>
                <c:pt idx="17">
                  <c:v>2/9/2020</c:v>
                </c:pt>
                <c:pt idx="18">
                  <c:v>3/9/2020</c:v>
                </c:pt>
                <c:pt idx="19">
                  <c:v>4/9/2020</c:v>
                </c:pt>
                <c:pt idx="20">
                  <c:v>5/9/2020</c:v>
                </c:pt>
                <c:pt idx="21">
                  <c:v>6/9/2020</c:v>
                </c:pt>
                <c:pt idx="22">
                  <c:v>7/9/2020</c:v>
                </c:pt>
                <c:pt idx="23">
                  <c:v>8/9/2020</c:v>
                </c:pt>
                <c:pt idx="24">
                  <c:v>9/9/2020</c:v>
                </c:pt>
                <c:pt idx="25">
                  <c:v>10/9/2020</c:v>
                </c:pt>
                <c:pt idx="26">
                  <c:v>11/9/2020</c:v>
                </c:pt>
                <c:pt idx="27">
                  <c:v>12/9/2020</c:v>
                </c:pt>
                <c:pt idx="28">
                  <c:v>13/9/2020</c:v>
                </c:pt>
                <c:pt idx="29">
                  <c:v>14/9/2020</c:v>
                </c:pt>
                <c:pt idx="30">
                  <c:v>15/9/2020</c:v>
                </c:pt>
                <c:pt idx="31">
                  <c:v>16/9/2020</c:v>
                </c:pt>
                <c:pt idx="32">
                  <c:v>17/9/2020</c:v>
                </c:pt>
                <c:pt idx="33">
                  <c:v>18/9/2020</c:v>
                </c:pt>
                <c:pt idx="34">
                  <c:v>19/9/2020</c:v>
                </c:pt>
                <c:pt idx="35">
                  <c:v>20/9/2020</c:v>
                </c:pt>
                <c:pt idx="36">
                  <c:v>21/9/2020</c:v>
                </c:pt>
                <c:pt idx="37">
                  <c:v>22/9/2020</c:v>
                </c:pt>
                <c:pt idx="38">
                  <c:v>23/9/2020</c:v>
                </c:pt>
                <c:pt idx="39">
                  <c:v>24/9/2020</c:v>
                </c:pt>
                <c:pt idx="40">
                  <c:v>25/9/2020</c:v>
                </c:pt>
                <c:pt idx="41">
                  <c:v>26/9/2020</c:v>
                </c:pt>
                <c:pt idx="42">
                  <c:v>27/9/2020</c:v>
                </c:pt>
                <c:pt idx="43">
                  <c:v>28/9/2020</c:v>
                </c:pt>
                <c:pt idx="44">
                  <c:v>29/9/2020</c:v>
                </c:pt>
                <c:pt idx="45">
                  <c:v>30/9/2020</c:v>
                </c:pt>
                <c:pt idx="46">
                  <c:v>1/10/2020</c:v>
                </c:pt>
                <c:pt idx="47">
                  <c:v>2/10/2020</c:v>
                </c:pt>
                <c:pt idx="48">
                  <c:v>3/10/2020</c:v>
                </c:pt>
                <c:pt idx="49">
                  <c:v>4/10/2020</c:v>
                </c:pt>
                <c:pt idx="50">
                  <c:v>5/10/2020</c:v>
                </c:pt>
                <c:pt idx="51">
                  <c:v>6/10/2020</c:v>
                </c:pt>
                <c:pt idx="52">
                  <c:v>7/10/2020</c:v>
                </c:pt>
                <c:pt idx="53">
                  <c:v>8/10/2020</c:v>
                </c:pt>
                <c:pt idx="54">
                  <c:v>9/10/2020</c:v>
                </c:pt>
                <c:pt idx="55">
                  <c:v>10/10/2020</c:v>
                </c:pt>
                <c:pt idx="56">
                  <c:v>11/10/2020</c:v>
                </c:pt>
                <c:pt idx="57">
                  <c:v>12/10/2020</c:v>
                </c:pt>
                <c:pt idx="58">
                  <c:v>13/10/2020</c:v>
                </c:pt>
                <c:pt idx="59">
                  <c:v>14/10/2020</c:v>
                </c:pt>
                <c:pt idx="60">
                  <c:v>15/10/2020</c:v>
                </c:pt>
                <c:pt idx="61">
                  <c:v>16/10/2020</c:v>
                </c:pt>
                <c:pt idx="62">
                  <c:v>17/10/2020</c:v>
                </c:pt>
                <c:pt idx="63">
                  <c:v>18/10/2020</c:v>
                </c:pt>
                <c:pt idx="64">
                  <c:v>19/10/2020</c:v>
                </c:pt>
                <c:pt idx="65">
                  <c:v>20/10/2020</c:v>
                </c:pt>
                <c:pt idx="66">
                  <c:v>21/10/2020</c:v>
                </c:pt>
                <c:pt idx="67">
                  <c:v>22/10/2020</c:v>
                </c:pt>
                <c:pt idx="68">
                  <c:v>23/10/2020</c:v>
                </c:pt>
                <c:pt idx="69">
                  <c:v>24/10/2020</c:v>
                </c:pt>
                <c:pt idx="70">
                  <c:v>25/10/2020</c:v>
                </c:pt>
                <c:pt idx="71">
                  <c:v>26/10/2020</c:v>
                </c:pt>
                <c:pt idx="72">
                  <c:v>27/10/2020</c:v>
                </c:pt>
                <c:pt idx="73">
                  <c:v>28/10/2020</c:v>
                </c:pt>
                <c:pt idx="74">
                  <c:v>29/10/2020</c:v>
                </c:pt>
                <c:pt idx="75">
                  <c:v>30/10/2020</c:v>
                </c:pt>
                <c:pt idx="76">
                  <c:v>31/10/2020</c:v>
                </c:pt>
                <c:pt idx="77">
                  <c:v>1/11/2020</c:v>
                </c:pt>
                <c:pt idx="78">
                  <c:v>2/11/2020</c:v>
                </c:pt>
                <c:pt idx="79">
                  <c:v>3/11/2020</c:v>
                </c:pt>
                <c:pt idx="80">
                  <c:v>4/11/2020</c:v>
                </c:pt>
                <c:pt idx="81">
                  <c:v>5/11/2020</c:v>
                </c:pt>
                <c:pt idx="82">
                  <c:v>6/11/2020</c:v>
                </c:pt>
                <c:pt idx="83">
                  <c:v>7/11/2020</c:v>
                </c:pt>
                <c:pt idx="84">
                  <c:v>8/11/2020</c:v>
                </c:pt>
                <c:pt idx="85">
                  <c:v>9/11/2020</c:v>
                </c:pt>
                <c:pt idx="86">
                  <c:v>10/11/2020</c:v>
                </c:pt>
                <c:pt idx="87">
                  <c:v>11/11/2020</c:v>
                </c:pt>
                <c:pt idx="88">
                  <c:v>12/11/2020</c:v>
                </c:pt>
                <c:pt idx="89">
                  <c:v>13/11/2020</c:v>
                </c:pt>
                <c:pt idx="90">
                  <c:v>14/11/2020</c:v>
                </c:pt>
                <c:pt idx="91">
                  <c:v>15/11/2020</c:v>
                </c:pt>
                <c:pt idx="92">
                  <c:v>16/11/2020</c:v>
                </c:pt>
                <c:pt idx="93">
                  <c:v>17/11/2020</c:v>
                </c:pt>
                <c:pt idx="94">
                  <c:v>18/11/2020</c:v>
                </c:pt>
                <c:pt idx="95">
                  <c:v>19/11/2020</c:v>
                </c:pt>
                <c:pt idx="96">
                  <c:v>20/11/2020</c:v>
                </c:pt>
                <c:pt idx="97">
                  <c:v>21/11/2020</c:v>
                </c:pt>
                <c:pt idx="98">
                  <c:v>22/11/2020</c:v>
                </c:pt>
                <c:pt idx="99">
                  <c:v>23/11/2020</c:v>
                </c:pt>
                <c:pt idx="100">
                  <c:v>24/11/2020</c:v>
                </c:pt>
                <c:pt idx="101">
                  <c:v>25/11/2020</c:v>
                </c:pt>
                <c:pt idx="102">
                  <c:v>26/11/2020</c:v>
                </c:pt>
                <c:pt idx="103">
                  <c:v>27/11/2020</c:v>
                </c:pt>
                <c:pt idx="104">
                  <c:v>28/11/2020</c:v>
                </c:pt>
              </c:strCache>
            </c:strRef>
          </c:cat>
          <c:val>
            <c:numRef>
              <c:f>'Italy-prediction'!$D$177:$D$281</c:f>
              <c:numCache>
                <c:ptCount val="105"/>
                <c:pt idx="0">
                  <c:v>4.000000</c:v>
                </c:pt>
                <c:pt idx="1">
                  <c:v>4.000000</c:v>
                </c:pt>
                <c:pt idx="2">
                  <c:v>5.000000</c:v>
                </c:pt>
                <c:pt idx="3">
                  <c:v>7.000000</c:v>
                </c:pt>
                <c:pt idx="4">
                  <c:v>6.000000</c:v>
                </c:pt>
                <c:pt idx="5">
                  <c:v>9.000000</c:v>
                </c:pt>
                <c:pt idx="6">
                  <c:v>3.000000</c:v>
                </c:pt>
                <c:pt idx="7">
                  <c:v>7.000000</c:v>
                </c:pt>
                <c:pt idx="8">
                  <c:v>4.000000</c:v>
                </c:pt>
                <c:pt idx="9">
                  <c:v>4.000000</c:v>
                </c:pt>
                <c:pt idx="10">
                  <c:v>13.000000</c:v>
                </c:pt>
                <c:pt idx="11">
                  <c:v>5.000000</c:v>
                </c:pt>
                <c:pt idx="12">
                  <c:v>9.000000</c:v>
                </c:pt>
                <c:pt idx="13">
                  <c:v>1.000000</c:v>
                </c:pt>
                <c:pt idx="14">
                  <c:v>4.000000</c:v>
                </c:pt>
                <c:pt idx="15">
                  <c:v>6.000000</c:v>
                </c:pt>
                <c:pt idx="16">
                  <c:v>8.000000</c:v>
                </c:pt>
                <c:pt idx="17">
                  <c:v>6.000000</c:v>
                </c:pt>
                <c:pt idx="18">
                  <c:v>10.000000</c:v>
                </c:pt>
                <c:pt idx="19">
                  <c:v>11.000000</c:v>
                </c:pt>
                <c:pt idx="20">
                  <c:v>15.000000</c:v>
                </c:pt>
                <c:pt idx="21">
                  <c:v>8.000000</c:v>
                </c:pt>
                <c:pt idx="22">
                  <c:v>12.000000</c:v>
                </c:pt>
                <c:pt idx="23">
                  <c:v>10.000000</c:v>
                </c:pt>
                <c:pt idx="24">
                  <c:v>14.000000</c:v>
                </c:pt>
                <c:pt idx="25">
                  <c:v>10.000000</c:v>
                </c:pt>
                <c:pt idx="26">
                  <c:v>10.000000</c:v>
                </c:pt>
                <c:pt idx="27">
                  <c:v>6.000000</c:v>
                </c:pt>
                <c:pt idx="28">
                  <c:v>7.000000</c:v>
                </c:pt>
                <c:pt idx="29">
                  <c:v>14.000000</c:v>
                </c:pt>
                <c:pt idx="30">
                  <c:v>9.000000</c:v>
                </c:pt>
                <c:pt idx="31">
                  <c:v>12.000000</c:v>
                </c:pt>
                <c:pt idx="32">
                  <c:v>13.000000</c:v>
                </c:pt>
                <c:pt idx="33">
                  <c:v>10.000000</c:v>
                </c:pt>
                <c:pt idx="34">
                  <c:v>24.000000</c:v>
                </c:pt>
                <c:pt idx="35">
                  <c:v>15.000000</c:v>
                </c:pt>
                <c:pt idx="36">
                  <c:v>17.000000</c:v>
                </c:pt>
                <c:pt idx="37">
                  <c:v>14.000000</c:v>
                </c:pt>
                <c:pt idx="38">
                  <c:v>20.000000</c:v>
                </c:pt>
                <c:pt idx="39">
                  <c:v>23.000000</c:v>
                </c:pt>
                <c:pt idx="40">
                  <c:v>20.000000</c:v>
                </c:pt>
                <c:pt idx="41">
                  <c:v>17.000000</c:v>
                </c:pt>
                <c:pt idx="42">
                  <c:v>17.000000</c:v>
                </c:pt>
                <c:pt idx="43">
                  <c:v>16.000000</c:v>
                </c:pt>
                <c:pt idx="44">
                  <c:v>24.000000</c:v>
                </c:pt>
                <c:pt idx="45">
                  <c:v>19.000000</c:v>
                </c:pt>
                <c:pt idx="46">
                  <c:v>24.000000</c:v>
                </c:pt>
                <c:pt idx="47">
                  <c:v>23.000000</c:v>
                </c:pt>
                <c:pt idx="48">
                  <c:v>27.000000</c:v>
                </c:pt>
                <c:pt idx="49">
                  <c:v>18.000000</c:v>
                </c:pt>
                <c:pt idx="50">
                  <c:v>16.000000</c:v>
                </c:pt>
                <c:pt idx="51">
                  <c:v>28.000000</c:v>
                </c:pt>
                <c:pt idx="52">
                  <c:v>31.000000</c:v>
                </c:pt>
                <c:pt idx="53">
                  <c:v>22.000000</c:v>
                </c:pt>
                <c:pt idx="54">
                  <c:v>28.000000</c:v>
                </c:pt>
                <c:pt idx="55">
                  <c:v>29.000000</c:v>
                </c:pt>
                <c:pt idx="56">
                  <c:v>26.000000</c:v>
                </c:pt>
                <c:pt idx="57">
                  <c:v>39.000000</c:v>
                </c:pt>
                <c:pt idx="58">
                  <c:v>41.000000</c:v>
                </c:pt>
                <c:pt idx="59">
                  <c:v>43.000000</c:v>
                </c:pt>
                <c:pt idx="60">
                  <c:v>83.000000</c:v>
                </c:pt>
                <c:pt idx="61">
                  <c:v>55.000000</c:v>
                </c:pt>
                <c:pt idx="62">
                  <c:v>47.000000</c:v>
                </c:pt>
                <c:pt idx="63">
                  <c:v>69.000000</c:v>
                </c:pt>
                <c:pt idx="64">
                  <c:v>73.000000</c:v>
                </c:pt>
                <c:pt idx="65">
                  <c:v>89.000000</c:v>
                </c:pt>
                <c:pt idx="66">
                  <c:v>127.000000</c:v>
                </c:pt>
                <c:pt idx="67">
                  <c:v>136.000000</c:v>
                </c:pt>
                <c:pt idx="68">
                  <c:v>91.000000</c:v>
                </c:pt>
                <c:pt idx="69">
                  <c:v>151.000000</c:v>
                </c:pt>
                <c:pt idx="70">
                  <c:v>128.000000</c:v>
                </c:pt>
                <c:pt idx="71">
                  <c:v>141.000000</c:v>
                </c:pt>
                <c:pt idx="72">
                  <c:v>221.000000</c:v>
                </c:pt>
                <c:pt idx="73">
                  <c:v>205.000000</c:v>
                </c:pt>
                <c:pt idx="74">
                  <c:v>217.000000</c:v>
                </c:pt>
                <c:pt idx="75">
                  <c:v>199.000000</c:v>
                </c:pt>
                <c:pt idx="76">
                  <c:v>297.000000</c:v>
                </c:pt>
                <c:pt idx="77">
                  <c:v>208.000000</c:v>
                </c:pt>
                <c:pt idx="78">
                  <c:v>233.000000</c:v>
                </c:pt>
                <c:pt idx="79">
                  <c:v>353.000000</c:v>
                </c:pt>
                <c:pt idx="80">
                  <c:v>352.000000</c:v>
                </c:pt>
                <c:pt idx="81">
                  <c:v>428.000000</c:v>
                </c:pt>
                <c:pt idx="82">
                  <c:v>446.000000</c:v>
                </c:pt>
                <c:pt idx="83">
                  <c:v>425.000000</c:v>
                </c:pt>
                <c:pt idx="84">
                  <c:v>331.000000</c:v>
                </c:pt>
                <c:pt idx="85">
                  <c:v>356.000000</c:v>
                </c:pt>
                <c:pt idx="86">
                  <c:v>580.000000</c:v>
                </c:pt>
                <c:pt idx="87">
                  <c:v>623.000000</c:v>
                </c:pt>
                <c:pt idx="88">
                  <c:v>636.000000</c:v>
                </c:pt>
                <c:pt idx="89">
                  <c:v>550.000000</c:v>
                </c:pt>
                <c:pt idx="90">
                  <c:v>544.000000</c:v>
                </c:pt>
                <c:pt idx="91">
                  <c:v>546.000000</c:v>
                </c:pt>
                <c:pt idx="92">
                  <c:v>504.000000</c:v>
                </c:pt>
                <c:pt idx="93">
                  <c:v>731.000000</c:v>
                </c:pt>
                <c:pt idx="94">
                  <c:v>753.000000</c:v>
                </c:pt>
                <c:pt idx="95">
                  <c:v>653.000000</c:v>
                </c:pt>
                <c:pt idx="96">
                  <c:v>699.000000</c:v>
                </c:pt>
                <c:pt idx="97">
                  <c:v>692.000000</c:v>
                </c:pt>
                <c:pt idx="98">
                  <c:v>562.000000</c:v>
                </c:pt>
                <c:pt idx="99">
                  <c:v>630.000000</c:v>
                </c:pt>
                <c:pt idx="100">
                  <c:v>853.000000</c:v>
                </c:pt>
                <c:pt idx="101">
                  <c:v>722.000000</c:v>
                </c:pt>
                <c:pt idx="102">
                  <c:v>822.000000</c:v>
                </c:pt>
                <c:pt idx="103">
                  <c:v>827.000000</c:v>
                </c:pt>
                <c:pt idx="104">
                  <c:v>686.000000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2.5"/>
        <c:minorUnit val="56.25"/>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722,31e</a:t>
                    </a:r>
                    <a:r>
                      <a:rPr b="0" baseline="33200" i="0" strike="noStrike" sz="1000" u="none">
                        <a:solidFill>
                          <a:srgbClr val="444444"/>
                        </a:solidFill>
                        <a:latin typeface="Helvetica Neue"/>
                      </a:rPr>
                      <a:t>0,0481x
R² = 0,8988</a:t>
                    </a:r>
                  </a:p>
                </c:rich>
              </c:tx>
            </c:trendlineLbl>
          </c:trendline>
          <c:cat>
            <c:strRef>
              <c:f>'Italy-prediction'!$B$190:$B$281</c:f>
              <c:strCache>
                <c:ptCount val="92"/>
                <c:pt idx="0">
                  <c:v>29/8/2020</c:v>
                </c:pt>
                <c:pt idx="1">
                  <c:v>30/8/2020</c:v>
                </c:pt>
                <c:pt idx="2">
                  <c:v>31/8/2020</c:v>
                </c:pt>
                <c:pt idx="3">
                  <c:v>1/9/2020</c:v>
                </c:pt>
                <c:pt idx="4">
                  <c:v>2/9/2020</c:v>
                </c:pt>
                <c:pt idx="5">
                  <c:v>3/9/2020</c:v>
                </c:pt>
                <c:pt idx="6">
                  <c:v>4/9/2020</c:v>
                </c:pt>
                <c:pt idx="7">
                  <c:v>5/9/2020</c:v>
                </c:pt>
                <c:pt idx="8">
                  <c:v>6/9/2020</c:v>
                </c:pt>
                <c:pt idx="9">
                  <c:v>7/9/2020</c:v>
                </c:pt>
                <c:pt idx="10">
                  <c:v>8/9/2020</c:v>
                </c:pt>
                <c:pt idx="11">
                  <c:v>9/9/2020</c:v>
                </c:pt>
                <c:pt idx="12">
                  <c:v>10/9/2020</c:v>
                </c:pt>
                <c:pt idx="13">
                  <c:v>11/9/2020</c:v>
                </c:pt>
                <c:pt idx="14">
                  <c:v>12/9/2020</c:v>
                </c:pt>
                <c:pt idx="15">
                  <c:v>13/9/2020</c:v>
                </c:pt>
                <c:pt idx="16">
                  <c:v>14/9/2020</c:v>
                </c:pt>
                <c:pt idx="17">
                  <c:v>15/9/2020</c:v>
                </c:pt>
                <c:pt idx="18">
                  <c:v>16/9/2020</c:v>
                </c:pt>
                <c:pt idx="19">
                  <c:v>17/9/2020</c:v>
                </c:pt>
                <c:pt idx="20">
                  <c:v>18/9/2020</c:v>
                </c:pt>
                <c:pt idx="21">
                  <c:v>19/9/2020</c:v>
                </c:pt>
                <c:pt idx="22">
                  <c:v>20/9/2020</c:v>
                </c:pt>
                <c:pt idx="23">
                  <c:v>21/9/2020</c:v>
                </c:pt>
                <c:pt idx="24">
                  <c:v>22/9/2020</c:v>
                </c:pt>
                <c:pt idx="25">
                  <c:v>23/9/2020</c:v>
                </c:pt>
                <c:pt idx="26">
                  <c:v>24/9/2020</c:v>
                </c:pt>
                <c:pt idx="27">
                  <c:v>25/9/2020</c:v>
                </c:pt>
                <c:pt idx="28">
                  <c:v>26/9/2020</c:v>
                </c:pt>
                <c:pt idx="29">
                  <c:v>27/9/2020</c:v>
                </c:pt>
                <c:pt idx="30">
                  <c:v>28/9/2020</c:v>
                </c:pt>
                <c:pt idx="31">
                  <c:v>29/9/2020</c:v>
                </c:pt>
                <c:pt idx="32">
                  <c:v>30/9/2020</c:v>
                </c:pt>
                <c:pt idx="33">
                  <c:v>1/10/2020</c:v>
                </c:pt>
                <c:pt idx="34">
                  <c:v>2/10/2020</c:v>
                </c:pt>
                <c:pt idx="35">
                  <c:v>3/10/2020</c:v>
                </c:pt>
                <c:pt idx="36">
                  <c:v>4/10/2020</c:v>
                </c:pt>
                <c:pt idx="37">
                  <c:v>5/10/2020</c:v>
                </c:pt>
                <c:pt idx="38">
                  <c:v>6/10/2020</c:v>
                </c:pt>
                <c:pt idx="39">
                  <c:v>7/10/2020</c:v>
                </c:pt>
                <c:pt idx="40">
                  <c:v>8/10/2020</c:v>
                </c:pt>
                <c:pt idx="41">
                  <c:v>9/10/2020</c:v>
                </c:pt>
                <c:pt idx="42">
                  <c:v>10/10/2020</c:v>
                </c:pt>
                <c:pt idx="43">
                  <c:v>11/10/2020</c:v>
                </c:pt>
                <c:pt idx="44">
                  <c:v>12/10/2020</c:v>
                </c:pt>
                <c:pt idx="45">
                  <c:v>13/10/2020</c:v>
                </c:pt>
                <c:pt idx="46">
                  <c:v>14/10/2020</c:v>
                </c:pt>
                <c:pt idx="47">
                  <c:v>15/10/2020</c:v>
                </c:pt>
                <c:pt idx="48">
                  <c:v>16/10/2020</c:v>
                </c:pt>
                <c:pt idx="49">
                  <c:v>17/10/2020</c:v>
                </c:pt>
                <c:pt idx="50">
                  <c:v>18/10/2020</c:v>
                </c:pt>
                <c:pt idx="51">
                  <c:v>19/10/2020</c:v>
                </c:pt>
                <c:pt idx="52">
                  <c:v>20/10/2020</c:v>
                </c:pt>
                <c:pt idx="53">
                  <c:v>21/10/2020</c:v>
                </c:pt>
                <c:pt idx="54">
                  <c:v>22/10/2020</c:v>
                </c:pt>
                <c:pt idx="55">
                  <c:v>23/10/2020</c:v>
                </c:pt>
                <c:pt idx="56">
                  <c:v>24/10/2020</c:v>
                </c:pt>
                <c:pt idx="57">
                  <c:v>25/10/2020</c:v>
                </c:pt>
                <c:pt idx="58">
                  <c:v>26/10/2020</c:v>
                </c:pt>
                <c:pt idx="59">
                  <c:v>27/10/2020</c:v>
                </c:pt>
                <c:pt idx="60">
                  <c:v>28/10/2020</c:v>
                </c:pt>
                <c:pt idx="61">
                  <c:v>29/10/2020</c:v>
                </c:pt>
                <c:pt idx="62">
                  <c:v>30/10/2020</c:v>
                </c:pt>
                <c:pt idx="63">
                  <c:v>31/10/2020</c:v>
                </c:pt>
                <c:pt idx="64">
                  <c:v>1/11/2020</c:v>
                </c:pt>
                <c:pt idx="65">
                  <c:v>2/11/2020</c:v>
                </c:pt>
                <c:pt idx="66">
                  <c:v>3/11/2020</c:v>
                </c:pt>
                <c:pt idx="67">
                  <c:v>4/11/2020</c:v>
                </c:pt>
                <c:pt idx="68">
                  <c:v>5/11/2020</c:v>
                </c:pt>
                <c:pt idx="69">
                  <c:v>6/11/2020</c:v>
                </c:pt>
                <c:pt idx="70">
                  <c:v>7/11/2020</c:v>
                </c:pt>
                <c:pt idx="71">
                  <c:v>8/11/2020</c:v>
                </c:pt>
                <c:pt idx="72">
                  <c:v>9/11/2020</c:v>
                </c:pt>
                <c:pt idx="73">
                  <c:v>10/11/2020</c:v>
                </c:pt>
                <c:pt idx="74">
                  <c:v>11/11/2020</c:v>
                </c:pt>
                <c:pt idx="75">
                  <c:v>12/11/2020</c:v>
                </c:pt>
                <c:pt idx="76">
                  <c:v>13/11/2020</c:v>
                </c:pt>
                <c:pt idx="77">
                  <c:v>14/11/2020</c:v>
                </c:pt>
                <c:pt idx="78">
                  <c:v>15/11/2020</c:v>
                </c:pt>
                <c:pt idx="79">
                  <c:v>16/11/2020</c:v>
                </c:pt>
                <c:pt idx="80">
                  <c:v>17/11/2020</c:v>
                </c:pt>
                <c:pt idx="81">
                  <c:v>18/11/2020</c:v>
                </c:pt>
                <c:pt idx="82">
                  <c:v>19/11/2020</c:v>
                </c:pt>
                <c:pt idx="83">
                  <c:v>20/11/2020</c:v>
                </c:pt>
                <c:pt idx="84">
                  <c:v>21/11/2020</c:v>
                </c:pt>
                <c:pt idx="85">
                  <c:v>22/11/2020</c:v>
                </c:pt>
                <c:pt idx="86">
                  <c:v>23/11/2020</c:v>
                </c:pt>
                <c:pt idx="87">
                  <c:v>24/11/2020</c:v>
                </c:pt>
                <c:pt idx="88">
                  <c:v>25/11/2020</c:v>
                </c:pt>
                <c:pt idx="89">
                  <c:v>26/11/2020</c:v>
                </c:pt>
                <c:pt idx="90">
                  <c:v>27/11/2020</c:v>
                </c:pt>
                <c:pt idx="91">
                  <c:v>28/11/2020</c:v>
                </c:pt>
              </c:strCache>
            </c:strRef>
          </c:cat>
          <c:val>
            <c:numRef>
              <c:f>'Italy-prediction'!$E$190:$E$281</c:f>
              <c:numCache>
                <c:ptCount val="92"/>
                <c:pt idx="0">
                  <c:v>1444.000000</c:v>
                </c:pt>
                <c:pt idx="1">
                  <c:v>1365.000000</c:v>
                </c:pt>
                <c:pt idx="2">
                  <c:v>996.000000</c:v>
                </c:pt>
                <c:pt idx="3">
                  <c:v>978.000000</c:v>
                </c:pt>
                <c:pt idx="4">
                  <c:v>1326.000000</c:v>
                </c:pt>
                <c:pt idx="5">
                  <c:v>1397.000000</c:v>
                </c:pt>
                <c:pt idx="6">
                  <c:v>1733.000000</c:v>
                </c:pt>
                <c:pt idx="7">
                  <c:v>1694.000000</c:v>
                </c:pt>
                <c:pt idx="8">
                  <c:v>1297.000000</c:v>
                </c:pt>
                <c:pt idx="9">
                  <c:v>1108.000000</c:v>
                </c:pt>
                <c:pt idx="10">
                  <c:v>1370.000000</c:v>
                </c:pt>
                <c:pt idx="11">
                  <c:v>1434.000000</c:v>
                </c:pt>
                <c:pt idx="12">
                  <c:v>1597.000000</c:v>
                </c:pt>
                <c:pt idx="13">
                  <c:v>1616.000000</c:v>
                </c:pt>
                <c:pt idx="14">
                  <c:v>1501.000000</c:v>
                </c:pt>
                <c:pt idx="15">
                  <c:v>1458.000000</c:v>
                </c:pt>
                <c:pt idx="16">
                  <c:v>1008.000000</c:v>
                </c:pt>
                <c:pt idx="17">
                  <c:v>1229.000000</c:v>
                </c:pt>
                <c:pt idx="18">
                  <c:v>1452.000000</c:v>
                </c:pt>
                <c:pt idx="19">
                  <c:v>1585.000000</c:v>
                </c:pt>
                <c:pt idx="20">
                  <c:v>1907.000000</c:v>
                </c:pt>
                <c:pt idx="21">
                  <c:v>1638.000000</c:v>
                </c:pt>
                <c:pt idx="22">
                  <c:v>1587.000000</c:v>
                </c:pt>
                <c:pt idx="23">
                  <c:v>1350.000000</c:v>
                </c:pt>
                <c:pt idx="24">
                  <c:v>1392.000000</c:v>
                </c:pt>
                <c:pt idx="25">
                  <c:v>1640.000000</c:v>
                </c:pt>
                <c:pt idx="26">
                  <c:v>1786.000000</c:v>
                </c:pt>
                <c:pt idx="27">
                  <c:v>1912.000000</c:v>
                </c:pt>
                <c:pt idx="28">
                  <c:v>1869.000000</c:v>
                </c:pt>
                <c:pt idx="29">
                  <c:v>1766.000000</c:v>
                </c:pt>
                <c:pt idx="30">
                  <c:v>1494.000000</c:v>
                </c:pt>
                <c:pt idx="31">
                  <c:v>1648.000000</c:v>
                </c:pt>
                <c:pt idx="32">
                  <c:v>1851.000000</c:v>
                </c:pt>
                <c:pt idx="33">
                  <c:v>2548.000000</c:v>
                </c:pt>
                <c:pt idx="34">
                  <c:v>2499.000000</c:v>
                </c:pt>
                <c:pt idx="35">
                  <c:v>2844.000000</c:v>
                </c:pt>
                <c:pt idx="36">
                  <c:v>2578.000000</c:v>
                </c:pt>
                <c:pt idx="37">
                  <c:v>2257.000000</c:v>
                </c:pt>
                <c:pt idx="38">
                  <c:v>2677.000000</c:v>
                </c:pt>
                <c:pt idx="39">
                  <c:v>3678.000000</c:v>
                </c:pt>
                <c:pt idx="40">
                  <c:v>4458.000000</c:v>
                </c:pt>
                <c:pt idx="41">
                  <c:v>5372.000000</c:v>
                </c:pt>
                <c:pt idx="42">
                  <c:v>5724.000000</c:v>
                </c:pt>
                <c:pt idx="43">
                  <c:v>5456.000000</c:v>
                </c:pt>
                <c:pt idx="44">
                  <c:v>4619.000000</c:v>
                </c:pt>
                <c:pt idx="45">
                  <c:v>5901.000000</c:v>
                </c:pt>
                <c:pt idx="46">
                  <c:v>7332.000000</c:v>
                </c:pt>
                <c:pt idx="47">
                  <c:v>8804.000000</c:v>
                </c:pt>
                <c:pt idx="48">
                  <c:v>10010.000000</c:v>
                </c:pt>
                <c:pt idx="49">
                  <c:v>10925.000000</c:v>
                </c:pt>
                <c:pt idx="50">
                  <c:v>11705.000000</c:v>
                </c:pt>
                <c:pt idx="51">
                  <c:v>9338.000000</c:v>
                </c:pt>
                <c:pt idx="52">
                  <c:v>10874.000000</c:v>
                </c:pt>
                <c:pt idx="53">
                  <c:v>15199.000000</c:v>
                </c:pt>
                <c:pt idx="54">
                  <c:v>16079.000000</c:v>
                </c:pt>
                <c:pt idx="55">
                  <c:v>19143.000000</c:v>
                </c:pt>
                <c:pt idx="56">
                  <c:v>19644.000000</c:v>
                </c:pt>
                <c:pt idx="57">
                  <c:v>21273.000000</c:v>
                </c:pt>
                <c:pt idx="58">
                  <c:v>17012.000000</c:v>
                </c:pt>
                <c:pt idx="59">
                  <c:v>21994.000000</c:v>
                </c:pt>
                <c:pt idx="60">
                  <c:v>24991.000000</c:v>
                </c:pt>
                <c:pt idx="61">
                  <c:v>26831.000000</c:v>
                </c:pt>
                <c:pt idx="62">
                  <c:v>31084.000000</c:v>
                </c:pt>
                <c:pt idx="63">
                  <c:v>31758.000000</c:v>
                </c:pt>
                <c:pt idx="64">
                  <c:v>29907.000000</c:v>
                </c:pt>
                <c:pt idx="65">
                  <c:v>22253.000000</c:v>
                </c:pt>
                <c:pt idx="66">
                  <c:v>28244.000000</c:v>
                </c:pt>
                <c:pt idx="67">
                  <c:v>30550.000000</c:v>
                </c:pt>
                <c:pt idx="68">
                  <c:v>34505.000000</c:v>
                </c:pt>
                <c:pt idx="69">
                  <c:v>37809.000000</c:v>
                </c:pt>
                <c:pt idx="70">
                  <c:v>39811.000000</c:v>
                </c:pt>
                <c:pt idx="71">
                  <c:v>32616.000000</c:v>
                </c:pt>
                <c:pt idx="72">
                  <c:v>25271.000000</c:v>
                </c:pt>
                <c:pt idx="73">
                  <c:v>35098.000000</c:v>
                </c:pt>
                <c:pt idx="74">
                  <c:v>32961.000000</c:v>
                </c:pt>
                <c:pt idx="75">
                  <c:v>37978.000000</c:v>
                </c:pt>
                <c:pt idx="76">
                  <c:v>40902.000000</c:v>
                </c:pt>
                <c:pt idx="77">
                  <c:v>37255.000000</c:v>
                </c:pt>
                <c:pt idx="78">
                  <c:v>33979.000000</c:v>
                </c:pt>
                <c:pt idx="79">
                  <c:v>27354.000000</c:v>
                </c:pt>
                <c:pt idx="80">
                  <c:v>32191.000000</c:v>
                </c:pt>
                <c:pt idx="81">
                  <c:v>34282.000000</c:v>
                </c:pt>
                <c:pt idx="82">
                  <c:v>36176.000000</c:v>
                </c:pt>
                <c:pt idx="83">
                  <c:v>37242.000000</c:v>
                </c:pt>
                <c:pt idx="84">
                  <c:v>34767.000000</c:v>
                </c:pt>
                <c:pt idx="85">
                  <c:v>28337.000000</c:v>
                </c:pt>
                <c:pt idx="86">
                  <c:v>22930.000000</c:v>
                </c:pt>
                <c:pt idx="87">
                  <c:v>23232.000000</c:v>
                </c:pt>
                <c:pt idx="88">
                  <c:v>25853.000000</c:v>
                </c:pt>
                <c:pt idx="89">
                  <c:v>29003.000000</c:v>
                </c:pt>
                <c:pt idx="90">
                  <c:v>28352.000000</c:v>
                </c:pt>
                <c:pt idx="91">
                  <c:v>26323.000000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750"/>
        <c:minorUnit val="437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825"/>
          <c:y val="0.099193"/>
          <c:w val="0.891542"/>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4044,6e</a:t>
                    </a:r>
                    <a:r>
                      <a:rPr b="0" baseline="33200" i="0" strike="noStrike" sz="1000" u="none">
                        <a:solidFill>
                          <a:srgbClr val="444444"/>
                        </a:solidFill>
                        <a:latin typeface="Helvetica Neue"/>
                      </a:rPr>
                      <a:t>0,0455x
R² = 0,758</a:t>
                    </a:r>
                  </a:p>
                </c:rich>
              </c:tx>
            </c:trendlineLbl>
          </c:trendline>
          <c:cat>
            <c:strRef>
              <c:f>'Italy-prediction'!$B$223:$B$281</c:f>
              <c:strCache>
                <c:ptCount val="59"/>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strCache>
            </c:strRef>
          </c:cat>
          <c:val>
            <c:numRef>
              <c:f>'Italy-prediction'!$E$223:$E$281</c:f>
              <c:numCache>
                <c:ptCount val="59"/>
                <c:pt idx="0">
                  <c:v>2548.000000</c:v>
                </c:pt>
                <c:pt idx="1">
                  <c:v>2499.000000</c:v>
                </c:pt>
                <c:pt idx="2">
                  <c:v>2844.000000</c:v>
                </c:pt>
                <c:pt idx="3">
                  <c:v>2578.000000</c:v>
                </c:pt>
                <c:pt idx="4">
                  <c:v>2257.000000</c:v>
                </c:pt>
                <c:pt idx="5">
                  <c:v>2677.000000</c:v>
                </c:pt>
                <c:pt idx="6">
                  <c:v>3678.000000</c:v>
                </c:pt>
                <c:pt idx="7">
                  <c:v>4458.000000</c:v>
                </c:pt>
                <c:pt idx="8">
                  <c:v>5372.000000</c:v>
                </c:pt>
                <c:pt idx="9">
                  <c:v>5724.000000</c:v>
                </c:pt>
                <c:pt idx="10">
                  <c:v>5456.000000</c:v>
                </c:pt>
                <c:pt idx="11">
                  <c:v>4619.000000</c:v>
                </c:pt>
                <c:pt idx="12">
                  <c:v>5901.000000</c:v>
                </c:pt>
                <c:pt idx="13">
                  <c:v>7332.000000</c:v>
                </c:pt>
                <c:pt idx="14">
                  <c:v>8804.000000</c:v>
                </c:pt>
                <c:pt idx="15">
                  <c:v>10010.000000</c:v>
                </c:pt>
                <c:pt idx="16">
                  <c:v>10925.000000</c:v>
                </c:pt>
                <c:pt idx="17">
                  <c:v>11705.000000</c:v>
                </c:pt>
                <c:pt idx="18">
                  <c:v>9338.000000</c:v>
                </c:pt>
                <c:pt idx="19">
                  <c:v>10874.000000</c:v>
                </c:pt>
                <c:pt idx="20">
                  <c:v>15199.000000</c:v>
                </c:pt>
                <c:pt idx="21">
                  <c:v>16079.000000</c:v>
                </c:pt>
                <c:pt idx="22">
                  <c:v>19143.000000</c:v>
                </c:pt>
                <c:pt idx="23">
                  <c:v>19644.000000</c:v>
                </c:pt>
                <c:pt idx="24">
                  <c:v>21273.000000</c:v>
                </c:pt>
                <c:pt idx="25">
                  <c:v>17012.000000</c:v>
                </c:pt>
                <c:pt idx="26">
                  <c:v>21994.000000</c:v>
                </c:pt>
                <c:pt idx="27">
                  <c:v>24991.000000</c:v>
                </c:pt>
                <c:pt idx="28">
                  <c:v>26831.000000</c:v>
                </c:pt>
                <c:pt idx="29">
                  <c:v>31084.000000</c:v>
                </c:pt>
                <c:pt idx="30">
                  <c:v>31758.000000</c:v>
                </c:pt>
                <c:pt idx="31">
                  <c:v>29907.000000</c:v>
                </c:pt>
                <c:pt idx="32">
                  <c:v>22253.000000</c:v>
                </c:pt>
                <c:pt idx="33">
                  <c:v>28244.000000</c:v>
                </c:pt>
                <c:pt idx="34">
                  <c:v>30550.000000</c:v>
                </c:pt>
                <c:pt idx="35">
                  <c:v>34505.000000</c:v>
                </c:pt>
                <c:pt idx="36">
                  <c:v>37809.000000</c:v>
                </c:pt>
                <c:pt idx="37">
                  <c:v>39811.000000</c:v>
                </c:pt>
                <c:pt idx="38">
                  <c:v>32616.000000</c:v>
                </c:pt>
                <c:pt idx="39">
                  <c:v>25271.000000</c:v>
                </c:pt>
                <c:pt idx="40">
                  <c:v>35098.000000</c:v>
                </c:pt>
                <c:pt idx="41">
                  <c:v>32961.000000</c:v>
                </c:pt>
                <c:pt idx="42">
                  <c:v>37978.000000</c:v>
                </c:pt>
                <c:pt idx="43">
                  <c:v>40902.000000</c:v>
                </c:pt>
                <c:pt idx="44">
                  <c:v>37255.000000</c:v>
                </c:pt>
                <c:pt idx="45">
                  <c:v>33979.000000</c:v>
                </c:pt>
                <c:pt idx="46">
                  <c:v>27354.000000</c:v>
                </c:pt>
                <c:pt idx="47">
                  <c:v>32191.000000</c:v>
                </c:pt>
                <c:pt idx="48">
                  <c:v>34282.000000</c:v>
                </c:pt>
                <c:pt idx="49">
                  <c:v>36176.000000</c:v>
                </c:pt>
                <c:pt idx="50">
                  <c:v>37242.000000</c:v>
                </c:pt>
                <c:pt idx="51">
                  <c:v>34767.000000</c:v>
                </c:pt>
                <c:pt idx="52">
                  <c:v>28337.000000</c:v>
                </c:pt>
                <c:pt idx="53">
                  <c:v>22930.000000</c:v>
                </c:pt>
                <c:pt idx="54">
                  <c:v>23232.000000</c:v>
                </c:pt>
                <c:pt idx="55">
                  <c:v>25853.000000</c:v>
                </c:pt>
                <c:pt idx="56">
                  <c:v>29003.000000</c:v>
                </c:pt>
                <c:pt idx="57">
                  <c:v>28352.000000</c:v>
                </c:pt>
                <c:pt idx="58">
                  <c:v>26323.000000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15308"/>
          <c:y val="0"/>
          <c:w val="0.85158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20,317e</a:t>
                    </a:r>
                    <a:r>
                      <a:rPr b="0" baseline="33200" i="0" strike="noStrike" sz="1000" u="none">
                        <a:solidFill>
                          <a:srgbClr val="444444"/>
                        </a:solidFill>
                        <a:latin typeface="Helvetica Neue"/>
                      </a:rPr>
                      <a:t>0,0705x
R² = 0,9314</a:t>
                    </a:r>
                  </a:p>
                </c:rich>
              </c:tx>
            </c:trendlineLbl>
          </c:trendline>
          <c:cat>
            <c:strRef>
              <c:f>'Italy-prediction'!$B$223:$B$282</c:f>
              <c:strCache>
                <c:ptCount val="6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strCache>
            </c:strRef>
          </c:cat>
          <c:val>
            <c:numRef>
              <c:f>'Italy-prediction'!$D$223:$D$282</c:f>
              <c:numCache>
                <c:ptCount val="60"/>
                <c:pt idx="0">
                  <c:v>24.000000</c:v>
                </c:pt>
                <c:pt idx="1">
                  <c:v>23.000000</c:v>
                </c:pt>
                <c:pt idx="2">
                  <c:v>27.000000</c:v>
                </c:pt>
                <c:pt idx="3">
                  <c:v>18.000000</c:v>
                </c:pt>
                <c:pt idx="4">
                  <c:v>16.000000</c:v>
                </c:pt>
                <c:pt idx="5">
                  <c:v>28.000000</c:v>
                </c:pt>
                <c:pt idx="6">
                  <c:v>31.000000</c:v>
                </c:pt>
                <c:pt idx="7">
                  <c:v>22.000000</c:v>
                </c:pt>
                <c:pt idx="8">
                  <c:v>28.000000</c:v>
                </c:pt>
                <c:pt idx="9">
                  <c:v>29.000000</c:v>
                </c:pt>
                <c:pt idx="10">
                  <c:v>26.000000</c:v>
                </c:pt>
                <c:pt idx="11">
                  <c:v>39.000000</c:v>
                </c:pt>
                <c:pt idx="12">
                  <c:v>41.000000</c:v>
                </c:pt>
                <c:pt idx="13">
                  <c:v>43.000000</c:v>
                </c:pt>
                <c:pt idx="14">
                  <c:v>83.000000</c:v>
                </c:pt>
                <c:pt idx="15">
                  <c:v>55.000000</c:v>
                </c:pt>
                <c:pt idx="16">
                  <c:v>47.000000</c:v>
                </c:pt>
                <c:pt idx="17">
                  <c:v>69.000000</c:v>
                </c:pt>
                <c:pt idx="18">
                  <c:v>73.000000</c:v>
                </c:pt>
                <c:pt idx="19">
                  <c:v>89.000000</c:v>
                </c:pt>
                <c:pt idx="20">
                  <c:v>127.000000</c:v>
                </c:pt>
                <c:pt idx="21">
                  <c:v>136.000000</c:v>
                </c:pt>
                <c:pt idx="22">
                  <c:v>91.000000</c:v>
                </c:pt>
                <c:pt idx="23">
                  <c:v>151.000000</c:v>
                </c:pt>
                <c:pt idx="24">
                  <c:v>128.000000</c:v>
                </c:pt>
                <c:pt idx="25">
                  <c:v>141.000000</c:v>
                </c:pt>
                <c:pt idx="26">
                  <c:v>221.000000</c:v>
                </c:pt>
                <c:pt idx="27">
                  <c:v>205.000000</c:v>
                </c:pt>
                <c:pt idx="28">
                  <c:v>217.000000</c:v>
                </c:pt>
                <c:pt idx="29">
                  <c:v>199.000000</c:v>
                </c:pt>
                <c:pt idx="30">
                  <c:v>297.000000</c:v>
                </c:pt>
                <c:pt idx="31">
                  <c:v>208.000000</c:v>
                </c:pt>
                <c:pt idx="32">
                  <c:v>233.000000</c:v>
                </c:pt>
                <c:pt idx="33">
                  <c:v>353.000000</c:v>
                </c:pt>
                <c:pt idx="34">
                  <c:v>352.000000</c:v>
                </c:pt>
                <c:pt idx="35">
                  <c:v>428.000000</c:v>
                </c:pt>
                <c:pt idx="36">
                  <c:v>446.000000</c:v>
                </c:pt>
                <c:pt idx="37">
                  <c:v>425.000000</c:v>
                </c:pt>
                <c:pt idx="38">
                  <c:v>331.000000</c:v>
                </c:pt>
                <c:pt idx="39">
                  <c:v>356.000000</c:v>
                </c:pt>
                <c:pt idx="40">
                  <c:v>580.000000</c:v>
                </c:pt>
                <c:pt idx="41">
                  <c:v>623.000000</c:v>
                </c:pt>
                <c:pt idx="42">
                  <c:v>636.000000</c:v>
                </c:pt>
                <c:pt idx="43">
                  <c:v>550.000000</c:v>
                </c:pt>
                <c:pt idx="44">
                  <c:v>544.000000</c:v>
                </c:pt>
                <c:pt idx="45">
                  <c:v>546.000000</c:v>
                </c:pt>
                <c:pt idx="46">
                  <c:v>504.000000</c:v>
                </c:pt>
                <c:pt idx="47">
                  <c:v>731.000000</c:v>
                </c:pt>
                <c:pt idx="48">
                  <c:v>753.000000</c:v>
                </c:pt>
                <c:pt idx="49">
                  <c:v>653.000000</c:v>
                </c:pt>
                <c:pt idx="50">
                  <c:v>699.000000</c:v>
                </c:pt>
                <c:pt idx="51">
                  <c:v>692.000000</c:v>
                </c:pt>
                <c:pt idx="52">
                  <c:v>562.000000</c:v>
                </c:pt>
                <c:pt idx="53">
                  <c:v>630.000000</c:v>
                </c:pt>
                <c:pt idx="54">
                  <c:v>853.000000</c:v>
                </c:pt>
                <c:pt idx="55">
                  <c:v>722.000000</c:v>
                </c:pt>
                <c:pt idx="56">
                  <c:v>822.000000</c:v>
                </c:pt>
                <c:pt idx="57">
                  <c:v>827.000000</c:v>
                </c:pt>
                <c:pt idx="58">
                  <c:v>686.000000</c:v>
                </c:pt>
                <c:pt idx="59">
                  <c:v>541.000000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'Italy-prediction'!$B$223:$B$285</c:f>
              <c:strCache>
                <c:ptCount val="63"/>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strCache>
            </c:strRef>
          </c:cat>
          <c:val>
            <c:numRef>
              <c:f>'Italy-prediction'!$E$223:$E$285</c:f>
              <c:numCache>
                <c:ptCount val="63"/>
                <c:pt idx="0">
                  <c:v>2548.000000</c:v>
                </c:pt>
                <c:pt idx="1">
                  <c:v>2499.000000</c:v>
                </c:pt>
                <c:pt idx="2">
                  <c:v>2844.000000</c:v>
                </c:pt>
                <c:pt idx="3">
                  <c:v>2578.000000</c:v>
                </c:pt>
                <c:pt idx="4">
                  <c:v>2257.000000</c:v>
                </c:pt>
                <c:pt idx="5">
                  <c:v>2677.000000</c:v>
                </c:pt>
                <c:pt idx="6">
                  <c:v>3678.000000</c:v>
                </c:pt>
                <c:pt idx="7">
                  <c:v>4458.000000</c:v>
                </c:pt>
                <c:pt idx="8">
                  <c:v>5372.000000</c:v>
                </c:pt>
                <c:pt idx="9">
                  <c:v>5724.000000</c:v>
                </c:pt>
                <c:pt idx="10">
                  <c:v>5456.000000</c:v>
                </c:pt>
                <c:pt idx="11">
                  <c:v>4619.000000</c:v>
                </c:pt>
                <c:pt idx="12">
                  <c:v>5901.000000</c:v>
                </c:pt>
                <c:pt idx="13">
                  <c:v>7332.000000</c:v>
                </c:pt>
                <c:pt idx="14">
                  <c:v>8804.000000</c:v>
                </c:pt>
                <c:pt idx="15">
                  <c:v>10010.000000</c:v>
                </c:pt>
                <c:pt idx="16">
                  <c:v>10925.000000</c:v>
                </c:pt>
                <c:pt idx="17">
                  <c:v>11705.000000</c:v>
                </c:pt>
                <c:pt idx="18">
                  <c:v>9338.000000</c:v>
                </c:pt>
                <c:pt idx="19">
                  <c:v>10874.000000</c:v>
                </c:pt>
                <c:pt idx="20">
                  <c:v>15199.000000</c:v>
                </c:pt>
                <c:pt idx="21">
                  <c:v>16079.000000</c:v>
                </c:pt>
                <c:pt idx="22">
                  <c:v>19143.000000</c:v>
                </c:pt>
                <c:pt idx="23">
                  <c:v>19644.000000</c:v>
                </c:pt>
                <c:pt idx="24">
                  <c:v>21273.000000</c:v>
                </c:pt>
                <c:pt idx="25">
                  <c:v>17012.000000</c:v>
                </c:pt>
                <c:pt idx="26">
                  <c:v>21994.000000</c:v>
                </c:pt>
                <c:pt idx="27">
                  <c:v>24991.000000</c:v>
                </c:pt>
                <c:pt idx="28">
                  <c:v>26831.000000</c:v>
                </c:pt>
                <c:pt idx="29">
                  <c:v>31084.000000</c:v>
                </c:pt>
                <c:pt idx="30">
                  <c:v>31758.000000</c:v>
                </c:pt>
                <c:pt idx="31">
                  <c:v>29907.000000</c:v>
                </c:pt>
                <c:pt idx="32">
                  <c:v>22253.000000</c:v>
                </c:pt>
                <c:pt idx="33">
                  <c:v>28244.000000</c:v>
                </c:pt>
                <c:pt idx="34">
                  <c:v>30550.000000</c:v>
                </c:pt>
                <c:pt idx="35">
                  <c:v>34505.000000</c:v>
                </c:pt>
                <c:pt idx="36">
                  <c:v>37809.000000</c:v>
                </c:pt>
                <c:pt idx="37">
                  <c:v>39811.000000</c:v>
                </c:pt>
                <c:pt idx="38">
                  <c:v>32616.000000</c:v>
                </c:pt>
                <c:pt idx="39">
                  <c:v>25271.000000</c:v>
                </c:pt>
                <c:pt idx="40">
                  <c:v>35098.000000</c:v>
                </c:pt>
                <c:pt idx="41">
                  <c:v>32961.000000</c:v>
                </c:pt>
                <c:pt idx="42">
                  <c:v>37978.000000</c:v>
                </c:pt>
                <c:pt idx="43">
                  <c:v>40902.000000</c:v>
                </c:pt>
                <c:pt idx="44">
                  <c:v>37255.000000</c:v>
                </c:pt>
                <c:pt idx="45">
                  <c:v>33979.000000</c:v>
                </c:pt>
                <c:pt idx="46">
                  <c:v>27354.000000</c:v>
                </c:pt>
                <c:pt idx="47">
                  <c:v>32191.000000</c:v>
                </c:pt>
                <c:pt idx="48">
                  <c:v>34282.000000</c:v>
                </c:pt>
                <c:pt idx="49">
                  <c:v>36176.000000</c:v>
                </c:pt>
                <c:pt idx="50">
                  <c:v>37242.000000</c:v>
                </c:pt>
                <c:pt idx="51">
                  <c:v>34767.000000</c:v>
                </c:pt>
                <c:pt idx="52">
                  <c:v>28337.000000</c:v>
                </c:pt>
                <c:pt idx="53">
                  <c:v>22930.000000</c:v>
                </c:pt>
                <c:pt idx="54">
                  <c:v>23232.000000</c:v>
                </c:pt>
                <c:pt idx="55">
                  <c:v>25853.000000</c:v>
                </c:pt>
                <c:pt idx="56">
                  <c:v>29003.000000</c:v>
                </c:pt>
                <c:pt idx="57">
                  <c:v>28352.000000</c:v>
                </c:pt>
                <c:pt idx="58">
                  <c:v>26323.000000</c:v>
                </c:pt>
                <c:pt idx="59">
                  <c:v>20648.000000</c:v>
                </c:pt>
                <c:pt idx="60">
                  <c:v>16377.000000</c:v>
                </c:pt>
                <c:pt idx="61">
                  <c:v>19350.000000</c:v>
                </c:pt>
                <c:pt idx="62">
                  <c:v>20709.000000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250"/>
        <c:minorUnit val="312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'Italy-prediction'!$B$223:$B$285</c:f>
              <c:strCache>
                <c:ptCount val="63"/>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strCache>
            </c:strRef>
          </c:cat>
          <c:val>
            <c:numRef>
              <c:f>'Italy-prediction'!$D$223:$D$285</c:f>
              <c:numCache>
                <c:ptCount val="63"/>
                <c:pt idx="0">
                  <c:v>24.000000</c:v>
                </c:pt>
                <c:pt idx="1">
                  <c:v>23.000000</c:v>
                </c:pt>
                <c:pt idx="2">
                  <c:v>27.000000</c:v>
                </c:pt>
                <c:pt idx="3">
                  <c:v>18.000000</c:v>
                </c:pt>
                <c:pt idx="4">
                  <c:v>16.000000</c:v>
                </c:pt>
                <c:pt idx="5">
                  <c:v>28.000000</c:v>
                </c:pt>
                <c:pt idx="6">
                  <c:v>31.000000</c:v>
                </c:pt>
                <c:pt idx="7">
                  <c:v>22.000000</c:v>
                </c:pt>
                <c:pt idx="8">
                  <c:v>28.000000</c:v>
                </c:pt>
                <c:pt idx="9">
                  <c:v>29.000000</c:v>
                </c:pt>
                <c:pt idx="10">
                  <c:v>26.000000</c:v>
                </c:pt>
                <c:pt idx="11">
                  <c:v>39.000000</c:v>
                </c:pt>
                <c:pt idx="12">
                  <c:v>41.000000</c:v>
                </c:pt>
                <c:pt idx="13">
                  <c:v>43.000000</c:v>
                </c:pt>
                <c:pt idx="14">
                  <c:v>83.000000</c:v>
                </c:pt>
                <c:pt idx="15">
                  <c:v>55.000000</c:v>
                </c:pt>
                <c:pt idx="16">
                  <c:v>47.000000</c:v>
                </c:pt>
                <c:pt idx="17">
                  <c:v>69.000000</c:v>
                </c:pt>
                <c:pt idx="18">
                  <c:v>73.000000</c:v>
                </c:pt>
                <c:pt idx="19">
                  <c:v>89.000000</c:v>
                </c:pt>
                <c:pt idx="20">
                  <c:v>127.000000</c:v>
                </c:pt>
                <c:pt idx="21">
                  <c:v>136.000000</c:v>
                </c:pt>
                <c:pt idx="22">
                  <c:v>91.000000</c:v>
                </c:pt>
                <c:pt idx="23">
                  <c:v>151.000000</c:v>
                </c:pt>
                <c:pt idx="24">
                  <c:v>128.000000</c:v>
                </c:pt>
                <c:pt idx="25">
                  <c:v>141.000000</c:v>
                </c:pt>
                <c:pt idx="26">
                  <c:v>221.000000</c:v>
                </c:pt>
                <c:pt idx="27">
                  <c:v>205.000000</c:v>
                </c:pt>
                <c:pt idx="28">
                  <c:v>217.000000</c:v>
                </c:pt>
                <c:pt idx="29">
                  <c:v>199.000000</c:v>
                </c:pt>
                <c:pt idx="30">
                  <c:v>297.000000</c:v>
                </c:pt>
                <c:pt idx="31">
                  <c:v>208.000000</c:v>
                </c:pt>
                <c:pt idx="32">
                  <c:v>233.000000</c:v>
                </c:pt>
                <c:pt idx="33">
                  <c:v>353.000000</c:v>
                </c:pt>
                <c:pt idx="34">
                  <c:v>352.000000</c:v>
                </c:pt>
                <c:pt idx="35">
                  <c:v>428.000000</c:v>
                </c:pt>
                <c:pt idx="36">
                  <c:v>446.000000</c:v>
                </c:pt>
                <c:pt idx="37">
                  <c:v>425.000000</c:v>
                </c:pt>
                <c:pt idx="38">
                  <c:v>331.000000</c:v>
                </c:pt>
                <c:pt idx="39">
                  <c:v>356.000000</c:v>
                </c:pt>
                <c:pt idx="40">
                  <c:v>580.000000</c:v>
                </c:pt>
                <c:pt idx="41">
                  <c:v>623.000000</c:v>
                </c:pt>
                <c:pt idx="42">
                  <c:v>636.000000</c:v>
                </c:pt>
                <c:pt idx="43">
                  <c:v>550.000000</c:v>
                </c:pt>
                <c:pt idx="44">
                  <c:v>544.000000</c:v>
                </c:pt>
                <c:pt idx="45">
                  <c:v>546.000000</c:v>
                </c:pt>
                <c:pt idx="46">
                  <c:v>504.000000</c:v>
                </c:pt>
                <c:pt idx="47">
                  <c:v>731.000000</c:v>
                </c:pt>
                <c:pt idx="48">
                  <c:v>753.000000</c:v>
                </c:pt>
                <c:pt idx="49">
                  <c:v>653.000000</c:v>
                </c:pt>
                <c:pt idx="50">
                  <c:v>699.000000</c:v>
                </c:pt>
                <c:pt idx="51">
                  <c:v>692.000000</c:v>
                </c:pt>
                <c:pt idx="52">
                  <c:v>562.000000</c:v>
                </c:pt>
                <c:pt idx="53">
                  <c:v>630.000000</c:v>
                </c:pt>
                <c:pt idx="54">
                  <c:v>853.000000</c:v>
                </c:pt>
                <c:pt idx="55">
                  <c:v>722.000000</c:v>
                </c:pt>
                <c:pt idx="56">
                  <c:v>822.000000</c:v>
                </c:pt>
                <c:pt idx="57">
                  <c:v>827.000000</c:v>
                </c:pt>
                <c:pt idx="58">
                  <c:v>686.000000</c:v>
                </c:pt>
                <c:pt idx="59">
                  <c:v>541.000000</c:v>
                </c:pt>
                <c:pt idx="60">
                  <c:v>672.000000</c:v>
                </c:pt>
                <c:pt idx="61">
                  <c:v>785.000000</c:v>
                </c:pt>
                <c:pt idx="62">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2.5"/>
        <c:minorUnit val="56.25"/>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426"/>
          <c:y val="0.099193"/>
          <c:w val="0.888831"/>
          <c:h val="0.760108"/>
        </c:manualLayout>
      </c:layout>
      <c:barChart>
        <c:barDir val="col"/>
        <c:grouping val="stacked"/>
        <c:varyColors val="0"/>
        <c:ser>
          <c:idx val="0"/>
          <c:order val="0"/>
          <c:tx>
            <c:strRef>
              <c:f>'Calabria-main'!$K$3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'Calabria-main'!$K$4:$K$286</c:f>
              <c:numCache>
                <c:ptCount val="283"/>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11.000000</c:v>
                </c:pt>
                <c:pt idx="15">
                  <c:v>13.000000</c:v>
                </c:pt>
                <c:pt idx="16">
                  <c:v>19.000000</c:v>
                </c:pt>
                <c:pt idx="17">
                  <c:v>33.000000</c:v>
                </c:pt>
                <c:pt idx="18">
                  <c:v>38.000000</c:v>
                </c:pt>
                <c:pt idx="19">
                  <c:v>60.000000</c:v>
                </c:pt>
                <c:pt idx="20">
                  <c:v>68.000000</c:v>
                </c:pt>
                <c:pt idx="21">
                  <c:v>89.000000</c:v>
                </c:pt>
                <c:pt idx="22">
                  <c:v>114.000000</c:v>
                </c:pt>
                <c:pt idx="23">
                  <c:v>129.000000</c:v>
                </c:pt>
                <c:pt idx="24">
                  <c:v>169.000000</c:v>
                </c:pt>
                <c:pt idx="25">
                  <c:v>207.000000</c:v>
                </c:pt>
                <c:pt idx="26">
                  <c:v>235.000000</c:v>
                </c:pt>
                <c:pt idx="27">
                  <c:v>273.000000</c:v>
                </c:pt>
                <c:pt idx="28">
                  <c:v>292.000000</c:v>
                </c:pt>
                <c:pt idx="29">
                  <c:v>319.000000</c:v>
                </c:pt>
                <c:pt idx="30">
                  <c:v>351.000000</c:v>
                </c:pt>
                <c:pt idx="31">
                  <c:v>393.000000</c:v>
                </c:pt>
                <c:pt idx="32">
                  <c:v>494.000000</c:v>
                </c:pt>
                <c:pt idx="33">
                  <c:v>555.000000</c:v>
                </c:pt>
                <c:pt idx="34">
                  <c:v>614.000000</c:v>
                </c:pt>
                <c:pt idx="35">
                  <c:v>647.000000</c:v>
                </c:pt>
                <c:pt idx="36">
                  <c:v>659.000000</c:v>
                </c:pt>
                <c:pt idx="37">
                  <c:v>669.000000</c:v>
                </c:pt>
                <c:pt idx="38">
                  <c:v>691.000000</c:v>
                </c:pt>
                <c:pt idx="39">
                  <c:v>733.000000</c:v>
                </c:pt>
                <c:pt idx="40">
                  <c:v>741.000000</c:v>
                </c:pt>
                <c:pt idx="41">
                  <c:v>795.000000</c:v>
                </c:pt>
                <c:pt idx="42">
                  <c:v>817.000000</c:v>
                </c:pt>
                <c:pt idx="43">
                  <c:v>833.000000</c:v>
                </c:pt>
                <c:pt idx="44">
                  <c:v>859.000000</c:v>
                </c:pt>
                <c:pt idx="45">
                  <c:v>874.000000</c:v>
                </c:pt>
                <c:pt idx="46">
                  <c:v>901.000000</c:v>
                </c:pt>
                <c:pt idx="47">
                  <c:v>915.000000</c:v>
                </c:pt>
                <c:pt idx="48">
                  <c:v>923.000000</c:v>
                </c:pt>
                <c:pt idx="49">
                  <c:v>928.000000</c:v>
                </c:pt>
                <c:pt idx="50">
                  <c:v>956.000000</c:v>
                </c:pt>
                <c:pt idx="51">
                  <c:v>971.000000</c:v>
                </c:pt>
                <c:pt idx="52">
                  <c:v>1009.000000</c:v>
                </c:pt>
                <c:pt idx="53">
                  <c:v>991.000000</c:v>
                </c:pt>
                <c:pt idx="54">
                  <c:v>1011.000000</c:v>
                </c:pt>
                <c:pt idx="55">
                  <c:v>1035.000000</c:v>
                </c:pt>
                <c:pt idx="56">
                  <c:v>1038.000000</c:v>
                </c:pt>
                <c:pt idx="57">
                  <c:v>1047.000000</c:v>
                </c:pt>
                <c:pt idx="58">
                  <c:v>1060.000000</c:v>
                </c:pt>
                <c:pt idx="59">
                  <c:v>1069.000000</c:v>
                </c:pt>
                <c:pt idx="60">
                  <c:v>1079.000000</c:v>
                </c:pt>
                <c:pt idx="61">
                  <c:v>1088.000000</c:v>
                </c:pt>
                <c:pt idx="62">
                  <c:v>1089.000000</c:v>
                </c:pt>
                <c:pt idx="63">
                  <c:v>1096.000000</c:v>
                </c:pt>
                <c:pt idx="64">
                  <c:v>1097.000000</c:v>
                </c:pt>
                <c:pt idx="65">
                  <c:v>1102.000000</c:v>
                </c:pt>
                <c:pt idx="66">
                  <c:v>1108.000000</c:v>
                </c:pt>
                <c:pt idx="67">
                  <c:v>1112.000000</c:v>
                </c:pt>
                <c:pt idx="68">
                  <c:v>1112.000000</c:v>
                </c:pt>
                <c:pt idx="69">
                  <c:v>1114.000000</c:v>
                </c:pt>
                <c:pt idx="70">
                  <c:v>1118.000000</c:v>
                </c:pt>
                <c:pt idx="71">
                  <c:v>1119.000000</c:v>
                </c:pt>
                <c:pt idx="72">
                  <c:v>1122.000000</c:v>
                </c:pt>
                <c:pt idx="73">
                  <c:v>1125.000000</c:v>
                </c:pt>
                <c:pt idx="74">
                  <c:v>1126.000000</c:v>
                </c:pt>
                <c:pt idx="75">
                  <c:v>1129.000000</c:v>
                </c:pt>
                <c:pt idx="76">
                  <c:v>1132.000000</c:v>
                </c:pt>
                <c:pt idx="77">
                  <c:v>1134.000000</c:v>
                </c:pt>
                <c:pt idx="78">
                  <c:v>1138.000000</c:v>
                </c:pt>
                <c:pt idx="79">
                  <c:v>1140.000000</c:v>
                </c:pt>
                <c:pt idx="80">
                  <c:v>1143.000000</c:v>
                </c:pt>
                <c:pt idx="81">
                  <c:v>1144.000000</c:v>
                </c:pt>
                <c:pt idx="82">
                  <c:v>1151.000000</c:v>
                </c:pt>
                <c:pt idx="83">
                  <c:v>1151.000000</c:v>
                </c:pt>
                <c:pt idx="84">
                  <c:v>1151.000000</c:v>
                </c:pt>
                <c:pt idx="85">
                  <c:v>1153.000000</c:v>
                </c:pt>
                <c:pt idx="86">
                  <c:v>1156.000000</c:v>
                </c:pt>
                <c:pt idx="87">
                  <c:v>1156.000000</c:v>
                </c:pt>
                <c:pt idx="88">
                  <c:v>1157.000000</c:v>
                </c:pt>
                <c:pt idx="89">
                  <c:v>1157.000000</c:v>
                </c:pt>
                <c:pt idx="90">
                  <c:v>1157.000000</c:v>
                </c:pt>
                <c:pt idx="91">
                  <c:v>1157.000000</c:v>
                </c:pt>
                <c:pt idx="92">
                  <c:v>1157.000000</c:v>
                </c:pt>
                <c:pt idx="93">
                  <c:v>1158.000000</c:v>
                </c:pt>
                <c:pt idx="94">
                  <c:v>1158.000000</c:v>
                </c:pt>
                <c:pt idx="95">
                  <c:v>1158.000000</c:v>
                </c:pt>
                <c:pt idx="96">
                  <c:v>1158.000000</c:v>
                </c:pt>
                <c:pt idx="97">
                  <c:v>1158.000000</c:v>
                </c:pt>
                <c:pt idx="98">
                  <c:v>1158.000000</c:v>
                </c:pt>
                <c:pt idx="99">
                  <c:v>1158.000000</c:v>
                </c:pt>
                <c:pt idx="100">
                  <c:v>1158.000000</c:v>
                </c:pt>
                <c:pt idx="101">
                  <c:v>1158.000000</c:v>
                </c:pt>
                <c:pt idx="102">
                  <c:v>1159.000000</c:v>
                </c:pt>
                <c:pt idx="103">
                  <c:v>1159.000000</c:v>
                </c:pt>
                <c:pt idx="104">
                  <c:v>1159.000000</c:v>
                </c:pt>
                <c:pt idx="105">
                  <c:v>1159.000000</c:v>
                </c:pt>
                <c:pt idx="106">
                  <c:v>1159.000000</c:v>
                </c:pt>
                <c:pt idx="107">
                  <c:v>1159.000000</c:v>
                </c:pt>
                <c:pt idx="108">
                  <c:v>1161.000000</c:v>
                </c:pt>
                <c:pt idx="109">
                  <c:v>1161.000000</c:v>
                </c:pt>
                <c:pt idx="110">
                  <c:v>1162.000000</c:v>
                </c:pt>
                <c:pt idx="111">
                  <c:v>1162.000000</c:v>
                </c:pt>
                <c:pt idx="112">
                  <c:v>1162.000000</c:v>
                </c:pt>
                <c:pt idx="113">
                  <c:v>1162.000000</c:v>
                </c:pt>
                <c:pt idx="114">
                  <c:v>1162.000000</c:v>
                </c:pt>
                <c:pt idx="115">
                  <c:v>1165.000000</c:v>
                </c:pt>
                <c:pt idx="116">
                  <c:v>1165.000000</c:v>
                </c:pt>
                <c:pt idx="117">
                  <c:v>1167.000000</c:v>
                </c:pt>
                <c:pt idx="118">
                  <c:v>1173.000000</c:v>
                </c:pt>
                <c:pt idx="119">
                  <c:v>1174.000000</c:v>
                </c:pt>
                <c:pt idx="120">
                  <c:v>1175.000000</c:v>
                </c:pt>
                <c:pt idx="121">
                  <c:v>1175.000000</c:v>
                </c:pt>
                <c:pt idx="122">
                  <c:v>1175.000000</c:v>
                </c:pt>
                <c:pt idx="123">
                  <c:v>1178.000000</c:v>
                </c:pt>
                <c:pt idx="124">
                  <c:v>1179.000000</c:v>
                </c:pt>
                <c:pt idx="125">
                  <c:v>1180.000000</c:v>
                </c:pt>
                <c:pt idx="126">
                  <c:v>1180.000000</c:v>
                </c:pt>
                <c:pt idx="127">
                  <c:v>1181.000000</c:v>
                </c:pt>
                <c:pt idx="128">
                  <c:v>1181.000000</c:v>
                </c:pt>
                <c:pt idx="129">
                  <c:v>1181.000000</c:v>
                </c:pt>
                <c:pt idx="130">
                  <c:v>1182.000000</c:v>
                </c:pt>
                <c:pt idx="131">
                  <c:v>1183.000000</c:v>
                </c:pt>
                <c:pt idx="132">
                  <c:v>1183.000000</c:v>
                </c:pt>
                <c:pt idx="133">
                  <c:v>1183.000000</c:v>
                </c:pt>
                <c:pt idx="134">
                  <c:v>1184.000000</c:v>
                </c:pt>
                <c:pt idx="135">
                  <c:v>1185.000000</c:v>
                </c:pt>
                <c:pt idx="136">
                  <c:v>1185.000000</c:v>
                </c:pt>
                <c:pt idx="137">
                  <c:v>1186.000000</c:v>
                </c:pt>
                <c:pt idx="138">
                  <c:v>1188.000000</c:v>
                </c:pt>
                <c:pt idx="139">
                  <c:v>1216.000000</c:v>
                </c:pt>
                <c:pt idx="140">
                  <c:v>1216.000000</c:v>
                </c:pt>
                <c:pt idx="141">
                  <c:v>1216.000000</c:v>
                </c:pt>
                <c:pt idx="142">
                  <c:v>1218.000000</c:v>
                </c:pt>
                <c:pt idx="143">
                  <c:v>1226.000000</c:v>
                </c:pt>
                <c:pt idx="144">
                  <c:v>1231.000000</c:v>
                </c:pt>
                <c:pt idx="145">
                  <c:v>1238.000000</c:v>
                </c:pt>
                <c:pt idx="146">
                  <c:v>1239.000000</c:v>
                </c:pt>
                <c:pt idx="147">
                  <c:v>1239.000000</c:v>
                </c:pt>
                <c:pt idx="148">
                  <c:v>1239.000000</c:v>
                </c:pt>
                <c:pt idx="149">
                  <c:v>1243.000000</c:v>
                </c:pt>
                <c:pt idx="150">
                  <c:v>1245.000000</c:v>
                </c:pt>
                <c:pt idx="151">
                  <c:v>1246.000000</c:v>
                </c:pt>
                <c:pt idx="152">
                  <c:v>1247.000000</c:v>
                </c:pt>
                <c:pt idx="153">
                  <c:v>1247.000000</c:v>
                </c:pt>
                <c:pt idx="154">
                  <c:v>1247.000000</c:v>
                </c:pt>
                <c:pt idx="155">
                  <c:v>1252.000000</c:v>
                </c:pt>
                <c:pt idx="156">
                  <c:v>1255.000000</c:v>
                </c:pt>
                <c:pt idx="157">
                  <c:v>1262.000000</c:v>
                </c:pt>
                <c:pt idx="158">
                  <c:v>1266.000000</c:v>
                </c:pt>
                <c:pt idx="159">
                  <c:v>1269.000000</c:v>
                </c:pt>
                <c:pt idx="160">
                  <c:v>1270.000000</c:v>
                </c:pt>
                <c:pt idx="161">
                  <c:v>1270.000000</c:v>
                </c:pt>
                <c:pt idx="162">
                  <c:v>1272.000000</c:v>
                </c:pt>
                <c:pt idx="163">
                  <c:v>1274.000000</c:v>
                </c:pt>
                <c:pt idx="164">
                  <c:v>1276.000000</c:v>
                </c:pt>
                <c:pt idx="165">
                  <c:v>1283.000000</c:v>
                </c:pt>
                <c:pt idx="166">
                  <c:v>1287.000000</c:v>
                </c:pt>
                <c:pt idx="167">
                  <c:v>1287.000000</c:v>
                </c:pt>
                <c:pt idx="168">
                  <c:v>1289.000000</c:v>
                </c:pt>
                <c:pt idx="169">
                  <c:v>1300.000000</c:v>
                </c:pt>
                <c:pt idx="170">
                  <c:v>1304.000000</c:v>
                </c:pt>
                <c:pt idx="171">
                  <c:v>1316.000000</c:v>
                </c:pt>
                <c:pt idx="172">
                  <c:v>1335.000000</c:v>
                </c:pt>
                <c:pt idx="173">
                  <c:v>1345.000000</c:v>
                </c:pt>
                <c:pt idx="174">
                  <c:v>1348.000000</c:v>
                </c:pt>
                <c:pt idx="175">
                  <c:v>1352.000000</c:v>
                </c:pt>
                <c:pt idx="176">
                  <c:v>1357.000000</c:v>
                </c:pt>
                <c:pt idx="177">
                  <c:v>1367.000000</c:v>
                </c:pt>
                <c:pt idx="178">
                  <c:v>1377.000000</c:v>
                </c:pt>
                <c:pt idx="179">
                  <c:v>1379.000000</c:v>
                </c:pt>
                <c:pt idx="180">
                  <c:v>1390.000000</c:v>
                </c:pt>
                <c:pt idx="181">
                  <c:v>1398.000000</c:v>
                </c:pt>
                <c:pt idx="182">
                  <c:v>1400.000000</c:v>
                </c:pt>
                <c:pt idx="183">
                  <c:v>1408.000000</c:v>
                </c:pt>
                <c:pt idx="184">
                  <c:v>1416.000000</c:v>
                </c:pt>
                <c:pt idx="185">
                  <c:v>1422.000000</c:v>
                </c:pt>
                <c:pt idx="186">
                  <c:v>1432.000000</c:v>
                </c:pt>
                <c:pt idx="187">
                  <c:v>1443.000000</c:v>
                </c:pt>
                <c:pt idx="188">
                  <c:v>1477.000000</c:v>
                </c:pt>
                <c:pt idx="189">
                  <c:v>1491.000000</c:v>
                </c:pt>
                <c:pt idx="190">
                  <c:v>1513.000000</c:v>
                </c:pt>
                <c:pt idx="191">
                  <c:v>1545.000000</c:v>
                </c:pt>
                <c:pt idx="192">
                  <c:v>1558.000000</c:v>
                </c:pt>
                <c:pt idx="193">
                  <c:v>1577.000000</c:v>
                </c:pt>
                <c:pt idx="194">
                  <c:v>1596.000000</c:v>
                </c:pt>
                <c:pt idx="195">
                  <c:v>1623.000000</c:v>
                </c:pt>
                <c:pt idx="196">
                  <c:v>1640.000000</c:v>
                </c:pt>
                <c:pt idx="197">
                  <c:v>1648.000000</c:v>
                </c:pt>
                <c:pt idx="198">
                  <c:v>1667.000000</c:v>
                </c:pt>
                <c:pt idx="199">
                  <c:v>1675.000000</c:v>
                </c:pt>
                <c:pt idx="200">
                  <c:v>1683.000000</c:v>
                </c:pt>
                <c:pt idx="201">
                  <c:v>1701.000000</c:v>
                </c:pt>
                <c:pt idx="202">
                  <c:v>1715.000000</c:v>
                </c:pt>
                <c:pt idx="203">
                  <c:v>1718.000000</c:v>
                </c:pt>
                <c:pt idx="204">
                  <c:v>1722.000000</c:v>
                </c:pt>
                <c:pt idx="205">
                  <c:v>1741.000000</c:v>
                </c:pt>
                <c:pt idx="206">
                  <c:v>1757.000000</c:v>
                </c:pt>
                <c:pt idx="207">
                  <c:v>1785.000000</c:v>
                </c:pt>
                <c:pt idx="208">
                  <c:v>1810.000000</c:v>
                </c:pt>
                <c:pt idx="209">
                  <c:v>1832.000000</c:v>
                </c:pt>
                <c:pt idx="210">
                  <c:v>1844.000000</c:v>
                </c:pt>
                <c:pt idx="211">
                  <c:v>1868.000000</c:v>
                </c:pt>
                <c:pt idx="212">
                  <c:v>1887.000000</c:v>
                </c:pt>
                <c:pt idx="213">
                  <c:v>1896.000000</c:v>
                </c:pt>
                <c:pt idx="214">
                  <c:v>1906.000000</c:v>
                </c:pt>
                <c:pt idx="215">
                  <c:v>1921.000000</c:v>
                </c:pt>
                <c:pt idx="216">
                  <c:v>1952.000000</c:v>
                </c:pt>
                <c:pt idx="217">
                  <c:v>1957.000000</c:v>
                </c:pt>
                <c:pt idx="218">
                  <c:v>1967.000000</c:v>
                </c:pt>
                <c:pt idx="219">
                  <c:v>1985.000000</c:v>
                </c:pt>
                <c:pt idx="220">
                  <c:v>2002.000000</c:v>
                </c:pt>
                <c:pt idx="221">
                  <c:v>2020.000000</c:v>
                </c:pt>
                <c:pt idx="222">
                  <c:v>2044.000000</c:v>
                </c:pt>
                <c:pt idx="223">
                  <c:v>2063.000000</c:v>
                </c:pt>
                <c:pt idx="224">
                  <c:v>2086.000000</c:v>
                </c:pt>
                <c:pt idx="225">
                  <c:v>2109.000000</c:v>
                </c:pt>
                <c:pt idx="226">
                  <c:v>2125.000000</c:v>
                </c:pt>
                <c:pt idx="227">
                  <c:v>2146.000000</c:v>
                </c:pt>
                <c:pt idx="228">
                  <c:v>2188.000000</c:v>
                </c:pt>
                <c:pt idx="229">
                  <c:v>2256.000000</c:v>
                </c:pt>
                <c:pt idx="230">
                  <c:v>2291.000000</c:v>
                </c:pt>
                <c:pt idx="231">
                  <c:v>2344.000000</c:v>
                </c:pt>
                <c:pt idx="232">
                  <c:v>2388.000000</c:v>
                </c:pt>
                <c:pt idx="233">
                  <c:v>2448.000000</c:v>
                </c:pt>
                <c:pt idx="234">
                  <c:v>2487.000000</c:v>
                </c:pt>
                <c:pt idx="235">
                  <c:v>2589.000000</c:v>
                </c:pt>
                <c:pt idx="236">
                  <c:v>2683.000000</c:v>
                </c:pt>
                <c:pt idx="237">
                  <c:v>2761.000000</c:v>
                </c:pt>
                <c:pt idx="238">
                  <c:v>2869.000000</c:v>
                </c:pt>
                <c:pt idx="239">
                  <c:v>2963.000000</c:v>
                </c:pt>
                <c:pt idx="240">
                  <c:v>3099.000000</c:v>
                </c:pt>
                <c:pt idx="241">
                  <c:v>3286.000000</c:v>
                </c:pt>
                <c:pt idx="242">
                  <c:v>3445.000000</c:v>
                </c:pt>
                <c:pt idx="243">
                  <c:v>3611.000000</c:v>
                </c:pt>
                <c:pt idx="244">
                  <c:v>3790.000000</c:v>
                </c:pt>
                <c:pt idx="245">
                  <c:v>3970.000000</c:v>
                </c:pt>
                <c:pt idx="246">
                  <c:v>4204.000000</c:v>
                </c:pt>
                <c:pt idx="247">
                  <c:v>4400.000000</c:v>
                </c:pt>
                <c:pt idx="248">
                  <c:v>4625.000000</c:v>
                </c:pt>
                <c:pt idx="249">
                  <c:v>4863.000000</c:v>
                </c:pt>
                <c:pt idx="250">
                  <c:v>5065.000000</c:v>
                </c:pt>
                <c:pt idx="251">
                  <c:v>5310.000000</c:v>
                </c:pt>
                <c:pt idx="252">
                  <c:v>5564.000000</c:v>
                </c:pt>
                <c:pt idx="253">
                  <c:v>5830.000000</c:v>
                </c:pt>
                <c:pt idx="254">
                  <c:v>6092.000000</c:v>
                </c:pt>
                <c:pt idx="255">
                  <c:v>6450.000000</c:v>
                </c:pt>
                <c:pt idx="256">
                  <c:v>6714.000000</c:v>
                </c:pt>
                <c:pt idx="257">
                  <c:v>7106.000000</c:v>
                </c:pt>
                <c:pt idx="258">
                  <c:v>7465.000000</c:v>
                </c:pt>
                <c:pt idx="259">
                  <c:v>7908.000000</c:v>
                </c:pt>
                <c:pt idx="260">
                  <c:v>8317.000000</c:v>
                </c:pt>
                <c:pt idx="261">
                  <c:v>8693.000000</c:v>
                </c:pt>
                <c:pt idx="262">
                  <c:v>9119.000000</c:v>
                </c:pt>
                <c:pt idx="263">
                  <c:v>9416.000000</c:v>
                </c:pt>
                <c:pt idx="264">
                  <c:v>9749.000000</c:v>
                </c:pt>
                <c:pt idx="265">
                  <c:v>10093.000000</c:v>
                </c:pt>
                <c:pt idx="266">
                  <c:v>10390.000000</c:v>
                </c:pt>
                <c:pt idx="267">
                  <c:v>11070.000000</c:v>
                </c:pt>
                <c:pt idx="268">
                  <c:v>12006.000000</c:v>
                </c:pt>
                <c:pt idx="269">
                  <c:v>12512.000000</c:v>
                </c:pt>
                <c:pt idx="270">
                  <c:v>13027.000000</c:v>
                </c:pt>
                <c:pt idx="271">
                  <c:v>13452.000000</c:v>
                </c:pt>
                <c:pt idx="272">
                  <c:v>13896.000000</c:v>
                </c:pt>
                <c:pt idx="273">
                  <c:v>14217.000000</c:v>
                </c:pt>
                <c:pt idx="274">
                  <c:v>14524.000000</c:v>
                </c:pt>
                <c:pt idx="275">
                  <c:v>14859.000000</c:v>
                </c:pt>
                <c:pt idx="276">
                  <c:v>15256.000000</c:v>
                </c:pt>
                <c:pt idx="277">
                  <c:v>15724.000000</c:v>
                </c:pt>
                <c:pt idx="278">
                  <c:v>16150.000000</c:v>
                </c:pt>
                <c:pt idx="279">
                  <c:v>16444.000000</c:v>
                </c:pt>
                <c:pt idx="280">
                  <c:v>16714.000000</c:v>
                </c:pt>
                <c:pt idx="281">
                  <c:v>17032.000000</c:v>
                </c:pt>
                <c:pt idx="282">
                  <c:v>17262.000000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3133"/>
          <c:y val="0"/>
          <c:w val="0.84899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3,5448e</a:t>
                    </a:r>
                    <a:r>
                      <a:rPr b="0" baseline="33200" i="0" strike="noStrike" sz="1000" u="none">
                        <a:solidFill>
                          <a:srgbClr val="444444"/>
                        </a:solidFill>
                        <a:latin typeface="Helvetica Neue"/>
                      </a:rPr>
                      <a:t>0,2335x
R² = 0,95</a:t>
                    </a:r>
                  </a:p>
                </c:rich>
              </c:tx>
            </c:trendlineLbl>
          </c:trendline>
          <c:cat>
            <c:strRef>
              <c:f>'Calabria-main'!$B$14:$B$37</c:f>
              <c:strCache>
                <c:ptCount val="2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strCache>
            </c:strRef>
          </c:cat>
          <c:val>
            <c:numRef>
              <c:f>'Calabria-main'!$K$14:$K$37</c:f>
              <c:numCache>
                <c:ptCount val="24"/>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4968"/>
          <c:y val="0.099193"/>
          <c:w val="0.927059"/>
          <c:h val="0.760108"/>
        </c:manualLayout>
      </c:layout>
      <c:barChart>
        <c:barDir val="col"/>
        <c:grouping val="stacked"/>
        <c:varyColors val="0"/>
        <c:ser>
          <c:idx val="0"/>
          <c:order val="0"/>
          <c:tx>
            <c:strRef>
              <c:f>'Calabria-main'!$D$3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'Calabria-main'!$D$4:$D$286</c:f>
              <c:numCache>
                <c:ptCount val="28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pt idx="65">
                  <c:v>6.000000</c:v>
                </c:pt>
                <c:pt idx="66">
                  <c:v>6.000000</c:v>
                </c:pt>
                <c:pt idx="67">
                  <c:v>3.000000</c:v>
                </c:pt>
                <c:pt idx="68">
                  <c:v>4.000000</c:v>
                </c:pt>
                <c:pt idx="69">
                  <c:v>4.000000</c:v>
                </c:pt>
                <c:pt idx="70">
                  <c:v>4.000000</c:v>
                </c:pt>
                <c:pt idx="71">
                  <c:v>4.000000</c:v>
                </c:pt>
                <c:pt idx="72">
                  <c:v>3.000000</c:v>
                </c:pt>
                <c:pt idx="73">
                  <c:v>2.000000</c:v>
                </c:pt>
                <c:pt idx="74">
                  <c:v>2.000000</c:v>
                </c:pt>
                <c:pt idx="75">
                  <c:v>2.000000</c:v>
                </c:pt>
                <c:pt idx="76">
                  <c:v>2.000000</c:v>
                </c:pt>
                <c:pt idx="77">
                  <c:v>1.000000</c:v>
                </c:pt>
                <c:pt idx="78">
                  <c:v>1.000000</c:v>
                </c:pt>
                <c:pt idx="79">
                  <c:v>1.000000</c:v>
                </c:pt>
                <c:pt idx="80">
                  <c:v>2.000000</c:v>
                </c:pt>
                <c:pt idx="81">
                  <c:v>2.000000</c:v>
                </c:pt>
                <c:pt idx="82">
                  <c:v>2.000000</c:v>
                </c:pt>
                <c:pt idx="83">
                  <c:v>2.000000</c:v>
                </c:pt>
                <c:pt idx="84">
                  <c:v>2.000000</c:v>
                </c:pt>
                <c:pt idx="85">
                  <c:v>2.000000</c:v>
                </c:pt>
                <c:pt idx="86">
                  <c:v>1.000000</c:v>
                </c:pt>
                <c:pt idx="87">
                  <c:v>1.000000</c:v>
                </c:pt>
                <c:pt idx="88">
                  <c:v>1.000000</c:v>
                </c:pt>
                <c:pt idx="89">
                  <c:v>1.000000</c:v>
                </c:pt>
                <c:pt idx="90">
                  <c:v>1.000000</c:v>
                </c:pt>
                <c:pt idx="91">
                  <c:v>1.000000</c:v>
                </c:pt>
                <c:pt idx="92">
                  <c:v>1.000000</c:v>
                </c:pt>
                <c:pt idx="93">
                  <c:v>1.000000</c:v>
                </c:pt>
                <c:pt idx="94">
                  <c:v>1.000000</c:v>
                </c:pt>
                <c:pt idx="95">
                  <c:v>1.000000</c:v>
                </c:pt>
                <c:pt idx="96">
                  <c:v>1.000000</c:v>
                </c:pt>
                <c:pt idx="97">
                  <c:v>1.000000</c:v>
                </c:pt>
                <c:pt idx="98">
                  <c:v>1.000000</c:v>
                </c:pt>
                <c:pt idx="99">
                  <c:v>1.000000</c:v>
                </c:pt>
                <c:pt idx="100">
                  <c:v>0.000000</c:v>
                </c:pt>
                <c:pt idx="101">
                  <c:v>0.000000</c:v>
                </c:pt>
                <c:pt idx="102">
                  <c:v>0.000000</c:v>
                </c:pt>
                <c:pt idx="103">
                  <c:v>0.000000</c:v>
                </c:pt>
                <c:pt idx="104">
                  <c:v>0.000000</c:v>
                </c:pt>
                <c:pt idx="105">
                  <c:v>0.000000</c:v>
                </c:pt>
                <c:pt idx="106">
                  <c:v>0.000000</c:v>
                </c:pt>
                <c:pt idx="107">
                  <c:v>0.000000</c:v>
                </c:pt>
                <c:pt idx="108">
                  <c:v>1.000000</c:v>
                </c:pt>
                <c:pt idx="109">
                  <c:v>1.000000</c:v>
                </c:pt>
                <c:pt idx="110">
                  <c:v>1.000000</c:v>
                </c:pt>
                <c:pt idx="111">
                  <c:v>1.000000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1.000000</c:v>
                </c:pt>
                <c:pt idx="158">
                  <c:v>1.000000</c:v>
                </c:pt>
                <c:pt idx="159">
                  <c:v>1.000000</c:v>
                </c:pt>
                <c:pt idx="160">
                  <c:v>1.000000</c:v>
                </c:pt>
                <c:pt idx="161">
                  <c:v>1.000000</c:v>
                </c:pt>
                <c:pt idx="162">
                  <c:v>1.000000</c:v>
                </c:pt>
                <c:pt idx="163">
                  <c:v>1.000000</c:v>
                </c:pt>
                <c:pt idx="164">
                  <c:v>1.000000</c:v>
                </c:pt>
                <c:pt idx="165">
                  <c:v>1.000000</c:v>
                </c:pt>
                <c:pt idx="166">
                  <c:v>1.000000</c:v>
                </c:pt>
                <c:pt idx="167">
                  <c:v>1.000000</c:v>
                </c:pt>
                <c:pt idx="168">
                  <c:v>1.000000</c:v>
                </c:pt>
                <c:pt idx="169">
                  <c:v>1.000000</c:v>
                </c:pt>
                <c:pt idx="170">
                  <c:v>1.000000</c:v>
                </c:pt>
                <c:pt idx="171">
                  <c:v>1.000000</c:v>
                </c:pt>
                <c:pt idx="172">
                  <c:v>1.000000</c:v>
                </c:pt>
                <c:pt idx="173">
                  <c:v>1.000000</c:v>
                </c:pt>
                <c:pt idx="174">
                  <c:v>1.000000</c:v>
                </c:pt>
                <c:pt idx="175">
                  <c:v>1.000000</c:v>
                </c:pt>
                <c:pt idx="176">
                  <c:v>1.000000</c:v>
                </c:pt>
                <c:pt idx="177">
                  <c:v>1.000000</c:v>
                </c:pt>
                <c:pt idx="178">
                  <c:v>1.000000</c:v>
                </c:pt>
                <c:pt idx="179">
                  <c:v>1.000000</c:v>
                </c:pt>
                <c:pt idx="180">
                  <c:v>1.000000</c:v>
                </c:pt>
                <c:pt idx="181">
                  <c:v>1.000000</c:v>
                </c:pt>
                <c:pt idx="182">
                  <c:v>1.000000</c:v>
                </c:pt>
                <c:pt idx="183">
                  <c:v>1.000000</c:v>
                </c:pt>
                <c:pt idx="184">
                  <c:v>0.000000</c:v>
                </c:pt>
                <c:pt idx="185">
                  <c:v>0.000000</c:v>
                </c:pt>
                <c:pt idx="186">
                  <c:v>0.000000</c:v>
                </c:pt>
                <c:pt idx="187">
                  <c:v>0.000000</c:v>
                </c:pt>
                <c:pt idx="188">
                  <c:v>0.000000</c:v>
                </c:pt>
                <c:pt idx="189">
                  <c:v>0.000000</c:v>
                </c:pt>
                <c:pt idx="190">
                  <c:v>0.000000</c:v>
                </c:pt>
                <c:pt idx="191">
                  <c:v>0.000000</c:v>
                </c:pt>
                <c:pt idx="192">
                  <c:v>1.000000</c:v>
                </c:pt>
                <c:pt idx="193">
                  <c:v>1.000000</c:v>
                </c:pt>
                <c:pt idx="194">
                  <c:v>0.000000</c:v>
                </c:pt>
                <c:pt idx="195">
                  <c:v>0.000000</c:v>
                </c:pt>
                <c:pt idx="196">
                  <c:v>1.000000</c:v>
                </c:pt>
                <c:pt idx="197">
                  <c:v>1.000000</c:v>
                </c:pt>
                <c:pt idx="198">
                  <c:v>2.000000</c:v>
                </c:pt>
                <c:pt idx="199">
                  <c:v>3.000000</c:v>
                </c:pt>
                <c:pt idx="200">
                  <c:v>3.000000</c:v>
                </c:pt>
                <c:pt idx="201">
                  <c:v>3.000000</c:v>
                </c:pt>
                <c:pt idx="202">
                  <c:v>3.000000</c:v>
                </c:pt>
                <c:pt idx="203">
                  <c:v>2.000000</c:v>
                </c:pt>
                <c:pt idx="204">
                  <c:v>2.000000</c:v>
                </c:pt>
                <c:pt idx="205">
                  <c:v>2.000000</c:v>
                </c:pt>
                <c:pt idx="206">
                  <c:v>4.000000</c:v>
                </c:pt>
                <c:pt idx="207">
                  <c:v>4.000000</c:v>
                </c:pt>
                <c:pt idx="208">
                  <c:v>4.000000</c:v>
                </c:pt>
                <c:pt idx="209">
                  <c:v>4.000000</c:v>
                </c:pt>
                <c:pt idx="210">
                  <c:v>4.000000</c:v>
                </c:pt>
                <c:pt idx="211">
                  <c:v>4.000000</c:v>
                </c:pt>
                <c:pt idx="212">
                  <c:v>4.000000</c:v>
                </c:pt>
                <c:pt idx="213">
                  <c:v>4.000000</c:v>
                </c:pt>
                <c:pt idx="214">
                  <c:v>3.000000</c:v>
                </c:pt>
                <c:pt idx="215">
                  <c:v>2.000000</c:v>
                </c:pt>
                <c:pt idx="216">
                  <c:v>2.000000</c:v>
                </c:pt>
                <c:pt idx="217">
                  <c:v>2.000000</c:v>
                </c:pt>
                <c:pt idx="218">
                  <c:v>2.000000</c:v>
                </c:pt>
                <c:pt idx="219">
                  <c:v>2.000000</c:v>
                </c:pt>
                <c:pt idx="220">
                  <c:v>2.000000</c:v>
                </c:pt>
                <c:pt idx="221">
                  <c:v>1.000000</c:v>
                </c:pt>
                <c:pt idx="222">
                  <c:v>2.000000</c:v>
                </c:pt>
                <c:pt idx="223">
                  <c:v>2.000000</c:v>
                </c:pt>
                <c:pt idx="224">
                  <c:v>2.000000</c:v>
                </c:pt>
                <c:pt idx="225">
                  <c:v>1.000000</c:v>
                </c:pt>
                <c:pt idx="226">
                  <c:v>1.000000</c:v>
                </c:pt>
                <c:pt idx="227">
                  <c:v>1.000000</c:v>
                </c:pt>
                <c:pt idx="228">
                  <c:v>1.000000</c:v>
                </c:pt>
                <c:pt idx="229">
                  <c:v>1.000000</c:v>
                </c:pt>
                <c:pt idx="230">
                  <c:v>1.000000</c:v>
                </c:pt>
                <c:pt idx="231">
                  <c:v>1.000000</c:v>
                </c:pt>
                <c:pt idx="232">
                  <c:v>1.000000</c:v>
                </c:pt>
                <c:pt idx="233">
                  <c:v>1.000000</c:v>
                </c:pt>
                <c:pt idx="234">
                  <c:v>3.000000</c:v>
                </c:pt>
                <c:pt idx="235">
                  <c:v>4.000000</c:v>
                </c:pt>
                <c:pt idx="236">
                  <c:v>5.000000</c:v>
                </c:pt>
                <c:pt idx="237">
                  <c:v>5.000000</c:v>
                </c:pt>
                <c:pt idx="238">
                  <c:v>5.000000</c:v>
                </c:pt>
                <c:pt idx="239">
                  <c:v>6.000000</c:v>
                </c:pt>
                <c:pt idx="240">
                  <c:v>6.000000</c:v>
                </c:pt>
                <c:pt idx="241">
                  <c:v>8.000000</c:v>
                </c:pt>
                <c:pt idx="242">
                  <c:v>9.000000</c:v>
                </c:pt>
                <c:pt idx="243">
                  <c:v>10.000000</c:v>
                </c:pt>
                <c:pt idx="244">
                  <c:v>10.000000</c:v>
                </c:pt>
                <c:pt idx="245">
                  <c:v>9.000000</c:v>
                </c:pt>
                <c:pt idx="246">
                  <c:v>9.000000</c:v>
                </c:pt>
                <c:pt idx="247">
                  <c:v>11.000000</c:v>
                </c:pt>
                <c:pt idx="248">
                  <c:v>7.000000</c:v>
                </c:pt>
                <c:pt idx="249">
                  <c:v>9.000000</c:v>
                </c:pt>
                <c:pt idx="250">
                  <c:v>9.000000</c:v>
                </c:pt>
                <c:pt idx="251">
                  <c:v>13.000000</c:v>
                </c:pt>
                <c:pt idx="252">
                  <c:v>19.000000</c:v>
                </c:pt>
                <c:pt idx="253">
                  <c:v>26.000000</c:v>
                </c:pt>
                <c:pt idx="254">
                  <c:v>11.000000</c:v>
                </c:pt>
                <c:pt idx="255">
                  <c:v>11.000000</c:v>
                </c:pt>
                <c:pt idx="256">
                  <c:v>15.000000</c:v>
                </c:pt>
                <c:pt idx="257">
                  <c:v>16.000000</c:v>
                </c:pt>
                <c:pt idx="258">
                  <c:v>16.000000</c:v>
                </c:pt>
                <c:pt idx="259">
                  <c:v>16.000000</c:v>
                </c:pt>
                <c:pt idx="260">
                  <c:v>19.000000</c:v>
                </c:pt>
                <c:pt idx="261">
                  <c:v>18.000000</c:v>
                </c:pt>
                <c:pt idx="262">
                  <c:v>21.000000</c:v>
                </c:pt>
                <c:pt idx="263">
                  <c:v>27.000000</c:v>
                </c:pt>
                <c:pt idx="264">
                  <c:v>26.000000</c:v>
                </c:pt>
                <c:pt idx="265">
                  <c:v>41.000000</c:v>
                </c:pt>
                <c:pt idx="266">
                  <c:v>45.000000</c:v>
                </c:pt>
                <c:pt idx="267">
                  <c:v>53.000000</c:v>
                </c:pt>
                <c:pt idx="268">
                  <c:v>46.000000</c:v>
                </c:pt>
                <c:pt idx="269">
                  <c:v>47.000000</c:v>
                </c:pt>
                <c:pt idx="270">
                  <c:v>46.000000</c:v>
                </c:pt>
                <c:pt idx="271">
                  <c:v>45.000000</c:v>
                </c:pt>
                <c:pt idx="272">
                  <c:v>47.000000</c:v>
                </c:pt>
                <c:pt idx="273">
                  <c:v>47.000000</c:v>
                </c:pt>
                <c:pt idx="274">
                  <c:v>42.000000</c:v>
                </c:pt>
                <c:pt idx="275">
                  <c:v>43.000000</c:v>
                </c:pt>
                <c:pt idx="276">
                  <c:v>45.000000</c:v>
                </c:pt>
                <c:pt idx="277">
                  <c:v>44.000000</c:v>
                </c:pt>
                <c:pt idx="278">
                  <c:v>42.000000</c:v>
                </c:pt>
                <c:pt idx="279">
                  <c:v>43.000000</c:v>
                </c:pt>
                <c:pt idx="280">
                  <c:v>42.000000</c:v>
                </c:pt>
                <c:pt idx="281">
                  <c:v>40.000000</c:v>
                </c:pt>
                <c:pt idx="282">
                  <c:v>36.000000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
        <c:minorUnit val="7.5"/>
      </c:valAx>
      <c:spPr>
        <a:noFill/>
        <a:ln w="12700" cap="flat">
          <a:noFill/>
          <a:miter lim="400000"/>
        </a:ln>
        <a:effectLst/>
      </c:spPr>
    </c:plotArea>
    <c:legend>
      <c:legendPos val="t"/>
      <c:layout>
        <c:manualLayout>
          <c:xMode val="edge"/>
          <c:yMode val="edge"/>
          <c:x val="0.0398523"/>
          <c:y val="0"/>
          <c:w val="0.88550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3671"/>
          <c:y val="0.100219"/>
          <c:w val="0.924527"/>
          <c:h val="0.7681"/>
        </c:manualLayout>
      </c:layout>
      <c:lineChart>
        <c:grouping val="standard"/>
        <c:varyColors val="0"/>
        <c:ser>
          <c:idx val="0"/>
          <c:order val="0"/>
          <c:tx>
            <c:strRef>
              <c:f>'Calabria-main'!$D$3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'Calabria-main'!$B$4:$B$68</c:f>
              <c:strCache>
                <c:ptCount val="6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strCache>
            </c:strRef>
          </c:cat>
          <c:val>
            <c:numRef>
              <c:f>'Calabria-main'!$D$4:$D$68</c:f>
              <c:numCache>
                <c:ptCount val="65"/>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397434"/>
          <c:y val="0"/>
          <c:w val="0.8830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348"/>
          <c:y val="0.099193"/>
          <c:w val="0.916511"/>
          <c:h val="0.760108"/>
        </c:manualLayout>
      </c:layout>
      <c:barChart>
        <c:barDir val="col"/>
        <c:grouping val="stacked"/>
        <c:varyColors val="0"/>
        <c:ser>
          <c:idx val="0"/>
          <c:order val="0"/>
          <c:tx>
            <c:strRef>
              <c:f>'Calabria-main'!$J$3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'Calabria-main'!$J$4:$J$286</c:f>
              <c:numCache>
                <c:ptCount val="28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pt idx="240">
                  <c:v>105.000000</c:v>
                </c:pt>
                <c:pt idx="241">
                  <c:v>105.000000</c:v>
                </c:pt>
                <c:pt idx="242">
                  <c:v>105.000000</c:v>
                </c:pt>
                <c:pt idx="243">
                  <c:v>105.000000</c:v>
                </c:pt>
                <c:pt idx="244">
                  <c:v>106.000000</c:v>
                </c:pt>
                <c:pt idx="245">
                  <c:v>108.000000</c:v>
                </c:pt>
                <c:pt idx="246">
                  <c:v>111.000000</c:v>
                </c:pt>
                <c:pt idx="247">
                  <c:v>111.000000</c:v>
                </c:pt>
                <c:pt idx="248">
                  <c:v>113.000000</c:v>
                </c:pt>
                <c:pt idx="249">
                  <c:v>114.000000</c:v>
                </c:pt>
                <c:pt idx="250">
                  <c:v>116.000000</c:v>
                </c:pt>
                <c:pt idx="251">
                  <c:v>117.000000</c:v>
                </c:pt>
                <c:pt idx="252">
                  <c:v>118.000000</c:v>
                </c:pt>
                <c:pt idx="253">
                  <c:v>121.000000</c:v>
                </c:pt>
                <c:pt idx="254">
                  <c:v>125.000000</c:v>
                </c:pt>
                <c:pt idx="255">
                  <c:v>128.000000</c:v>
                </c:pt>
                <c:pt idx="256">
                  <c:v>132.000000</c:v>
                </c:pt>
                <c:pt idx="257">
                  <c:v>136.000000</c:v>
                </c:pt>
                <c:pt idx="258">
                  <c:v>140.000000</c:v>
                </c:pt>
                <c:pt idx="259">
                  <c:v>144.000000</c:v>
                </c:pt>
                <c:pt idx="260">
                  <c:v>151.000000</c:v>
                </c:pt>
                <c:pt idx="261">
                  <c:v>156.000000</c:v>
                </c:pt>
                <c:pt idx="262">
                  <c:v>157.000000</c:v>
                </c:pt>
                <c:pt idx="263">
                  <c:v>164.000000</c:v>
                </c:pt>
                <c:pt idx="264">
                  <c:v>169.000000</c:v>
                </c:pt>
                <c:pt idx="265">
                  <c:v>174.000000</c:v>
                </c:pt>
                <c:pt idx="266">
                  <c:v>180.000000</c:v>
                </c:pt>
                <c:pt idx="267">
                  <c:v>187.000000</c:v>
                </c:pt>
                <c:pt idx="268">
                  <c:v>197.000000</c:v>
                </c:pt>
                <c:pt idx="269">
                  <c:v>202.000000</c:v>
                </c:pt>
                <c:pt idx="270">
                  <c:v>213.000000</c:v>
                </c:pt>
                <c:pt idx="271">
                  <c:v>217.000000</c:v>
                </c:pt>
                <c:pt idx="272">
                  <c:v>222.000000</c:v>
                </c:pt>
                <c:pt idx="273">
                  <c:v>239.000000</c:v>
                </c:pt>
                <c:pt idx="274">
                  <c:v>243.000000</c:v>
                </c:pt>
                <c:pt idx="275">
                  <c:v>250.000000</c:v>
                </c:pt>
                <c:pt idx="276">
                  <c:v>254.000000</c:v>
                </c:pt>
                <c:pt idx="277">
                  <c:v>259.000000</c:v>
                </c:pt>
                <c:pt idx="278">
                  <c:v>272.000000</c:v>
                </c:pt>
                <c:pt idx="279">
                  <c:v>281.000000</c:v>
                </c:pt>
                <c:pt idx="280">
                  <c:v>295.000000</c:v>
                </c:pt>
                <c:pt idx="281">
                  <c:v>301.000000</c:v>
                </c:pt>
                <c:pt idx="282">
                  <c:v>310.000000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
        <c:minorUnit val="50"/>
      </c:valAx>
      <c:spPr>
        <a:noFill/>
        <a:ln w="12700" cap="flat">
          <a:noFill/>
          <a:miter lim="400000"/>
        </a:ln>
        <a:effectLst/>
      </c:spPr>
    </c:plotArea>
    <c:legend>
      <c:legendPos val="t"/>
      <c:layout>
        <c:manualLayout>
          <c:xMode val="edge"/>
          <c:yMode val="edge"/>
          <c:x val="0.0507772"/>
          <c:y val="0"/>
          <c:w val="0.87543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2593"/>
          <c:y val="0.099193"/>
          <c:w val="0.880097"/>
          <c:h val="0.760108"/>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'Calabria-main'!$J$4:$J$286</c:f>
              <c:numCache>
                <c:ptCount val="28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pt idx="240">
                  <c:v>105.000000</c:v>
                </c:pt>
                <c:pt idx="241">
                  <c:v>105.000000</c:v>
                </c:pt>
                <c:pt idx="242">
                  <c:v>105.000000</c:v>
                </c:pt>
                <c:pt idx="243">
                  <c:v>105.000000</c:v>
                </c:pt>
                <c:pt idx="244">
                  <c:v>106.000000</c:v>
                </c:pt>
                <c:pt idx="245">
                  <c:v>108.000000</c:v>
                </c:pt>
                <c:pt idx="246">
                  <c:v>111.000000</c:v>
                </c:pt>
                <c:pt idx="247">
                  <c:v>111.000000</c:v>
                </c:pt>
                <c:pt idx="248">
                  <c:v>113.000000</c:v>
                </c:pt>
                <c:pt idx="249">
                  <c:v>114.000000</c:v>
                </c:pt>
                <c:pt idx="250">
                  <c:v>116.000000</c:v>
                </c:pt>
                <c:pt idx="251">
                  <c:v>117.000000</c:v>
                </c:pt>
                <c:pt idx="252">
                  <c:v>118.000000</c:v>
                </c:pt>
                <c:pt idx="253">
                  <c:v>121.000000</c:v>
                </c:pt>
                <c:pt idx="254">
                  <c:v>125.000000</c:v>
                </c:pt>
                <c:pt idx="255">
                  <c:v>128.000000</c:v>
                </c:pt>
                <c:pt idx="256">
                  <c:v>132.000000</c:v>
                </c:pt>
                <c:pt idx="257">
                  <c:v>136.000000</c:v>
                </c:pt>
                <c:pt idx="258">
                  <c:v>140.000000</c:v>
                </c:pt>
                <c:pt idx="259">
                  <c:v>144.000000</c:v>
                </c:pt>
                <c:pt idx="260">
                  <c:v>151.000000</c:v>
                </c:pt>
                <c:pt idx="261">
                  <c:v>156.000000</c:v>
                </c:pt>
                <c:pt idx="262">
                  <c:v>157.000000</c:v>
                </c:pt>
                <c:pt idx="263">
                  <c:v>164.000000</c:v>
                </c:pt>
                <c:pt idx="264">
                  <c:v>169.000000</c:v>
                </c:pt>
                <c:pt idx="265">
                  <c:v>174.000000</c:v>
                </c:pt>
                <c:pt idx="266">
                  <c:v>180.000000</c:v>
                </c:pt>
                <c:pt idx="267">
                  <c:v>187.000000</c:v>
                </c:pt>
                <c:pt idx="268">
                  <c:v>197.000000</c:v>
                </c:pt>
                <c:pt idx="269">
                  <c:v>202.000000</c:v>
                </c:pt>
                <c:pt idx="270">
                  <c:v>213.000000</c:v>
                </c:pt>
                <c:pt idx="271">
                  <c:v>217.000000</c:v>
                </c:pt>
                <c:pt idx="272">
                  <c:v>222.000000</c:v>
                </c:pt>
                <c:pt idx="273">
                  <c:v>239.000000</c:v>
                </c:pt>
                <c:pt idx="274">
                  <c:v>243.000000</c:v>
                </c:pt>
                <c:pt idx="275">
                  <c:v>250.000000</c:v>
                </c:pt>
                <c:pt idx="276">
                  <c:v>254.000000</c:v>
                </c:pt>
                <c:pt idx="277">
                  <c:v>259.000000</c:v>
                </c:pt>
                <c:pt idx="278">
                  <c:v>272.000000</c:v>
                </c:pt>
                <c:pt idx="279">
                  <c:v>281.000000</c:v>
                </c:pt>
                <c:pt idx="280">
                  <c:v>295.000000</c:v>
                </c:pt>
                <c:pt idx="281">
                  <c:v>301.000000</c:v>
                </c:pt>
                <c:pt idx="282">
                  <c:v>310.000000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87002"/>
          <c:y val="0"/>
          <c:w val="0.84065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229"/>
          <c:y val="0.099193"/>
          <c:w val="0.904806"/>
          <c:h val="0.760108"/>
        </c:manualLayout>
      </c:layout>
      <c:barChart>
        <c:barDir val="col"/>
        <c:grouping val="stacked"/>
        <c:varyColors val="0"/>
        <c:ser>
          <c:idx val="0"/>
          <c:order val="0"/>
          <c:tx>
            <c:strRef>
              <c:f>'Calabria-main'!$I$3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'Calabria-main'!$I$4:$I$286</c:f>
              <c:numCache>
                <c:ptCount val="28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pt idx="240">
                  <c:v>1614.000000</c:v>
                </c:pt>
                <c:pt idx="241">
                  <c:v>1644.000000</c:v>
                </c:pt>
                <c:pt idx="242">
                  <c:v>1645.000000</c:v>
                </c:pt>
                <c:pt idx="243">
                  <c:v>1657.000000</c:v>
                </c:pt>
                <c:pt idx="244">
                  <c:v>1671.000000</c:v>
                </c:pt>
                <c:pt idx="245">
                  <c:v>1678.000000</c:v>
                </c:pt>
                <c:pt idx="246">
                  <c:v>1768.000000</c:v>
                </c:pt>
                <c:pt idx="247">
                  <c:v>1785.000000</c:v>
                </c:pt>
                <c:pt idx="248">
                  <c:v>1798.000000</c:v>
                </c:pt>
                <c:pt idx="249">
                  <c:v>1799.000000</c:v>
                </c:pt>
                <c:pt idx="250">
                  <c:v>1825.000000</c:v>
                </c:pt>
                <c:pt idx="251">
                  <c:v>1831.000000</c:v>
                </c:pt>
                <c:pt idx="252">
                  <c:v>1841.000000</c:v>
                </c:pt>
                <c:pt idx="253">
                  <c:v>2069.000000</c:v>
                </c:pt>
                <c:pt idx="254">
                  <c:v>2074.000000</c:v>
                </c:pt>
                <c:pt idx="255">
                  <c:v>2078.000000</c:v>
                </c:pt>
                <c:pt idx="256">
                  <c:v>2101.000000</c:v>
                </c:pt>
                <c:pt idx="257">
                  <c:v>2175.000000</c:v>
                </c:pt>
                <c:pt idx="258">
                  <c:v>2305.000000</c:v>
                </c:pt>
                <c:pt idx="259">
                  <c:v>2319.000000</c:v>
                </c:pt>
                <c:pt idx="260">
                  <c:v>2319.000000</c:v>
                </c:pt>
                <c:pt idx="261">
                  <c:v>2400.000000</c:v>
                </c:pt>
                <c:pt idx="262">
                  <c:v>2402.000000</c:v>
                </c:pt>
                <c:pt idx="263">
                  <c:v>2575.000000</c:v>
                </c:pt>
                <c:pt idx="264">
                  <c:v>2594.000000</c:v>
                </c:pt>
                <c:pt idx="265">
                  <c:v>2880.000000</c:v>
                </c:pt>
                <c:pt idx="266">
                  <c:v>2942.000000</c:v>
                </c:pt>
                <c:pt idx="267">
                  <c:v>3145.000000</c:v>
                </c:pt>
                <c:pt idx="268">
                  <c:v>3278.000000</c:v>
                </c:pt>
                <c:pt idx="269">
                  <c:v>3332.000000</c:v>
                </c:pt>
                <c:pt idx="270">
                  <c:v>3447.000000</c:v>
                </c:pt>
                <c:pt idx="271">
                  <c:v>3447.000000</c:v>
                </c:pt>
                <c:pt idx="272">
                  <c:v>3616.000000</c:v>
                </c:pt>
                <c:pt idx="273">
                  <c:v>3832.000000</c:v>
                </c:pt>
                <c:pt idx="274">
                  <c:v>4146.000000</c:v>
                </c:pt>
                <c:pt idx="275">
                  <c:v>4345.000000</c:v>
                </c:pt>
                <c:pt idx="276">
                  <c:v>4536.000000</c:v>
                </c:pt>
                <c:pt idx="277">
                  <c:v>4643.000000</c:v>
                </c:pt>
                <c:pt idx="278">
                  <c:v>4894.000000</c:v>
                </c:pt>
                <c:pt idx="279">
                  <c:v>5139.000000</c:v>
                </c:pt>
                <c:pt idx="280">
                  <c:v>5449.000000</c:v>
                </c:pt>
                <c:pt idx="281">
                  <c:v>5762.000000</c:v>
                </c:pt>
                <c:pt idx="282">
                  <c:v>6062.000000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
        <c:minorUnit val="875"/>
      </c:valAx>
      <c:spPr>
        <a:noFill/>
        <a:ln w="12700" cap="flat">
          <a:noFill/>
          <a:miter lim="400000"/>
        </a:ln>
        <a:effectLst/>
      </c:spPr>
    </c:plotArea>
    <c:legend>
      <c:legendPos val="t"/>
      <c:layout>
        <c:manualLayout>
          <c:xMode val="edge"/>
          <c:yMode val="edge"/>
          <c:x val="0.0613619"/>
          <c:y val="0"/>
          <c:w val="0.8642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049"/>
          <c:y val="0.099193"/>
          <c:w val="0.870584"/>
          <c:h val="0.760108"/>
        </c:manualLayout>
      </c:layout>
      <c:lineChart>
        <c:grouping val="standard"/>
        <c:varyColors val="0"/>
        <c:ser>
          <c:idx val="0"/>
          <c:order val="0"/>
          <c:tx>
            <c:strRef>
              <c:f>'Calabria-main'!$I$3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'Calabria-main'!$I$4:$I$286</c:f>
              <c:numCache>
                <c:ptCount val="28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pt idx="240">
                  <c:v>1614.000000</c:v>
                </c:pt>
                <c:pt idx="241">
                  <c:v>1644.000000</c:v>
                </c:pt>
                <c:pt idx="242">
                  <c:v>1645.000000</c:v>
                </c:pt>
                <c:pt idx="243">
                  <c:v>1657.000000</c:v>
                </c:pt>
                <c:pt idx="244">
                  <c:v>1671.000000</c:v>
                </c:pt>
                <c:pt idx="245">
                  <c:v>1678.000000</c:v>
                </c:pt>
                <c:pt idx="246">
                  <c:v>1768.000000</c:v>
                </c:pt>
                <c:pt idx="247">
                  <c:v>1785.000000</c:v>
                </c:pt>
                <c:pt idx="248">
                  <c:v>1798.000000</c:v>
                </c:pt>
                <c:pt idx="249">
                  <c:v>1799.000000</c:v>
                </c:pt>
                <c:pt idx="250">
                  <c:v>1825.000000</c:v>
                </c:pt>
                <c:pt idx="251">
                  <c:v>1831.000000</c:v>
                </c:pt>
                <c:pt idx="252">
                  <c:v>1841.000000</c:v>
                </c:pt>
                <c:pt idx="253">
                  <c:v>2069.000000</c:v>
                </c:pt>
                <c:pt idx="254">
                  <c:v>2074.000000</c:v>
                </c:pt>
                <c:pt idx="255">
                  <c:v>2078.000000</c:v>
                </c:pt>
                <c:pt idx="256">
                  <c:v>2101.000000</c:v>
                </c:pt>
                <c:pt idx="257">
                  <c:v>2175.000000</c:v>
                </c:pt>
                <c:pt idx="258">
                  <c:v>2305.000000</c:v>
                </c:pt>
                <c:pt idx="259">
                  <c:v>2319.000000</c:v>
                </c:pt>
                <c:pt idx="260">
                  <c:v>2319.000000</c:v>
                </c:pt>
                <c:pt idx="261">
                  <c:v>2400.000000</c:v>
                </c:pt>
                <c:pt idx="262">
                  <c:v>2402.000000</c:v>
                </c:pt>
                <c:pt idx="263">
                  <c:v>2575.000000</c:v>
                </c:pt>
                <c:pt idx="264">
                  <c:v>2594.000000</c:v>
                </c:pt>
                <c:pt idx="265">
                  <c:v>2880.000000</c:v>
                </c:pt>
                <c:pt idx="266">
                  <c:v>2942.000000</c:v>
                </c:pt>
                <c:pt idx="267">
                  <c:v>3145.000000</c:v>
                </c:pt>
                <c:pt idx="268">
                  <c:v>3278.000000</c:v>
                </c:pt>
                <c:pt idx="269">
                  <c:v>3332.000000</c:v>
                </c:pt>
                <c:pt idx="270">
                  <c:v>3447.000000</c:v>
                </c:pt>
                <c:pt idx="271">
                  <c:v>3447.000000</c:v>
                </c:pt>
                <c:pt idx="272">
                  <c:v>3616.000000</c:v>
                </c:pt>
                <c:pt idx="273">
                  <c:v>3832.000000</c:v>
                </c:pt>
                <c:pt idx="274">
                  <c:v>4146.000000</c:v>
                </c:pt>
                <c:pt idx="275">
                  <c:v>4345.000000</c:v>
                </c:pt>
                <c:pt idx="276">
                  <c:v>4536.000000</c:v>
                </c:pt>
                <c:pt idx="277">
                  <c:v>4643.000000</c:v>
                </c:pt>
                <c:pt idx="278">
                  <c:v>4894.000000</c:v>
                </c:pt>
                <c:pt idx="279">
                  <c:v>5139.000000</c:v>
                </c:pt>
                <c:pt idx="280">
                  <c:v>5449.000000</c:v>
                </c:pt>
                <c:pt idx="281">
                  <c:v>5762.000000</c:v>
                </c:pt>
                <c:pt idx="282">
                  <c:v>6062.000000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968699"/>
          <c:y val="0"/>
          <c:w val="0.83156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3,9614e</a:t>
                    </a:r>
                    <a:r>
                      <a:rPr b="0" baseline="33200" i="0" strike="noStrike" sz="1000" u="none">
                        <a:solidFill>
                          <a:srgbClr val="444444"/>
                        </a:solidFill>
                        <a:latin typeface="Helvetica Neue"/>
                      </a:rPr>
                      <a:t>0,1189x
R² = 0,841</a:t>
                    </a:r>
                  </a:p>
                </c:rich>
              </c:tx>
            </c:trendlineLbl>
          </c:trendline>
          <c:cat>
            <c:strRef>
              <c:f>'Calabria-main'!$B$27:$B$56</c:f>
              <c:strCache>
                <c:ptCount val="30"/>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strCache>
            </c:strRef>
          </c:cat>
          <c:val>
            <c:numRef>
              <c:f>'Calabria-main'!$J$27:$J$56</c:f>
              <c:numCache>
                <c:ptCount val="30"/>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pt idx="29">
                  <c:v>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'Calabria-main'!$B$14:$B$62</c:f>
              <c:strCache>
                <c:ptCount val="4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pt idx="24">
                  <c:v>29/03/20</c:v>
                </c:pt>
                <c:pt idx="25">
                  <c:v>30/03/20</c:v>
                </c:pt>
                <c:pt idx="26">
                  <c:v>31/03/20</c:v>
                </c:pt>
                <c:pt idx="27">
                  <c:v>01/04/20</c:v>
                </c:pt>
                <c:pt idx="28">
                  <c:v>02/04/20</c:v>
                </c:pt>
                <c:pt idx="29">
                  <c:v>03/04/20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strCache>
            </c:strRef>
          </c:cat>
          <c:val>
            <c:numRef>
              <c:f>'Calabria-main'!$K$14:$K$62</c:f>
              <c:numCache>
                <c:ptCount val="49"/>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pt idx="24">
                  <c:v>614.000000</c:v>
                </c:pt>
                <c:pt idx="25">
                  <c:v>647.000000</c:v>
                </c:pt>
                <c:pt idx="26">
                  <c:v>659.000000</c:v>
                </c:pt>
                <c:pt idx="27">
                  <c:v>669.000000</c:v>
                </c:pt>
                <c:pt idx="28">
                  <c:v>691.000000</c:v>
                </c:pt>
                <c:pt idx="29">
                  <c:v>733.000000</c:v>
                </c:pt>
                <c:pt idx="30">
                  <c:v>741.000000</c:v>
                </c:pt>
                <c:pt idx="31">
                  <c:v>795.000000</c:v>
                </c:pt>
                <c:pt idx="32">
                  <c:v>817.000000</c:v>
                </c:pt>
                <c:pt idx="33">
                  <c:v>833.000000</c:v>
                </c:pt>
                <c:pt idx="34">
                  <c:v>859.000000</c:v>
                </c:pt>
                <c:pt idx="35">
                  <c:v>874.000000</c:v>
                </c:pt>
                <c:pt idx="36">
                  <c:v>901.000000</c:v>
                </c:pt>
                <c:pt idx="37">
                  <c:v>915.000000</c:v>
                </c:pt>
                <c:pt idx="38">
                  <c:v>923.000000</c:v>
                </c:pt>
                <c:pt idx="39">
                  <c:v>928.000000</c:v>
                </c:pt>
                <c:pt idx="40">
                  <c:v>956.000000</c:v>
                </c:pt>
                <c:pt idx="41">
                  <c:v>971.000000</c:v>
                </c:pt>
                <c:pt idx="42">
                  <c:v>1009.000000</c:v>
                </c:pt>
                <c:pt idx="43">
                  <c:v>991.000000</c:v>
                </c:pt>
                <c:pt idx="44">
                  <c:v>1011.000000</c:v>
                </c:pt>
                <c:pt idx="45">
                  <c:v>1035.000000</c:v>
                </c:pt>
                <c:pt idx="46">
                  <c:v>1038.000000</c:v>
                </c:pt>
                <c:pt idx="47">
                  <c:v>1047.000000</c:v>
                </c:pt>
                <c:pt idx="48">
                  <c:v>1060.000000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'Calabria-main'!$B$27:$B$55</c:f>
              <c:strCache>
                <c:ptCount val="29"/>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strCache>
            </c:strRef>
          </c:cat>
          <c:val>
            <c:numRef>
              <c:f>'Calabria-main'!$J$27:$J$55</c:f>
              <c:numCache>
                <c:ptCount val="29"/>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426"/>
          <c:y val="0.099193"/>
          <c:w val="0.888831"/>
          <c:h val="0.760108"/>
        </c:manualLayout>
      </c:layout>
      <c:barChart>
        <c:barDir val="col"/>
        <c:grouping val="stacked"/>
        <c:varyColors val="0"/>
        <c:ser>
          <c:idx val="0"/>
          <c:order val="0"/>
          <c:tx>
            <c:strRef>
              <c:f>'Calabria-main'!$G$3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'Calabria-main'!$G$4:$G$286</c:f>
              <c:numCache>
                <c:ptCount val="283"/>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pt idx="240">
                  <c:v>1380.000000</c:v>
                </c:pt>
                <c:pt idx="241">
                  <c:v>1537.000000</c:v>
                </c:pt>
                <c:pt idx="242">
                  <c:v>1695.000000</c:v>
                </c:pt>
                <c:pt idx="243">
                  <c:v>1849.000000</c:v>
                </c:pt>
                <c:pt idx="244">
                  <c:v>2013.000000</c:v>
                </c:pt>
                <c:pt idx="245">
                  <c:v>2184.000000</c:v>
                </c:pt>
                <c:pt idx="246">
                  <c:v>2325.000000</c:v>
                </c:pt>
                <c:pt idx="247">
                  <c:v>2504.000000</c:v>
                </c:pt>
                <c:pt idx="248">
                  <c:v>2714.000000</c:v>
                </c:pt>
                <c:pt idx="249">
                  <c:v>2950.000000</c:v>
                </c:pt>
                <c:pt idx="250">
                  <c:v>3124.000000</c:v>
                </c:pt>
                <c:pt idx="251">
                  <c:v>3362.000000</c:v>
                </c:pt>
                <c:pt idx="252">
                  <c:v>3605.000000</c:v>
                </c:pt>
                <c:pt idx="253">
                  <c:v>3640.000000</c:v>
                </c:pt>
                <c:pt idx="254">
                  <c:v>3893.000000</c:v>
                </c:pt>
                <c:pt idx="255">
                  <c:v>4244.000000</c:v>
                </c:pt>
                <c:pt idx="256">
                  <c:v>4481.000000</c:v>
                </c:pt>
                <c:pt idx="257">
                  <c:v>4795.000000</c:v>
                </c:pt>
                <c:pt idx="258">
                  <c:v>5020.000000</c:v>
                </c:pt>
                <c:pt idx="259">
                  <c:v>5445.000000</c:v>
                </c:pt>
                <c:pt idx="260">
                  <c:v>5847.000000</c:v>
                </c:pt>
                <c:pt idx="261">
                  <c:v>6137.000000</c:v>
                </c:pt>
                <c:pt idx="262">
                  <c:v>6560.000000</c:v>
                </c:pt>
                <c:pt idx="263">
                  <c:v>6677.000000</c:v>
                </c:pt>
                <c:pt idx="264">
                  <c:v>6986.000000</c:v>
                </c:pt>
                <c:pt idx="265">
                  <c:v>7039.000000</c:v>
                </c:pt>
                <c:pt idx="266">
                  <c:v>7268.000000</c:v>
                </c:pt>
                <c:pt idx="267">
                  <c:v>7738.000000</c:v>
                </c:pt>
                <c:pt idx="268">
                  <c:v>8531.000000</c:v>
                </c:pt>
                <c:pt idx="269">
                  <c:v>8978.000000</c:v>
                </c:pt>
                <c:pt idx="270">
                  <c:v>9367.000000</c:v>
                </c:pt>
                <c:pt idx="271">
                  <c:v>9788.000000</c:v>
                </c:pt>
                <c:pt idx="272">
                  <c:v>10058.000000</c:v>
                </c:pt>
                <c:pt idx="273">
                  <c:v>10146.000000</c:v>
                </c:pt>
                <c:pt idx="274">
                  <c:v>10135.000000</c:v>
                </c:pt>
                <c:pt idx="275">
                  <c:v>10264.000000</c:v>
                </c:pt>
                <c:pt idx="276">
                  <c:v>10466.000000</c:v>
                </c:pt>
                <c:pt idx="277">
                  <c:v>10822.000000</c:v>
                </c:pt>
                <c:pt idx="278">
                  <c:v>10984.000000</c:v>
                </c:pt>
                <c:pt idx="279">
                  <c:v>11024.000000</c:v>
                </c:pt>
                <c:pt idx="280">
                  <c:v>10970.000000</c:v>
                </c:pt>
                <c:pt idx="281">
                  <c:v>10969.000000</c:v>
                </c:pt>
                <c:pt idx="282">
                  <c:v>10890.000000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133"/>
          <c:y val="0"/>
          <c:w val="0.84899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'Calabria-main'!$G$3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'Calabria-main'!$B$4:$B$286</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'Calabria-main'!$G$4:$G$286</c:f>
              <c:numCache>
                <c:ptCount val="283"/>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pt idx="240">
                  <c:v>1380.000000</c:v>
                </c:pt>
                <c:pt idx="241">
                  <c:v>1537.000000</c:v>
                </c:pt>
                <c:pt idx="242">
                  <c:v>1695.000000</c:v>
                </c:pt>
                <c:pt idx="243">
                  <c:v>1849.000000</c:v>
                </c:pt>
                <c:pt idx="244">
                  <c:v>2013.000000</c:v>
                </c:pt>
                <c:pt idx="245">
                  <c:v>2184.000000</c:v>
                </c:pt>
                <c:pt idx="246">
                  <c:v>2325.000000</c:v>
                </c:pt>
                <c:pt idx="247">
                  <c:v>2504.000000</c:v>
                </c:pt>
                <c:pt idx="248">
                  <c:v>2714.000000</c:v>
                </c:pt>
                <c:pt idx="249">
                  <c:v>2950.000000</c:v>
                </c:pt>
                <c:pt idx="250">
                  <c:v>3124.000000</c:v>
                </c:pt>
                <c:pt idx="251">
                  <c:v>3362.000000</c:v>
                </c:pt>
                <c:pt idx="252">
                  <c:v>3605.000000</c:v>
                </c:pt>
                <c:pt idx="253">
                  <c:v>3640.000000</c:v>
                </c:pt>
                <c:pt idx="254">
                  <c:v>3893.000000</c:v>
                </c:pt>
                <c:pt idx="255">
                  <c:v>4244.000000</c:v>
                </c:pt>
                <c:pt idx="256">
                  <c:v>4481.000000</c:v>
                </c:pt>
                <c:pt idx="257">
                  <c:v>4795.000000</c:v>
                </c:pt>
                <c:pt idx="258">
                  <c:v>5020.000000</c:v>
                </c:pt>
                <c:pt idx="259">
                  <c:v>5445.000000</c:v>
                </c:pt>
                <c:pt idx="260">
                  <c:v>5847.000000</c:v>
                </c:pt>
                <c:pt idx="261">
                  <c:v>6137.000000</c:v>
                </c:pt>
                <c:pt idx="262">
                  <c:v>6560.000000</c:v>
                </c:pt>
                <c:pt idx="263">
                  <c:v>6677.000000</c:v>
                </c:pt>
                <c:pt idx="264">
                  <c:v>6986.000000</c:v>
                </c:pt>
                <c:pt idx="265">
                  <c:v>7039.000000</c:v>
                </c:pt>
                <c:pt idx="266">
                  <c:v>7268.000000</c:v>
                </c:pt>
                <c:pt idx="267">
                  <c:v>7738.000000</c:v>
                </c:pt>
                <c:pt idx="268">
                  <c:v>8531.000000</c:v>
                </c:pt>
                <c:pt idx="269">
                  <c:v>8978.000000</c:v>
                </c:pt>
                <c:pt idx="270">
                  <c:v>9367.000000</c:v>
                </c:pt>
                <c:pt idx="271">
                  <c:v>9788.000000</c:v>
                </c:pt>
                <c:pt idx="272">
                  <c:v>10058.000000</c:v>
                </c:pt>
                <c:pt idx="273">
                  <c:v>10146.000000</c:v>
                </c:pt>
                <c:pt idx="274">
                  <c:v>10135.000000</c:v>
                </c:pt>
                <c:pt idx="275">
                  <c:v>10264.000000</c:v>
                </c:pt>
                <c:pt idx="276">
                  <c:v>10466.000000</c:v>
                </c:pt>
                <c:pt idx="277">
                  <c:v>10822.000000</c:v>
                </c:pt>
                <c:pt idx="278">
                  <c:v>10984.000000</c:v>
                </c:pt>
                <c:pt idx="279">
                  <c:v>11024.000000</c:v>
                </c:pt>
                <c:pt idx="280">
                  <c:v>10970.000000</c:v>
                </c:pt>
                <c:pt idx="281">
                  <c:v>10969.000000</c:v>
                </c:pt>
                <c:pt idx="282">
                  <c:v>10890.000000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131"/>
          <c:y val="0.099193"/>
          <c:w val="0.87342"/>
          <c:h val="0.760108"/>
        </c:manualLayout>
      </c:layout>
      <c:lineChart>
        <c:grouping val="standard"/>
        <c:varyColors val="0"/>
        <c:ser>
          <c:idx val="0"/>
          <c:order val="0"/>
          <c:tx>
            <c:strRef>
              <c:f>'Calabria-prediction'!$C$2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'Calabria-prediction'!$C$3:$C$285</c:f>
              <c:numCache>
                <c:ptCount val="28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pt idx="43">
                  <c:v>11.000000</c:v>
                </c:pt>
                <c:pt idx="44">
                  <c:v>22.000000</c:v>
                </c:pt>
                <c:pt idx="45">
                  <c:v>10.000000</c:v>
                </c:pt>
                <c:pt idx="46">
                  <c:v>21.000000</c:v>
                </c:pt>
                <c:pt idx="47">
                  <c:v>6.000000</c:v>
                </c:pt>
                <c:pt idx="48">
                  <c:v>3.000000</c:v>
                </c:pt>
                <c:pt idx="49">
                  <c:v>-4.000000</c:v>
                </c:pt>
                <c:pt idx="50">
                  <c:v>25.000000</c:v>
                </c:pt>
                <c:pt idx="51">
                  <c:v>3.000000</c:v>
                </c:pt>
                <c:pt idx="52">
                  <c:v>28.000000</c:v>
                </c:pt>
                <c:pt idx="53">
                  <c:v>-28.000000</c:v>
                </c:pt>
                <c:pt idx="54">
                  <c:v>13.000000</c:v>
                </c:pt>
                <c:pt idx="55">
                  <c:v>12.000000</c:v>
                </c:pt>
                <c:pt idx="56">
                  <c:v>-16.000000</c:v>
                </c:pt>
                <c:pt idx="57">
                  <c:v>-9.000000</c:v>
                </c:pt>
                <c:pt idx="58">
                  <c:v>2.000000</c:v>
                </c:pt>
                <c:pt idx="59">
                  <c:v>2.000000</c:v>
                </c:pt>
                <c:pt idx="60">
                  <c:v>-2.000000</c:v>
                </c:pt>
                <c:pt idx="61">
                  <c:v>-10.000000</c:v>
                </c:pt>
                <c:pt idx="62">
                  <c:v>-14.000000</c:v>
                </c:pt>
                <c:pt idx="63">
                  <c:v>-15.000000</c:v>
                </c:pt>
                <c:pt idx="64">
                  <c:v>-18.000000</c:v>
                </c:pt>
                <c:pt idx="65">
                  <c:v>-11.000000</c:v>
                </c:pt>
                <c:pt idx="66">
                  <c:v>-13.000000</c:v>
                </c:pt>
                <c:pt idx="67">
                  <c:v>-13.000000</c:v>
                </c:pt>
                <c:pt idx="68">
                  <c:v>-14.000000</c:v>
                </c:pt>
                <c:pt idx="69">
                  <c:v>-11.000000</c:v>
                </c:pt>
                <c:pt idx="70">
                  <c:v>-28.000000</c:v>
                </c:pt>
                <c:pt idx="71">
                  <c:v>-24.000000</c:v>
                </c:pt>
                <c:pt idx="72">
                  <c:v>-6.000000</c:v>
                </c:pt>
                <c:pt idx="73">
                  <c:v>-11.000000</c:v>
                </c:pt>
                <c:pt idx="74">
                  <c:v>-14.000000</c:v>
                </c:pt>
                <c:pt idx="75">
                  <c:v>-7.000000</c:v>
                </c:pt>
                <c:pt idx="76">
                  <c:v>-16.000000</c:v>
                </c:pt>
                <c:pt idx="77">
                  <c:v>-28.000000</c:v>
                </c:pt>
                <c:pt idx="78">
                  <c:v>0.000000</c:v>
                </c:pt>
                <c:pt idx="79">
                  <c:v>-17.000000</c:v>
                </c:pt>
                <c:pt idx="80">
                  <c:v>-27.000000</c:v>
                </c:pt>
                <c:pt idx="81">
                  <c:v>-19.000000</c:v>
                </c:pt>
                <c:pt idx="82">
                  <c:v>-31.000000</c:v>
                </c:pt>
                <c:pt idx="83">
                  <c:v>-52.000000</c:v>
                </c:pt>
                <c:pt idx="84">
                  <c:v>-21.000000</c:v>
                </c:pt>
                <c:pt idx="85">
                  <c:v>-19.000000</c:v>
                </c:pt>
                <c:pt idx="86">
                  <c:v>-29.000000</c:v>
                </c:pt>
                <c:pt idx="87">
                  <c:v>-27.000000</c:v>
                </c:pt>
                <c:pt idx="88">
                  <c:v>-24.000000</c:v>
                </c:pt>
                <c:pt idx="89">
                  <c:v>-14.000000</c:v>
                </c:pt>
                <c:pt idx="90">
                  <c:v>-13.000000</c:v>
                </c:pt>
                <c:pt idx="91">
                  <c:v>-11.000000</c:v>
                </c:pt>
                <c:pt idx="92">
                  <c:v>-26.000000</c:v>
                </c:pt>
                <c:pt idx="93">
                  <c:v>-48.000000</c:v>
                </c:pt>
                <c:pt idx="94">
                  <c:v>-20.000000</c:v>
                </c:pt>
                <c:pt idx="95">
                  <c:v>-11.000000</c:v>
                </c:pt>
                <c:pt idx="96">
                  <c:v>-8.000000</c:v>
                </c:pt>
                <c:pt idx="97">
                  <c:v>-7.000000</c:v>
                </c:pt>
                <c:pt idx="98">
                  <c:v>-9.000000</c:v>
                </c:pt>
                <c:pt idx="99">
                  <c:v>-23.000000</c:v>
                </c:pt>
                <c:pt idx="100">
                  <c:v>-2.000000</c:v>
                </c:pt>
                <c:pt idx="101">
                  <c:v>-8.000000</c:v>
                </c:pt>
                <c:pt idx="102">
                  <c:v>-5.000000</c:v>
                </c:pt>
                <c:pt idx="103">
                  <c:v>-6.000000</c:v>
                </c:pt>
                <c:pt idx="104">
                  <c:v>0.000000</c:v>
                </c:pt>
                <c:pt idx="105">
                  <c:v>-14.000000</c:v>
                </c:pt>
                <c:pt idx="106">
                  <c:v>-9.000000</c:v>
                </c:pt>
                <c:pt idx="107">
                  <c:v>-14.000000</c:v>
                </c:pt>
                <c:pt idx="108">
                  <c:v>-2.000000</c:v>
                </c:pt>
                <c:pt idx="109">
                  <c:v>-5.000000</c:v>
                </c:pt>
                <c:pt idx="110">
                  <c:v>-2.000000</c:v>
                </c:pt>
                <c:pt idx="111">
                  <c:v>-1.000000</c:v>
                </c:pt>
                <c:pt idx="112">
                  <c:v>-7.000000</c:v>
                </c:pt>
                <c:pt idx="113">
                  <c:v>-1.000000</c:v>
                </c:pt>
                <c:pt idx="114">
                  <c:v>-3.000000</c:v>
                </c:pt>
                <c:pt idx="115">
                  <c:v>2.000000</c:v>
                </c:pt>
                <c:pt idx="116">
                  <c:v>-1.000000</c:v>
                </c:pt>
                <c:pt idx="117">
                  <c:v>-4.000000</c:v>
                </c:pt>
                <c:pt idx="118">
                  <c:v>6.000000</c:v>
                </c:pt>
                <c:pt idx="119">
                  <c:v>-3.000000</c:v>
                </c:pt>
                <c:pt idx="120">
                  <c:v>-5.000000</c:v>
                </c:pt>
                <c:pt idx="121">
                  <c:v>0.000000</c:v>
                </c:pt>
                <c:pt idx="122">
                  <c:v>0.000000</c:v>
                </c:pt>
                <c:pt idx="123">
                  <c:v>2.000000</c:v>
                </c:pt>
                <c:pt idx="124">
                  <c:v>1.000000</c:v>
                </c:pt>
                <c:pt idx="125">
                  <c:v>-5.000000</c:v>
                </c:pt>
                <c:pt idx="126">
                  <c:v>0.000000</c:v>
                </c:pt>
                <c:pt idx="127">
                  <c:v>1.000000</c:v>
                </c:pt>
                <c:pt idx="128">
                  <c:v>-1.000000</c:v>
                </c:pt>
                <c:pt idx="129">
                  <c:v>-1.000000</c:v>
                </c:pt>
                <c:pt idx="130">
                  <c:v>0.000000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6.000000</c:v>
                </c:pt>
                <c:pt idx="144">
                  <c:v>4.000000</c:v>
                </c:pt>
                <c:pt idx="145">
                  <c:v>6.000000</c:v>
                </c:pt>
                <c:pt idx="146">
                  <c:v>-3.000000</c:v>
                </c:pt>
                <c:pt idx="147">
                  <c:v>-1.000000</c:v>
                </c:pt>
                <c:pt idx="148">
                  <c:v>0.000000</c:v>
                </c:pt>
                <c:pt idx="149">
                  <c:v>4.000000</c:v>
                </c:pt>
                <c:pt idx="150">
                  <c:v>2.000000</c:v>
                </c:pt>
                <c:pt idx="151">
                  <c:v>1.000000</c:v>
                </c:pt>
                <c:pt idx="152">
                  <c:v>1.000000</c:v>
                </c:pt>
                <c:pt idx="153">
                  <c:v>0.000000</c:v>
                </c:pt>
                <c:pt idx="154">
                  <c:v>-1.000000</c:v>
                </c:pt>
                <c:pt idx="155">
                  <c:v>5.000000</c:v>
                </c:pt>
                <c:pt idx="156">
                  <c:v>3.000000</c:v>
                </c:pt>
                <c:pt idx="157">
                  <c:v>7.000000</c:v>
                </c:pt>
                <c:pt idx="158">
                  <c:v>4.000000</c:v>
                </c:pt>
                <c:pt idx="159">
                  <c:v>0.000000</c:v>
                </c:pt>
                <c:pt idx="160">
                  <c:v>1.000000</c:v>
                </c:pt>
                <c:pt idx="161">
                  <c:v>0.000000</c:v>
                </c:pt>
                <c:pt idx="162">
                  <c:v>1.000000</c:v>
                </c:pt>
                <c:pt idx="163">
                  <c:v>2.000000</c:v>
                </c:pt>
                <c:pt idx="164">
                  <c:v>-10.000000</c:v>
                </c:pt>
                <c:pt idx="165">
                  <c:v>6.000000</c:v>
                </c:pt>
                <c:pt idx="166">
                  <c:v>4.000000</c:v>
                </c:pt>
                <c:pt idx="167">
                  <c:v>-1.000000</c:v>
                </c:pt>
                <c:pt idx="168">
                  <c:v>1.000000</c:v>
                </c:pt>
                <c:pt idx="169">
                  <c:v>11.000000</c:v>
                </c:pt>
                <c:pt idx="170">
                  <c:v>-2.000000</c:v>
                </c:pt>
                <c:pt idx="171">
                  <c:v>9.000000</c:v>
                </c:pt>
                <c:pt idx="172">
                  <c:v>14.000000</c:v>
                </c:pt>
                <c:pt idx="173">
                  <c:v>10.000000</c:v>
                </c:pt>
                <c:pt idx="174">
                  <c:v>3.000000</c:v>
                </c:pt>
                <c:pt idx="175">
                  <c:v>3.000000</c:v>
                </c:pt>
                <c:pt idx="176">
                  <c:v>5.000000</c:v>
                </c:pt>
                <c:pt idx="177">
                  <c:v>-4.000000</c:v>
                </c:pt>
                <c:pt idx="178">
                  <c:v>1.000000</c:v>
                </c:pt>
                <c:pt idx="179">
                  <c:v>2.000000</c:v>
                </c:pt>
                <c:pt idx="180">
                  <c:v>5.000000</c:v>
                </c:pt>
                <c:pt idx="181">
                  <c:v>8.000000</c:v>
                </c:pt>
                <c:pt idx="182">
                  <c:v>1.000000</c:v>
                </c:pt>
                <c:pt idx="183">
                  <c:v>3.000000</c:v>
                </c:pt>
                <c:pt idx="184">
                  <c:v>3.000000</c:v>
                </c:pt>
                <c:pt idx="185">
                  <c:v>6.000000</c:v>
                </c:pt>
                <c:pt idx="186">
                  <c:v>10.000000</c:v>
                </c:pt>
                <c:pt idx="187">
                  <c:v>9.000000</c:v>
                </c:pt>
                <c:pt idx="188">
                  <c:v>34.000000</c:v>
                </c:pt>
                <c:pt idx="189">
                  <c:v>13.000000</c:v>
                </c:pt>
                <c:pt idx="190">
                  <c:v>21.000000</c:v>
                </c:pt>
                <c:pt idx="191">
                  <c:v>24.000000</c:v>
                </c:pt>
                <c:pt idx="192">
                  <c:v>4.000000</c:v>
                </c:pt>
                <c:pt idx="193">
                  <c:v>19.000000</c:v>
                </c:pt>
                <c:pt idx="194">
                  <c:v>12.000000</c:v>
                </c:pt>
                <c:pt idx="195">
                  <c:v>24.000000</c:v>
                </c:pt>
                <c:pt idx="196">
                  <c:v>6.000000</c:v>
                </c:pt>
                <c:pt idx="197">
                  <c:v>1.000000</c:v>
                </c:pt>
                <c:pt idx="198">
                  <c:v>6.000000</c:v>
                </c:pt>
                <c:pt idx="199">
                  <c:v>8.000000</c:v>
                </c:pt>
                <c:pt idx="200">
                  <c:v>0.000000</c:v>
                </c:pt>
                <c:pt idx="201">
                  <c:v>18.000000</c:v>
                </c:pt>
                <c:pt idx="202">
                  <c:v>7.000000</c:v>
                </c:pt>
                <c:pt idx="203">
                  <c:v>-20.000000</c:v>
                </c:pt>
                <c:pt idx="204">
                  <c:v>-1.000000</c:v>
                </c:pt>
                <c:pt idx="205">
                  <c:v>15.000000</c:v>
                </c:pt>
                <c:pt idx="206">
                  <c:v>16.000000</c:v>
                </c:pt>
                <c:pt idx="207">
                  <c:v>16.000000</c:v>
                </c:pt>
                <c:pt idx="208">
                  <c:v>24.000000</c:v>
                </c:pt>
                <c:pt idx="209">
                  <c:v>16.000000</c:v>
                </c:pt>
                <c:pt idx="210">
                  <c:v>7.000000</c:v>
                </c:pt>
                <c:pt idx="211">
                  <c:v>22.000000</c:v>
                </c:pt>
                <c:pt idx="212">
                  <c:v>15.000000</c:v>
                </c:pt>
                <c:pt idx="213">
                  <c:v>-5.000000</c:v>
                </c:pt>
                <c:pt idx="214">
                  <c:v>8.000000</c:v>
                </c:pt>
                <c:pt idx="215">
                  <c:v>5.000000</c:v>
                </c:pt>
                <c:pt idx="216">
                  <c:v>31.000000</c:v>
                </c:pt>
                <c:pt idx="217">
                  <c:v>2.000000</c:v>
                </c:pt>
                <c:pt idx="218">
                  <c:v>-2.000000</c:v>
                </c:pt>
                <c:pt idx="219">
                  <c:v>11.000000</c:v>
                </c:pt>
                <c:pt idx="220">
                  <c:v>-18.000000</c:v>
                </c:pt>
                <c:pt idx="221">
                  <c:v>1.000000</c:v>
                </c:pt>
                <c:pt idx="222">
                  <c:v>20.000000</c:v>
                </c:pt>
                <c:pt idx="223">
                  <c:v>17.000000</c:v>
                </c:pt>
                <c:pt idx="224">
                  <c:v>8.000000</c:v>
                </c:pt>
                <c:pt idx="225">
                  <c:v>2.000000</c:v>
                </c:pt>
                <c:pt idx="226">
                  <c:v>6.000000</c:v>
                </c:pt>
                <c:pt idx="227">
                  <c:v>12.000000</c:v>
                </c:pt>
                <c:pt idx="228">
                  <c:v>35.000000</c:v>
                </c:pt>
                <c:pt idx="229">
                  <c:v>58.000000</c:v>
                </c:pt>
                <c:pt idx="230">
                  <c:v>34.000000</c:v>
                </c:pt>
                <c:pt idx="231">
                  <c:v>43.000000</c:v>
                </c:pt>
                <c:pt idx="232">
                  <c:v>25.000000</c:v>
                </c:pt>
                <c:pt idx="233">
                  <c:v>48.000000</c:v>
                </c:pt>
                <c:pt idx="234">
                  <c:v>13.000000</c:v>
                </c:pt>
                <c:pt idx="235">
                  <c:v>45.000000</c:v>
                </c:pt>
                <c:pt idx="236">
                  <c:v>90.000000</c:v>
                </c:pt>
                <c:pt idx="237">
                  <c:v>78.000000</c:v>
                </c:pt>
                <c:pt idx="238">
                  <c:v>98.000000</c:v>
                </c:pt>
                <c:pt idx="239">
                  <c:v>82.000000</c:v>
                </c:pt>
                <c:pt idx="240">
                  <c:v>128.000000</c:v>
                </c:pt>
                <c:pt idx="241">
                  <c:v>157.000000</c:v>
                </c:pt>
                <c:pt idx="242">
                  <c:v>158.000000</c:v>
                </c:pt>
                <c:pt idx="243">
                  <c:v>154.000000</c:v>
                </c:pt>
                <c:pt idx="244">
                  <c:v>164.000000</c:v>
                </c:pt>
                <c:pt idx="245">
                  <c:v>171.000000</c:v>
                </c:pt>
                <c:pt idx="246">
                  <c:v>141.000000</c:v>
                </c:pt>
                <c:pt idx="247">
                  <c:v>179.000000</c:v>
                </c:pt>
                <c:pt idx="248">
                  <c:v>210.000000</c:v>
                </c:pt>
                <c:pt idx="249">
                  <c:v>236.000000</c:v>
                </c:pt>
                <c:pt idx="250">
                  <c:v>174.000000</c:v>
                </c:pt>
                <c:pt idx="251">
                  <c:v>238.000000</c:v>
                </c:pt>
                <c:pt idx="252">
                  <c:v>243.000000</c:v>
                </c:pt>
                <c:pt idx="253">
                  <c:v>35.000000</c:v>
                </c:pt>
                <c:pt idx="254">
                  <c:v>253.000000</c:v>
                </c:pt>
                <c:pt idx="255">
                  <c:v>351.000000</c:v>
                </c:pt>
                <c:pt idx="256">
                  <c:v>237.000000</c:v>
                </c:pt>
                <c:pt idx="257">
                  <c:v>314.000000</c:v>
                </c:pt>
                <c:pt idx="258">
                  <c:v>225.000000</c:v>
                </c:pt>
                <c:pt idx="259">
                  <c:v>425.000000</c:v>
                </c:pt>
                <c:pt idx="260">
                  <c:v>402.000000</c:v>
                </c:pt>
                <c:pt idx="261">
                  <c:v>290.000000</c:v>
                </c:pt>
                <c:pt idx="262">
                  <c:v>423.000000</c:v>
                </c:pt>
                <c:pt idx="263">
                  <c:v>117.000000</c:v>
                </c:pt>
                <c:pt idx="264">
                  <c:v>309.000000</c:v>
                </c:pt>
                <c:pt idx="265">
                  <c:v>53.000000</c:v>
                </c:pt>
                <c:pt idx="266">
                  <c:v>229.000000</c:v>
                </c:pt>
                <c:pt idx="267">
                  <c:v>470.000000</c:v>
                </c:pt>
                <c:pt idx="268">
                  <c:v>793.000000</c:v>
                </c:pt>
                <c:pt idx="269">
                  <c:v>447.000000</c:v>
                </c:pt>
                <c:pt idx="270">
                  <c:v>389.000000</c:v>
                </c:pt>
                <c:pt idx="271">
                  <c:v>421.000000</c:v>
                </c:pt>
                <c:pt idx="272">
                  <c:v>270.000000</c:v>
                </c:pt>
                <c:pt idx="273">
                  <c:v>88.000000</c:v>
                </c:pt>
                <c:pt idx="274">
                  <c:v>-11.000000</c:v>
                </c:pt>
                <c:pt idx="275">
                  <c:v>129.000000</c:v>
                </c:pt>
                <c:pt idx="276">
                  <c:v>202.000000</c:v>
                </c:pt>
                <c:pt idx="277">
                  <c:v>356.000000</c:v>
                </c:pt>
                <c:pt idx="278">
                  <c:v>162.000000</c:v>
                </c:pt>
                <c:pt idx="279">
                  <c:v>40.000000</c:v>
                </c:pt>
                <c:pt idx="280">
                  <c:v>-54.000000</c:v>
                </c:pt>
                <c:pt idx="281">
                  <c:v>-1.000000</c:v>
                </c:pt>
                <c:pt idx="282">
                  <c:v>-79.000000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5.556"/>
        <c:minorUnit val="77.7778"/>
      </c:valAx>
      <c:spPr>
        <a:noFill/>
        <a:ln w="12700" cap="flat">
          <a:noFill/>
          <a:miter lim="400000"/>
        </a:ln>
        <a:effectLst/>
      </c:spPr>
    </c:plotArea>
    <c:legend>
      <c:legendPos val="t"/>
      <c:layout>
        <c:manualLayout>
          <c:xMode val="edge"/>
          <c:yMode val="edge"/>
          <c:x val="0.0939285"/>
          <c:y val="0"/>
          <c:w val="0.83427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445"/>
          <c:y val="0.100219"/>
          <c:w val="0.899814"/>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'Calabria-prediction'!$B$3:$B$81</c:f>
              <c:strCache>
                <c:ptCount val="7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strCache>
            </c:strRef>
          </c:cat>
          <c:val>
            <c:numRef>
              <c:f>'Calabria-prediction'!$D$3:$D$81</c:f>
              <c:numCache>
                <c:ptCount val="7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pt idx="43">
                  <c:v>2.000000</c:v>
                </c:pt>
                <c:pt idx="44">
                  <c:v>0.000000</c:v>
                </c:pt>
                <c:pt idx="45">
                  <c:v>1.000000</c:v>
                </c:pt>
                <c:pt idx="46">
                  <c:v>4.000000</c:v>
                </c:pt>
                <c:pt idx="47">
                  <c:v>1.000000</c:v>
                </c:pt>
                <c:pt idx="48">
                  <c:v>0.000000</c:v>
                </c:pt>
                <c:pt idx="49">
                  <c:v>1.000000</c:v>
                </c:pt>
                <c:pt idx="50">
                  <c:v>1.000000</c:v>
                </c:pt>
                <c:pt idx="51">
                  <c:v>3.000000</c:v>
                </c:pt>
                <c:pt idx="52">
                  <c:v>1.000000</c:v>
                </c:pt>
                <c:pt idx="53">
                  <c:v>1.000000</c:v>
                </c:pt>
                <c:pt idx="54">
                  <c:v>0.000000</c:v>
                </c:pt>
                <c:pt idx="55">
                  <c:v>2.000000</c:v>
                </c:pt>
                <c:pt idx="56">
                  <c:v>0.000000</c:v>
                </c:pt>
                <c:pt idx="57">
                  <c:v>1.000000</c:v>
                </c:pt>
                <c:pt idx="58">
                  <c:v>0.000000</c:v>
                </c:pt>
                <c:pt idx="59">
                  <c:v>0.000000</c:v>
                </c:pt>
                <c:pt idx="60">
                  <c:v>4.000000</c:v>
                </c:pt>
                <c:pt idx="61">
                  <c:v>0.000000</c:v>
                </c:pt>
                <c:pt idx="62">
                  <c:v>0.000000</c:v>
                </c:pt>
                <c:pt idx="63">
                  <c:v>3.000000</c:v>
                </c:pt>
                <c:pt idx="64">
                  <c:v>2.000000</c:v>
                </c:pt>
                <c:pt idx="65">
                  <c:v>1.000000</c:v>
                </c:pt>
                <c:pt idx="66">
                  <c:v>0.000000</c:v>
                </c:pt>
                <c:pt idx="67">
                  <c:v>0.000000</c:v>
                </c:pt>
                <c:pt idx="68">
                  <c:v>2.000000</c:v>
                </c:pt>
                <c:pt idx="69">
                  <c:v>0.000000</c:v>
                </c:pt>
                <c:pt idx="70">
                  <c:v>0.000000</c:v>
                </c:pt>
                <c:pt idx="71">
                  <c:v>0.000000</c:v>
                </c:pt>
                <c:pt idx="72">
                  <c:v>1.000000</c:v>
                </c:pt>
                <c:pt idx="73">
                  <c:v>0.000000</c:v>
                </c:pt>
                <c:pt idx="74">
                  <c:v>1.000000</c:v>
                </c:pt>
                <c:pt idx="75">
                  <c:v>0.000000</c:v>
                </c:pt>
                <c:pt idx="76">
                  <c:v>1.000000</c:v>
                </c:pt>
                <c:pt idx="77">
                  <c:v>2.000000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0.680556"/>
      </c:valAx>
      <c:spPr>
        <a:noFill/>
        <a:ln w="12700" cap="flat">
          <a:noFill/>
          <a:miter lim="400000"/>
        </a:ln>
        <a:effectLst/>
      </c:spPr>
    </c:plotArea>
    <c:legend>
      <c:legendPos val="t"/>
      <c:layout>
        <c:manualLayout>
          <c:xMode val="edge"/>
          <c:yMode val="edge"/>
          <c:x val="0.0744247"/>
          <c:y val="0"/>
          <c:w val="0.85948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921"/>
          <c:y val="0.108653"/>
          <c:w val="0.900336"/>
          <c:h val="0.833793"/>
        </c:manualLayout>
      </c:layout>
      <c:scatterChart>
        <c:scatterStyle val="lineMarker"/>
        <c:varyColors val="0"/>
        <c:ser>
          <c:idx val="0"/>
          <c:order val="0"/>
          <c:tx>
            <c:strRef>
              <c:f>'Calabria-prediction'!$D$2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0,054x + 0,4417
R² = 0,3247</a:t>
                    </a:r>
                  </a:p>
                </c:rich>
              </c:tx>
            </c:trendlineLbl>
          </c:trendline>
          <c:xVal>
            <c:numRef>
              <c:f>'Calabria-prediction'!$C$3:$C$45</c:f>
              <c:numCache>
                <c:ptCount val="4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numCache>
            </c:numRef>
          </c:xVal>
          <c:yVal>
            <c:numRef>
              <c:f>'Calabria-prediction'!$D$3:$D$45</c:f>
              <c:numCache>
                <c:ptCount val="4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36111"/>
        <c:minorUnit val="0.680556"/>
      </c:valAx>
      <c:spPr>
        <a:noFill/>
        <a:ln w="12700" cap="flat">
          <a:noFill/>
          <a:miter lim="400000"/>
        </a:ln>
        <a:effectLst/>
      </c:spPr>
    </c:plotArea>
    <c:legend>
      <c:legendPos val="t"/>
      <c:layout>
        <c:manualLayout>
          <c:xMode val="edge"/>
          <c:yMode val="edge"/>
          <c:x val="0.0744679"/>
          <c:y val="0"/>
          <c:w val="0.859984"/>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85675"/>
          <c:y val="0.100219"/>
          <c:w val="0.914127"/>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'Calabria-prediction'!$G$17:$G$95</c:f>
              <c:numCache>
                <c:ptCount val="79"/>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pt idx="63">
                  <c:v>-1.000000</c:v>
                </c:pt>
                <c:pt idx="64">
                  <c:v>2.000000</c:v>
                </c:pt>
                <c:pt idx="65">
                  <c:v>-2.000000</c:v>
                </c:pt>
                <c:pt idx="66">
                  <c:v>1.000000</c:v>
                </c:pt>
                <c:pt idx="67">
                  <c:v>-2.000000</c:v>
                </c:pt>
                <c:pt idx="68">
                  <c:v>6.000000</c:v>
                </c:pt>
                <c:pt idx="69">
                  <c:v>-7.000000</c:v>
                </c:pt>
                <c:pt idx="70">
                  <c:v>0.000000</c:v>
                </c:pt>
                <c:pt idx="71">
                  <c:v>2.000000</c:v>
                </c:pt>
                <c:pt idx="72">
                  <c:v>1.000000</c:v>
                </c:pt>
                <c:pt idx="73">
                  <c:v>-3.000000</c:v>
                </c:pt>
                <c:pt idx="74">
                  <c:v>1.000000</c:v>
                </c:pt>
                <c:pt idx="75">
                  <c:v>-1.000000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
          <c:min val="-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0"/>
        <c:minorUnit val="5"/>
      </c:valAx>
      <c:spPr>
        <a:noFill/>
        <a:ln w="12700" cap="flat">
          <a:noFill/>
          <a:miter lim="400000"/>
        </a:ln>
        <a:effectLst/>
      </c:spPr>
    </c:plotArea>
    <c:legend>
      <c:legendPos val="t"/>
      <c:layout>
        <c:manualLayout>
          <c:xMode val="edge"/>
          <c:yMode val="edge"/>
          <c:x val="0.0525056"/>
          <c:y val="0"/>
          <c:w val="0.85879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19153"/>
          <c:y val="0.100219"/>
          <c:w val="0.891695"/>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'Calabria-prediction'!$F$17:$F$95</c:f>
              <c:numCache>
                <c:ptCount val="79"/>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pt idx="63">
                  <c:v>1.000000</c:v>
                </c:pt>
                <c:pt idx="64">
                  <c:v>-2.000000</c:v>
                </c:pt>
                <c:pt idx="65">
                  <c:v>0.000000</c:v>
                </c:pt>
                <c:pt idx="66">
                  <c:v>2.000000</c:v>
                </c:pt>
                <c:pt idx="67">
                  <c:v>-2.000000</c:v>
                </c:pt>
                <c:pt idx="68">
                  <c:v>0.000000</c:v>
                </c:pt>
                <c:pt idx="69">
                  <c:v>0.000000</c:v>
                </c:pt>
                <c:pt idx="70">
                  <c:v>0.000000</c:v>
                </c:pt>
                <c:pt idx="71">
                  <c:v>0.000000</c:v>
                </c:pt>
                <c:pt idx="72">
                  <c:v>1.000000</c:v>
                </c:pt>
                <c:pt idx="73">
                  <c:v>-1.000000</c:v>
                </c:pt>
                <c:pt idx="74">
                  <c:v>0.000000</c:v>
                </c:pt>
                <c:pt idx="75">
                  <c:v>0.000000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2778"/>
        <c:minorUnit val="0.763889"/>
      </c:valAx>
      <c:spPr>
        <a:noFill/>
        <a:ln w="12700" cap="flat">
          <a:noFill/>
          <a:miter lim="400000"/>
        </a:ln>
        <a:effectLst/>
      </c:spPr>
    </c:plotArea>
    <c:legend>
      <c:legendPos val="t"/>
      <c:layout>
        <c:manualLayout>
          <c:xMode val="edge"/>
          <c:yMode val="edge"/>
          <c:x val="0.0747506"/>
          <c:y val="0"/>
          <c:w val="0.8383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131"/>
          <c:y val="0.099193"/>
          <c:w val="0.87342"/>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'Calabria-prediction'!$E$3:$E$285</c:f>
              <c:numCache>
                <c:ptCount val="28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2.000000</c:v>
                </c:pt>
                <c:pt idx="15">
                  <c:v>2.000000</c:v>
                </c:pt>
                <c:pt idx="16">
                  <c:v>6.000000</c:v>
                </c:pt>
                <c:pt idx="17">
                  <c:v>14.000000</c:v>
                </c:pt>
                <c:pt idx="18">
                  <c:v>5.000000</c:v>
                </c:pt>
                <c:pt idx="19">
                  <c:v>22.000000</c:v>
                </c:pt>
                <c:pt idx="20">
                  <c:v>8.000000</c:v>
                </c:pt>
                <c:pt idx="21">
                  <c:v>21.000000</c:v>
                </c:pt>
                <c:pt idx="22">
                  <c:v>25.000000</c:v>
                </c:pt>
                <c:pt idx="23">
                  <c:v>15.000000</c:v>
                </c:pt>
                <c:pt idx="24">
                  <c:v>40.000000</c:v>
                </c:pt>
                <c:pt idx="25">
                  <c:v>38.000000</c:v>
                </c:pt>
                <c:pt idx="26">
                  <c:v>28.000000</c:v>
                </c:pt>
                <c:pt idx="27">
                  <c:v>38.000000</c:v>
                </c:pt>
                <c:pt idx="28">
                  <c:v>19.000000</c:v>
                </c:pt>
                <c:pt idx="29">
                  <c:v>27.000000</c:v>
                </c:pt>
                <c:pt idx="30">
                  <c:v>32.000000</c:v>
                </c:pt>
                <c:pt idx="31">
                  <c:v>42.000000</c:v>
                </c:pt>
                <c:pt idx="32">
                  <c:v>101.000000</c:v>
                </c:pt>
                <c:pt idx="33">
                  <c:v>61.000000</c:v>
                </c:pt>
                <c:pt idx="34">
                  <c:v>59.000000</c:v>
                </c:pt>
                <c:pt idx="35">
                  <c:v>33.000000</c:v>
                </c:pt>
                <c:pt idx="36">
                  <c:v>12.000000</c:v>
                </c:pt>
                <c:pt idx="37">
                  <c:v>10.000000</c:v>
                </c:pt>
                <c:pt idx="38">
                  <c:v>22.000000</c:v>
                </c:pt>
                <c:pt idx="39">
                  <c:v>42.000000</c:v>
                </c:pt>
                <c:pt idx="40">
                  <c:v>8.000000</c:v>
                </c:pt>
                <c:pt idx="41">
                  <c:v>54.000000</c:v>
                </c:pt>
                <c:pt idx="42">
                  <c:v>22.000000</c:v>
                </c:pt>
                <c:pt idx="43">
                  <c:v>16.000000</c:v>
                </c:pt>
                <c:pt idx="44">
                  <c:v>26.000000</c:v>
                </c:pt>
                <c:pt idx="45">
                  <c:v>15.000000</c:v>
                </c:pt>
                <c:pt idx="46">
                  <c:v>27.000000</c:v>
                </c:pt>
                <c:pt idx="47">
                  <c:v>14.000000</c:v>
                </c:pt>
                <c:pt idx="48">
                  <c:v>8.000000</c:v>
                </c:pt>
                <c:pt idx="49">
                  <c:v>5.000000</c:v>
                </c:pt>
                <c:pt idx="50">
                  <c:v>28.000000</c:v>
                </c:pt>
                <c:pt idx="51">
                  <c:v>15.000000</c:v>
                </c:pt>
                <c:pt idx="52">
                  <c:v>38.000000</c:v>
                </c:pt>
                <c:pt idx="53">
                  <c:v>-18.000000</c:v>
                </c:pt>
                <c:pt idx="54">
                  <c:v>20.000000</c:v>
                </c:pt>
                <c:pt idx="55">
                  <c:v>24.000000</c:v>
                </c:pt>
                <c:pt idx="56">
                  <c:v>3.000000</c:v>
                </c:pt>
                <c:pt idx="57">
                  <c:v>9.000000</c:v>
                </c:pt>
                <c:pt idx="58">
                  <c:v>13.000000</c:v>
                </c:pt>
                <c:pt idx="59">
                  <c:v>9.000000</c:v>
                </c:pt>
                <c:pt idx="60">
                  <c:v>10.000000</c:v>
                </c:pt>
                <c:pt idx="61">
                  <c:v>9.000000</c:v>
                </c:pt>
                <c:pt idx="62">
                  <c:v>1.000000</c:v>
                </c:pt>
                <c:pt idx="63">
                  <c:v>7.000000</c:v>
                </c:pt>
                <c:pt idx="64">
                  <c:v>1.000000</c:v>
                </c:pt>
                <c:pt idx="65">
                  <c:v>5.000000</c:v>
                </c:pt>
                <c:pt idx="66">
                  <c:v>6.000000</c:v>
                </c:pt>
                <c:pt idx="67">
                  <c:v>4.000000</c:v>
                </c:pt>
                <c:pt idx="68">
                  <c:v>0.000000</c:v>
                </c:pt>
                <c:pt idx="69">
                  <c:v>2.000000</c:v>
                </c:pt>
                <c:pt idx="70">
                  <c:v>4.000000</c:v>
                </c:pt>
                <c:pt idx="71">
                  <c:v>1.000000</c:v>
                </c:pt>
                <c:pt idx="72">
                  <c:v>3.000000</c:v>
                </c:pt>
                <c:pt idx="73">
                  <c:v>3.000000</c:v>
                </c:pt>
                <c:pt idx="74">
                  <c:v>1.000000</c:v>
                </c:pt>
                <c:pt idx="75">
                  <c:v>3.000000</c:v>
                </c:pt>
                <c:pt idx="76">
                  <c:v>3.000000</c:v>
                </c:pt>
                <c:pt idx="77">
                  <c:v>2.000000</c:v>
                </c:pt>
                <c:pt idx="78">
                  <c:v>4.000000</c:v>
                </c:pt>
                <c:pt idx="79">
                  <c:v>2.000000</c:v>
                </c:pt>
                <c:pt idx="80">
                  <c:v>3.000000</c:v>
                </c:pt>
                <c:pt idx="81">
                  <c:v>1.000000</c:v>
                </c:pt>
                <c:pt idx="82">
                  <c:v>7.000000</c:v>
                </c:pt>
                <c:pt idx="83">
                  <c:v>0.000000</c:v>
                </c:pt>
                <c:pt idx="84">
                  <c:v>0.000000</c:v>
                </c:pt>
                <c:pt idx="85">
                  <c:v>2.000000</c:v>
                </c:pt>
                <c:pt idx="86">
                  <c:v>3.000000</c:v>
                </c:pt>
                <c:pt idx="87">
                  <c:v>0.000000</c:v>
                </c:pt>
                <c:pt idx="88">
                  <c:v>1.000000</c:v>
                </c:pt>
                <c:pt idx="89">
                  <c:v>0.000000</c:v>
                </c:pt>
                <c:pt idx="90">
                  <c:v>0.000000</c:v>
                </c:pt>
                <c:pt idx="91">
                  <c:v>0.000000</c:v>
                </c:pt>
                <c:pt idx="92">
                  <c:v>0.000000</c:v>
                </c:pt>
                <c:pt idx="93">
                  <c:v>1.000000</c:v>
                </c:pt>
                <c:pt idx="94">
                  <c:v>0.000000</c:v>
                </c:pt>
                <c:pt idx="95">
                  <c:v>0.000000</c:v>
                </c:pt>
                <c:pt idx="96">
                  <c:v>0.000000</c:v>
                </c:pt>
                <c:pt idx="97">
                  <c:v>0.000000</c:v>
                </c:pt>
                <c:pt idx="98">
                  <c:v>0.000000</c:v>
                </c:pt>
                <c:pt idx="99">
                  <c:v>0.000000</c:v>
                </c:pt>
                <c:pt idx="100">
                  <c:v>0.000000</c:v>
                </c:pt>
                <c:pt idx="101">
                  <c:v>0.000000</c:v>
                </c:pt>
                <c:pt idx="102">
                  <c:v>1.000000</c:v>
                </c:pt>
                <c:pt idx="103">
                  <c:v>0.000000</c:v>
                </c:pt>
                <c:pt idx="104">
                  <c:v>0.000000</c:v>
                </c:pt>
                <c:pt idx="105">
                  <c:v>0.000000</c:v>
                </c:pt>
                <c:pt idx="106">
                  <c:v>0.000000</c:v>
                </c:pt>
                <c:pt idx="107">
                  <c:v>0.000000</c:v>
                </c:pt>
                <c:pt idx="108">
                  <c:v>2.000000</c:v>
                </c:pt>
                <c:pt idx="109">
                  <c:v>0.000000</c:v>
                </c:pt>
                <c:pt idx="110">
                  <c:v>1.000000</c:v>
                </c:pt>
                <c:pt idx="111">
                  <c:v>0.000000</c:v>
                </c:pt>
                <c:pt idx="112">
                  <c:v>0.000000</c:v>
                </c:pt>
                <c:pt idx="113">
                  <c:v>0.000000</c:v>
                </c:pt>
                <c:pt idx="114">
                  <c:v>0.000000</c:v>
                </c:pt>
                <c:pt idx="115">
                  <c:v>3.000000</c:v>
                </c:pt>
                <c:pt idx="116">
                  <c:v>-1.000000</c:v>
                </c:pt>
                <c:pt idx="117">
                  <c:v>3.000000</c:v>
                </c:pt>
                <c:pt idx="118">
                  <c:v>6.000000</c:v>
                </c:pt>
                <c:pt idx="119">
                  <c:v>1.000000</c:v>
                </c:pt>
                <c:pt idx="120">
                  <c:v>1.000000</c:v>
                </c:pt>
                <c:pt idx="121">
                  <c:v>0.000000</c:v>
                </c:pt>
                <c:pt idx="122">
                  <c:v>0.000000</c:v>
                </c:pt>
                <c:pt idx="123">
                  <c:v>3.000000</c:v>
                </c:pt>
                <c:pt idx="124">
                  <c:v>1.000000</c:v>
                </c:pt>
                <c:pt idx="125">
                  <c:v>1.000000</c:v>
                </c:pt>
                <c:pt idx="126">
                  <c:v>0.000000</c:v>
                </c:pt>
                <c:pt idx="127">
                  <c:v>1.000000</c:v>
                </c:pt>
                <c:pt idx="128">
                  <c:v>0.000000</c:v>
                </c:pt>
                <c:pt idx="129">
                  <c:v>0.000000</c:v>
                </c:pt>
                <c:pt idx="130">
                  <c:v>1.000000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8.000000</c:v>
                </c:pt>
                <c:pt idx="144">
                  <c:v>5.000000</c:v>
                </c:pt>
                <c:pt idx="145">
                  <c:v>7.000000</c:v>
                </c:pt>
                <c:pt idx="146">
                  <c:v>1.000000</c:v>
                </c:pt>
                <c:pt idx="147">
                  <c:v>0.000000</c:v>
                </c:pt>
                <c:pt idx="148">
                  <c:v>0.000000</c:v>
                </c:pt>
                <c:pt idx="149">
                  <c:v>4.000000</c:v>
                </c:pt>
                <c:pt idx="150">
                  <c:v>2.000000</c:v>
                </c:pt>
                <c:pt idx="151">
                  <c:v>1.000000</c:v>
                </c:pt>
                <c:pt idx="152">
                  <c:v>1.000000</c:v>
                </c:pt>
                <c:pt idx="153">
                  <c:v>0.000000</c:v>
                </c:pt>
                <c:pt idx="154">
                  <c:v>0.000000</c:v>
                </c:pt>
                <c:pt idx="155">
                  <c:v>5.000000</c:v>
                </c:pt>
                <c:pt idx="156">
                  <c:v>3.000000</c:v>
                </c:pt>
                <c:pt idx="157">
                  <c:v>7.000000</c:v>
                </c:pt>
                <c:pt idx="158">
                  <c:v>4.000000</c:v>
                </c:pt>
                <c:pt idx="159">
                  <c:v>3.000000</c:v>
                </c:pt>
                <c:pt idx="160">
                  <c:v>1.000000</c:v>
                </c:pt>
                <c:pt idx="161">
                  <c:v>0.000000</c:v>
                </c:pt>
                <c:pt idx="162">
                  <c:v>2.000000</c:v>
                </c:pt>
                <c:pt idx="163">
                  <c:v>2.000000</c:v>
                </c:pt>
                <c:pt idx="164">
                  <c:v>2.000000</c:v>
                </c:pt>
                <c:pt idx="165">
                  <c:v>7.000000</c:v>
                </c:pt>
                <c:pt idx="166">
                  <c:v>4.000000</c:v>
                </c:pt>
                <c:pt idx="167">
                  <c:v>0.000000</c:v>
                </c:pt>
                <c:pt idx="168">
                  <c:v>2.000000</c:v>
                </c:pt>
                <c:pt idx="169">
                  <c:v>11.000000</c:v>
                </c:pt>
                <c:pt idx="170">
                  <c:v>4.000000</c:v>
                </c:pt>
                <c:pt idx="171">
                  <c:v>12.000000</c:v>
                </c:pt>
                <c:pt idx="172">
                  <c:v>19.000000</c:v>
                </c:pt>
                <c:pt idx="173">
                  <c:v>10.000000</c:v>
                </c:pt>
                <c:pt idx="174">
                  <c:v>3.000000</c:v>
                </c:pt>
                <c:pt idx="175">
                  <c:v>4.000000</c:v>
                </c:pt>
                <c:pt idx="176">
                  <c:v>5.000000</c:v>
                </c:pt>
                <c:pt idx="177">
                  <c:v>10.000000</c:v>
                </c:pt>
                <c:pt idx="178">
                  <c:v>10.000000</c:v>
                </c:pt>
                <c:pt idx="179">
                  <c:v>2.000000</c:v>
                </c:pt>
                <c:pt idx="180">
                  <c:v>11.000000</c:v>
                </c:pt>
                <c:pt idx="181">
                  <c:v>8.000000</c:v>
                </c:pt>
                <c:pt idx="182">
                  <c:v>2.000000</c:v>
                </c:pt>
                <c:pt idx="183">
                  <c:v>8.000000</c:v>
                </c:pt>
                <c:pt idx="184">
                  <c:v>8.000000</c:v>
                </c:pt>
                <c:pt idx="185">
                  <c:v>6.000000</c:v>
                </c:pt>
                <c:pt idx="186">
                  <c:v>10.000000</c:v>
                </c:pt>
                <c:pt idx="187">
                  <c:v>11.000000</c:v>
                </c:pt>
                <c:pt idx="188">
                  <c:v>34.000000</c:v>
                </c:pt>
                <c:pt idx="189">
                  <c:v>14.000000</c:v>
                </c:pt>
                <c:pt idx="190">
                  <c:v>22.000000</c:v>
                </c:pt>
                <c:pt idx="191">
                  <c:v>32.000000</c:v>
                </c:pt>
                <c:pt idx="192">
                  <c:v>13.000000</c:v>
                </c:pt>
                <c:pt idx="193">
                  <c:v>19.000000</c:v>
                </c:pt>
                <c:pt idx="194">
                  <c:v>19.000000</c:v>
                </c:pt>
                <c:pt idx="195">
                  <c:v>27.000000</c:v>
                </c:pt>
                <c:pt idx="196">
                  <c:v>17.000000</c:v>
                </c:pt>
                <c:pt idx="197">
                  <c:v>8.000000</c:v>
                </c:pt>
                <c:pt idx="198">
                  <c:v>19.000000</c:v>
                </c:pt>
                <c:pt idx="199">
                  <c:v>8.000000</c:v>
                </c:pt>
                <c:pt idx="200">
                  <c:v>8.000000</c:v>
                </c:pt>
                <c:pt idx="201">
                  <c:v>18.000000</c:v>
                </c:pt>
                <c:pt idx="202">
                  <c:v>14.000000</c:v>
                </c:pt>
                <c:pt idx="203">
                  <c:v>3.000000</c:v>
                </c:pt>
                <c:pt idx="204">
                  <c:v>4.000000</c:v>
                </c:pt>
                <c:pt idx="205">
                  <c:v>19.000000</c:v>
                </c:pt>
                <c:pt idx="206">
                  <c:v>16.000000</c:v>
                </c:pt>
                <c:pt idx="207">
                  <c:v>28.000000</c:v>
                </c:pt>
                <c:pt idx="208">
                  <c:v>25.000000</c:v>
                </c:pt>
                <c:pt idx="209">
                  <c:v>22.000000</c:v>
                </c:pt>
                <c:pt idx="210">
                  <c:v>12.000000</c:v>
                </c:pt>
                <c:pt idx="211">
                  <c:v>24.000000</c:v>
                </c:pt>
                <c:pt idx="212">
                  <c:v>19.000000</c:v>
                </c:pt>
                <c:pt idx="213">
                  <c:v>9.000000</c:v>
                </c:pt>
                <c:pt idx="214">
                  <c:v>10.000000</c:v>
                </c:pt>
                <c:pt idx="215">
                  <c:v>15.000000</c:v>
                </c:pt>
                <c:pt idx="216">
                  <c:v>31.000000</c:v>
                </c:pt>
                <c:pt idx="217">
                  <c:v>5.000000</c:v>
                </c:pt>
                <c:pt idx="218">
                  <c:v>10.000000</c:v>
                </c:pt>
                <c:pt idx="219">
                  <c:v>18.000000</c:v>
                </c:pt>
                <c:pt idx="220">
                  <c:v>17.000000</c:v>
                </c:pt>
                <c:pt idx="221">
                  <c:v>18.000000</c:v>
                </c:pt>
                <c:pt idx="222">
                  <c:v>24.000000</c:v>
                </c:pt>
                <c:pt idx="223">
                  <c:v>19.000000</c:v>
                </c:pt>
                <c:pt idx="224">
                  <c:v>23.000000</c:v>
                </c:pt>
                <c:pt idx="225">
                  <c:v>23.000000</c:v>
                </c:pt>
                <c:pt idx="226">
                  <c:v>16.000000</c:v>
                </c:pt>
                <c:pt idx="227">
                  <c:v>21.000000</c:v>
                </c:pt>
                <c:pt idx="228">
                  <c:v>42.000000</c:v>
                </c:pt>
                <c:pt idx="229">
                  <c:v>68.000000</c:v>
                </c:pt>
                <c:pt idx="230">
                  <c:v>35.000000</c:v>
                </c:pt>
                <c:pt idx="231">
                  <c:v>53.000000</c:v>
                </c:pt>
                <c:pt idx="232">
                  <c:v>44.000000</c:v>
                </c:pt>
                <c:pt idx="233">
                  <c:v>60.000000</c:v>
                </c:pt>
                <c:pt idx="234">
                  <c:v>39.000000</c:v>
                </c:pt>
                <c:pt idx="235">
                  <c:v>102.000000</c:v>
                </c:pt>
                <c:pt idx="236">
                  <c:v>94.000000</c:v>
                </c:pt>
                <c:pt idx="237">
                  <c:v>78.000000</c:v>
                </c:pt>
                <c:pt idx="238">
                  <c:v>108.000000</c:v>
                </c:pt>
                <c:pt idx="239">
                  <c:v>94.000000</c:v>
                </c:pt>
                <c:pt idx="240">
                  <c:v>136.000000</c:v>
                </c:pt>
                <c:pt idx="241">
                  <c:v>187.000000</c:v>
                </c:pt>
                <c:pt idx="242">
                  <c:v>159.000000</c:v>
                </c:pt>
                <c:pt idx="243">
                  <c:v>166.000000</c:v>
                </c:pt>
                <c:pt idx="244">
                  <c:v>179.000000</c:v>
                </c:pt>
                <c:pt idx="245">
                  <c:v>180.000000</c:v>
                </c:pt>
                <c:pt idx="246">
                  <c:v>234.000000</c:v>
                </c:pt>
                <c:pt idx="247">
                  <c:v>196.000000</c:v>
                </c:pt>
                <c:pt idx="248">
                  <c:v>225.000000</c:v>
                </c:pt>
                <c:pt idx="249">
                  <c:v>239.000000</c:v>
                </c:pt>
                <c:pt idx="250">
                  <c:v>202.000000</c:v>
                </c:pt>
                <c:pt idx="251">
                  <c:v>245.000000</c:v>
                </c:pt>
                <c:pt idx="252">
                  <c:v>254.000000</c:v>
                </c:pt>
                <c:pt idx="253">
                  <c:v>266.000000</c:v>
                </c:pt>
                <c:pt idx="254">
                  <c:v>262.000000</c:v>
                </c:pt>
                <c:pt idx="255">
                  <c:v>358.000000</c:v>
                </c:pt>
                <c:pt idx="256">
                  <c:v>264.000000</c:v>
                </c:pt>
                <c:pt idx="257">
                  <c:v>392.000000</c:v>
                </c:pt>
                <c:pt idx="258">
                  <c:v>359.000000</c:v>
                </c:pt>
                <c:pt idx="259">
                  <c:v>443.000000</c:v>
                </c:pt>
                <c:pt idx="260">
                  <c:v>409.000000</c:v>
                </c:pt>
                <c:pt idx="261">
                  <c:v>376.000000</c:v>
                </c:pt>
                <c:pt idx="262">
                  <c:v>426.000000</c:v>
                </c:pt>
                <c:pt idx="263">
                  <c:v>297.000000</c:v>
                </c:pt>
                <c:pt idx="264">
                  <c:v>333.000000</c:v>
                </c:pt>
                <c:pt idx="265">
                  <c:v>344.000000</c:v>
                </c:pt>
                <c:pt idx="266">
                  <c:v>297.000000</c:v>
                </c:pt>
                <c:pt idx="267">
                  <c:v>680.000000</c:v>
                </c:pt>
                <c:pt idx="268">
                  <c:v>936.000000</c:v>
                </c:pt>
                <c:pt idx="269">
                  <c:v>506.000000</c:v>
                </c:pt>
                <c:pt idx="270">
                  <c:v>515.000000</c:v>
                </c:pt>
                <c:pt idx="271">
                  <c:v>425.000000</c:v>
                </c:pt>
                <c:pt idx="272">
                  <c:v>444.000000</c:v>
                </c:pt>
                <c:pt idx="273">
                  <c:v>321.000000</c:v>
                </c:pt>
                <c:pt idx="274">
                  <c:v>307.000000</c:v>
                </c:pt>
                <c:pt idx="275">
                  <c:v>335.000000</c:v>
                </c:pt>
                <c:pt idx="276">
                  <c:v>397.000000</c:v>
                </c:pt>
                <c:pt idx="277">
                  <c:v>468.000000</c:v>
                </c:pt>
                <c:pt idx="278">
                  <c:v>426.000000</c:v>
                </c:pt>
                <c:pt idx="279">
                  <c:v>294.000000</c:v>
                </c:pt>
                <c:pt idx="280">
                  <c:v>270.000000</c:v>
                </c:pt>
                <c:pt idx="281">
                  <c:v>318.000000</c:v>
                </c:pt>
                <c:pt idx="282">
                  <c:v>230.000000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39285"/>
          <c:y val="0"/>
          <c:w val="0.83427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4859"/>
          <c:y val="0.100219"/>
          <c:w val="0.936449"/>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'Calabria-prediction'!$B$17:$B$111</c:f>
              <c:strCache>
                <c:ptCount val="95"/>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pt idx="79">
                  <c:v>27/5/2020</c:v>
                </c:pt>
                <c:pt idx="80">
                  <c:v>28/5/2020</c:v>
                </c:pt>
                <c:pt idx="81">
                  <c:v>29/5/2020</c:v>
                </c:pt>
                <c:pt idx="82">
                  <c:v>30/5/2020</c:v>
                </c:pt>
                <c:pt idx="83">
                  <c:v>31/5/2020</c:v>
                </c:pt>
                <c:pt idx="84">
                  <c:v>1/6/2020</c:v>
                </c:pt>
                <c:pt idx="85">
                  <c:v>2/6/2020</c:v>
                </c:pt>
                <c:pt idx="86">
                  <c:v>3/6/2020</c:v>
                </c:pt>
                <c:pt idx="87">
                  <c:v>4/6/2020</c:v>
                </c:pt>
                <c:pt idx="88">
                  <c:v>5/6/2020</c:v>
                </c:pt>
                <c:pt idx="89">
                  <c:v>6/6/2020</c:v>
                </c:pt>
                <c:pt idx="90">
                  <c:v>7/6/2020</c:v>
                </c:pt>
                <c:pt idx="91">
                  <c:v>8/6/2020</c:v>
                </c:pt>
                <c:pt idx="92">
                  <c:v>9/6/2020</c:v>
                </c:pt>
                <c:pt idx="93">
                  <c:v>10/6/2020</c:v>
                </c:pt>
                <c:pt idx="94">
                  <c:v>11/6/2020</c:v>
                </c:pt>
              </c:strCache>
            </c:strRef>
          </c:cat>
          <c:val>
            <c:numRef>
              <c:f>'Calabria-prediction'!$D$17:$D$111</c:f>
              <c:numCache>
                <c:ptCount val="95"/>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pt idx="73">
                  <c:v>0.000000</c:v>
                </c:pt>
                <c:pt idx="74">
                  <c:v>0.000000</c:v>
                </c:pt>
                <c:pt idx="75">
                  <c:v>0.000000</c:v>
                </c:pt>
                <c:pt idx="76">
                  <c:v>0.000000</c:v>
                </c:pt>
                <c:pt idx="77">
                  <c:v>0.000000</c:v>
                </c:pt>
                <c:pt idx="78">
                  <c:v>0.000000</c:v>
                </c:pt>
                <c:pt idx="79">
                  <c:v>0.000000</c:v>
                </c:pt>
                <c:pt idx="80">
                  <c:v>0.000000</c:v>
                </c:pt>
                <c:pt idx="81">
                  <c:v>1.000000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4286"/>
        <c:minorUnit val="0.571429"/>
      </c:valAx>
      <c:spPr>
        <a:noFill/>
        <a:ln w="12700" cap="flat">
          <a:noFill/>
          <a:miter lim="400000"/>
        </a:ln>
        <a:effectLst/>
      </c:spPr>
    </c:plotArea>
    <c:legend>
      <c:legendPos val="t"/>
      <c:layout>
        <c:manualLayout>
          <c:xMode val="edge"/>
          <c:yMode val="edge"/>
          <c:x val="0.036764"/>
          <c:y val="0"/>
          <c:w val="0.89447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'Calabria-prediction'!$B$17:$B$88</c:f>
              <c:strCache>
                <c:ptCount val="72"/>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strCache>
            </c:strRef>
          </c:cat>
          <c:val>
            <c:numRef>
              <c:f>'Calabria-prediction'!$E$17:$E$88</c:f>
              <c:numCache>
                <c:ptCount val="72"/>
                <c:pt idx="0">
                  <c:v>2.000000</c:v>
                </c:pt>
                <c:pt idx="1">
                  <c:v>2.000000</c:v>
                </c:pt>
                <c:pt idx="2">
                  <c:v>6.000000</c:v>
                </c:pt>
                <c:pt idx="3">
                  <c:v>14.000000</c:v>
                </c:pt>
                <c:pt idx="4">
                  <c:v>5.000000</c:v>
                </c:pt>
                <c:pt idx="5">
                  <c:v>22.000000</c:v>
                </c:pt>
                <c:pt idx="6">
                  <c:v>8.000000</c:v>
                </c:pt>
                <c:pt idx="7">
                  <c:v>21.000000</c:v>
                </c:pt>
                <c:pt idx="8">
                  <c:v>25.000000</c:v>
                </c:pt>
                <c:pt idx="9">
                  <c:v>15.000000</c:v>
                </c:pt>
                <c:pt idx="10">
                  <c:v>40.000000</c:v>
                </c:pt>
                <c:pt idx="11">
                  <c:v>38.000000</c:v>
                </c:pt>
                <c:pt idx="12">
                  <c:v>28.000000</c:v>
                </c:pt>
                <c:pt idx="13">
                  <c:v>38.000000</c:v>
                </c:pt>
                <c:pt idx="14">
                  <c:v>19.000000</c:v>
                </c:pt>
                <c:pt idx="15">
                  <c:v>27.000000</c:v>
                </c:pt>
                <c:pt idx="16">
                  <c:v>32.000000</c:v>
                </c:pt>
                <c:pt idx="17">
                  <c:v>42.000000</c:v>
                </c:pt>
                <c:pt idx="18">
                  <c:v>101.000000</c:v>
                </c:pt>
                <c:pt idx="19">
                  <c:v>61.000000</c:v>
                </c:pt>
                <c:pt idx="20">
                  <c:v>59.000000</c:v>
                </c:pt>
                <c:pt idx="21">
                  <c:v>33.000000</c:v>
                </c:pt>
                <c:pt idx="22">
                  <c:v>12.000000</c:v>
                </c:pt>
                <c:pt idx="23">
                  <c:v>10.000000</c:v>
                </c:pt>
                <c:pt idx="24">
                  <c:v>22.000000</c:v>
                </c:pt>
                <c:pt idx="25">
                  <c:v>42.000000</c:v>
                </c:pt>
                <c:pt idx="26">
                  <c:v>8.000000</c:v>
                </c:pt>
                <c:pt idx="27">
                  <c:v>54.000000</c:v>
                </c:pt>
                <c:pt idx="28">
                  <c:v>22.000000</c:v>
                </c:pt>
                <c:pt idx="29">
                  <c:v>16.000000</c:v>
                </c:pt>
                <c:pt idx="30">
                  <c:v>26.000000</c:v>
                </c:pt>
                <c:pt idx="31">
                  <c:v>15.000000</c:v>
                </c:pt>
                <c:pt idx="32">
                  <c:v>27.000000</c:v>
                </c:pt>
                <c:pt idx="33">
                  <c:v>14.000000</c:v>
                </c:pt>
                <c:pt idx="34">
                  <c:v>8.000000</c:v>
                </c:pt>
                <c:pt idx="35">
                  <c:v>5.000000</c:v>
                </c:pt>
                <c:pt idx="36">
                  <c:v>28.000000</c:v>
                </c:pt>
                <c:pt idx="37">
                  <c:v>15.000000</c:v>
                </c:pt>
                <c:pt idx="38">
                  <c:v>38.000000</c:v>
                </c:pt>
                <c:pt idx="39">
                  <c:v>-18.000000</c:v>
                </c:pt>
                <c:pt idx="40">
                  <c:v>20.000000</c:v>
                </c:pt>
                <c:pt idx="41">
                  <c:v>24.000000</c:v>
                </c:pt>
                <c:pt idx="42">
                  <c:v>3.000000</c:v>
                </c:pt>
                <c:pt idx="43">
                  <c:v>9.000000</c:v>
                </c:pt>
                <c:pt idx="44">
                  <c:v>13.000000</c:v>
                </c:pt>
                <c:pt idx="45">
                  <c:v>9.000000</c:v>
                </c:pt>
                <c:pt idx="46">
                  <c:v>10.000000</c:v>
                </c:pt>
                <c:pt idx="47">
                  <c:v>9.000000</c:v>
                </c:pt>
                <c:pt idx="48">
                  <c:v>1.000000</c:v>
                </c:pt>
                <c:pt idx="49">
                  <c:v>7.000000</c:v>
                </c:pt>
                <c:pt idx="50">
                  <c:v>1.000000</c:v>
                </c:pt>
                <c:pt idx="51">
                  <c:v>5.000000</c:v>
                </c:pt>
                <c:pt idx="52">
                  <c:v>6.000000</c:v>
                </c:pt>
                <c:pt idx="53">
                  <c:v>4.000000</c:v>
                </c:pt>
                <c:pt idx="54">
                  <c:v>0.000000</c:v>
                </c:pt>
                <c:pt idx="55">
                  <c:v>2.000000</c:v>
                </c:pt>
                <c:pt idx="56">
                  <c:v>4.000000</c:v>
                </c:pt>
                <c:pt idx="57">
                  <c:v>1.000000</c:v>
                </c:pt>
                <c:pt idx="58">
                  <c:v>3.000000</c:v>
                </c:pt>
                <c:pt idx="59">
                  <c:v>3.000000</c:v>
                </c:pt>
                <c:pt idx="60">
                  <c:v>1.000000</c:v>
                </c:pt>
                <c:pt idx="61">
                  <c:v>3.000000</c:v>
                </c:pt>
                <c:pt idx="62">
                  <c:v>3.000000</c:v>
                </c:pt>
                <c:pt idx="63">
                  <c:v>2.000000</c:v>
                </c:pt>
                <c:pt idx="64">
                  <c:v>4.000000</c:v>
                </c:pt>
                <c:pt idx="65">
                  <c:v>2.000000</c:v>
                </c:pt>
                <c:pt idx="66">
                  <c:v>3.000000</c:v>
                </c:pt>
                <c:pt idx="67">
                  <c:v>1.000000</c:v>
                </c:pt>
                <c:pt idx="68">
                  <c:v>7.000000</c:v>
                </c:pt>
                <c:pt idx="69">
                  <c:v>0.000000</c:v>
                </c:pt>
                <c:pt idx="70">
                  <c:v>0.000000</c:v>
                </c:pt>
                <c:pt idx="71">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26019"/>
          <c:y val="0.100219"/>
          <c:w val="0.896153"/>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'Calabria-prediction'!$B$17:$B$89</c:f>
              <c:strCache>
                <c:ptCount val="7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strCache>
            </c:strRef>
          </c:cat>
          <c:val>
            <c:numRef>
              <c:f>'Calabria-prediction'!$D$17:$D$89</c:f>
              <c:numCache>
                <c:ptCount val="73"/>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52122"/>
          <c:y val="0"/>
          <c:w val="0.8559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'Calabria-prediction'!$G$17:$G$79</c:f>
              <c:numCache>
                <c:ptCount val="63"/>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
        <c:minorUnit val="2.5"/>
      </c:valAx>
      <c:spPr>
        <a:noFill/>
        <a:ln w="12700" cap="flat">
          <a:noFill/>
          <a:miter lim="400000"/>
        </a:ln>
        <a:effectLst/>
      </c:spPr>
    </c:plotArea>
    <c:legend>
      <c:legendPos val="t"/>
      <c:layout>
        <c:manualLayout>
          <c:xMode val="edge"/>
          <c:yMode val="edge"/>
          <c:x val="0.0684386"/>
          <c:y val="0"/>
          <c:w val="0.86944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'Calabria-prediction'!$F$17:$F$79</c:f>
              <c:numCache>
                <c:ptCount val="63"/>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0.5"/>
        <c:minorUnit val="0.25"/>
      </c:valAx>
      <c:spPr>
        <a:noFill/>
        <a:ln w="12700" cap="flat">
          <a:noFill/>
          <a:miter lim="400000"/>
        </a:ln>
        <a:effectLst/>
      </c:spPr>
    </c:plotArea>
    <c:legend>
      <c:legendPos val="t"/>
      <c:layout>
        <c:manualLayout>
          <c:xMode val="edge"/>
          <c:yMode val="edge"/>
          <c:x val="0.0673943"/>
          <c:y val="0"/>
          <c:w val="0.8700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0773"/>
          <c:y val="0.099193"/>
          <c:w val="0.864051"/>
          <c:h val="0.760108"/>
        </c:manualLayout>
      </c:layout>
      <c:lineChart>
        <c:grouping val="standard"/>
        <c:varyColors val="0"/>
        <c:ser>
          <c:idx val="0"/>
          <c:order val="0"/>
          <c:tx>
            <c:strRef>
              <c:f>'Calabria-prediction'!$H$2</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'Calabria-prediction'!$H$3:$H$285</c:f>
              <c:numCache>
                <c:ptCount val="283"/>
                <c:pt idx="0">
                  <c:v>1.000000</c:v>
                </c:pt>
                <c:pt idx="1">
                  <c:v>1.000000</c:v>
                </c:pt>
                <c:pt idx="2">
                  <c:v>1.000000</c:v>
                </c:pt>
                <c:pt idx="3">
                  <c:v>11.000000</c:v>
                </c:pt>
                <c:pt idx="4">
                  <c:v>7.000000</c:v>
                </c:pt>
                <c:pt idx="5">
                  <c:v>6.000000</c:v>
                </c:pt>
                <c:pt idx="6">
                  <c:v>8.000000</c:v>
                </c:pt>
                <c:pt idx="7">
                  <c:v>4.000000</c:v>
                </c:pt>
                <c:pt idx="8">
                  <c:v>0.000000</c:v>
                </c:pt>
                <c:pt idx="9">
                  <c:v>7.000000</c:v>
                </c:pt>
                <c:pt idx="10">
                  <c:v>7.000000</c:v>
                </c:pt>
                <c:pt idx="11">
                  <c:v>46.000000</c:v>
                </c:pt>
                <c:pt idx="12">
                  <c:v>14.000000</c:v>
                </c:pt>
                <c:pt idx="13">
                  <c:v>0.000000</c:v>
                </c:pt>
                <c:pt idx="14">
                  <c:v>60.000000</c:v>
                </c:pt>
                <c:pt idx="15">
                  <c:v>187.000000</c:v>
                </c:pt>
                <c:pt idx="16">
                  <c:v>45.000000</c:v>
                </c:pt>
                <c:pt idx="17">
                  <c:v>78.000000</c:v>
                </c:pt>
                <c:pt idx="18">
                  <c:v>21.000000</c:v>
                </c:pt>
                <c:pt idx="19">
                  <c:v>207.000000</c:v>
                </c:pt>
                <c:pt idx="20">
                  <c:v>173.000000</c:v>
                </c:pt>
                <c:pt idx="21">
                  <c:v>146.000000</c:v>
                </c:pt>
                <c:pt idx="22">
                  <c:v>263.000000</c:v>
                </c:pt>
                <c:pt idx="23">
                  <c:v>375.000000</c:v>
                </c:pt>
                <c:pt idx="24">
                  <c:v>674.000000</c:v>
                </c:pt>
                <c:pt idx="25">
                  <c:v>348.000000</c:v>
                </c:pt>
                <c:pt idx="26">
                  <c:v>360.000000</c:v>
                </c:pt>
                <c:pt idx="27">
                  <c:v>616.000000</c:v>
                </c:pt>
                <c:pt idx="28">
                  <c:v>407.000000</c:v>
                </c:pt>
                <c:pt idx="29">
                  <c:v>413.000000</c:v>
                </c:pt>
                <c:pt idx="30">
                  <c:v>572.000000</c:v>
                </c:pt>
                <c:pt idx="31">
                  <c:v>875.000000</c:v>
                </c:pt>
                <c:pt idx="32">
                  <c:v>968.000000</c:v>
                </c:pt>
                <c:pt idx="33">
                  <c:v>859.000000</c:v>
                </c:pt>
                <c:pt idx="34">
                  <c:v>725.000000</c:v>
                </c:pt>
                <c:pt idx="35">
                  <c:v>528.000000</c:v>
                </c:pt>
                <c:pt idx="36">
                  <c:v>314.000000</c:v>
                </c:pt>
                <c:pt idx="37">
                  <c:v>656.000000</c:v>
                </c:pt>
                <c:pt idx="38">
                  <c:v>696.000000</c:v>
                </c:pt>
                <c:pt idx="39">
                  <c:v>929.000000</c:v>
                </c:pt>
                <c:pt idx="40">
                  <c:v>706.000000</c:v>
                </c:pt>
                <c:pt idx="41">
                  <c:v>763.000000</c:v>
                </c:pt>
                <c:pt idx="42">
                  <c:v>556.000000</c:v>
                </c:pt>
                <c:pt idx="43">
                  <c:v>439.000000</c:v>
                </c:pt>
                <c:pt idx="44">
                  <c:v>905.000000</c:v>
                </c:pt>
                <c:pt idx="45">
                  <c:v>721.000000</c:v>
                </c:pt>
                <c:pt idx="46">
                  <c:v>939.000000</c:v>
                </c:pt>
                <c:pt idx="47">
                  <c:v>856.000000</c:v>
                </c:pt>
                <c:pt idx="48">
                  <c:v>718.000000</c:v>
                </c:pt>
                <c:pt idx="49">
                  <c:v>385.000000</c:v>
                </c:pt>
                <c:pt idx="50">
                  <c:v>418.000000</c:v>
                </c:pt>
                <c:pt idx="51">
                  <c:v>648.000000</c:v>
                </c:pt>
                <c:pt idx="52">
                  <c:v>980.000000</c:v>
                </c:pt>
                <c:pt idx="53">
                  <c:v>1015.000000</c:v>
                </c:pt>
                <c:pt idx="54">
                  <c:v>1137.000000</c:v>
                </c:pt>
                <c:pt idx="55">
                  <c:v>966.000000</c:v>
                </c:pt>
                <c:pt idx="56">
                  <c:v>613.000000</c:v>
                </c:pt>
                <c:pt idx="57">
                  <c:v>1067.000000</c:v>
                </c:pt>
                <c:pt idx="58">
                  <c:v>1120.000000</c:v>
                </c:pt>
                <c:pt idx="59">
                  <c:v>1309.000000</c:v>
                </c:pt>
                <c:pt idx="60">
                  <c:v>895.000000</c:v>
                </c:pt>
                <c:pt idx="61">
                  <c:v>1195.000000</c:v>
                </c:pt>
                <c:pt idx="62">
                  <c:v>894.000000</c:v>
                </c:pt>
                <c:pt idx="63">
                  <c:v>934.000000</c:v>
                </c:pt>
                <c:pt idx="64">
                  <c:v>1968.000000</c:v>
                </c:pt>
                <c:pt idx="65">
                  <c:v>1159.000000</c:v>
                </c:pt>
                <c:pt idx="66">
                  <c:v>989.000000</c:v>
                </c:pt>
                <c:pt idx="67">
                  <c:v>1151.000000</c:v>
                </c:pt>
                <c:pt idx="68">
                  <c:v>874.000000</c:v>
                </c:pt>
                <c:pt idx="69">
                  <c:v>907.000000</c:v>
                </c:pt>
                <c:pt idx="70">
                  <c:v>603.000000</c:v>
                </c:pt>
                <c:pt idx="71">
                  <c:v>1071.000000</c:v>
                </c:pt>
                <c:pt idx="72">
                  <c:v>1319.000000</c:v>
                </c:pt>
                <c:pt idx="73">
                  <c:v>1026.000000</c:v>
                </c:pt>
                <c:pt idx="74">
                  <c:v>1126.000000</c:v>
                </c:pt>
                <c:pt idx="75">
                  <c:v>1091.000000</c:v>
                </c:pt>
                <c:pt idx="76">
                  <c:v>1040.000000</c:v>
                </c:pt>
                <c:pt idx="77">
                  <c:v>1154.000000</c:v>
                </c:pt>
                <c:pt idx="78">
                  <c:v>1155.000000</c:v>
                </c:pt>
                <c:pt idx="79">
                  <c:v>1367.000000</c:v>
                </c:pt>
                <c:pt idx="80">
                  <c:v>1263.000000</c:v>
                </c:pt>
                <c:pt idx="81">
                  <c:v>1651.000000</c:v>
                </c:pt>
                <c:pt idx="82">
                  <c:v>1390.000000</c:v>
                </c:pt>
                <c:pt idx="83">
                  <c:v>1213.000000</c:v>
                </c:pt>
                <c:pt idx="84">
                  <c:v>863.000000</c:v>
                </c:pt>
                <c:pt idx="85">
                  <c:v>1143.000000</c:v>
                </c:pt>
                <c:pt idx="86">
                  <c:v>1158.000000</c:v>
                </c:pt>
                <c:pt idx="87">
                  <c:v>1256.000000</c:v>
                </c:pt>
                <c:pt idx="88">
                  <c:v>1123.000000</c:v>
                </c:pt>
                <c:pt idx="89">
                  <c:v>1045.000000</c:v>
                </c:pt>
                <c:pt idx="90">
                  <c:v>1060.000000</c:v>
                </c:pt>
                <c:pt idx="91">
                  <c:v>556.000000</c:v>
                </c:pt>
                <c:pt idx="92">
                  <c:v>1006.000000</c:v>
                </c:pt>
                <c:pt idx="93">
                  <c:v>1117.000000</c:v>
                </c:pt>
                <c:pt idx="94">
                  <c:v>1325.000000</c:v>
                </c:pt>
                <c:pt idx="95">
                  <c:v>1175.000000</c:v>
                </c:pt>
                <c:pt idx="96">
                  <c:v>1203.000000</c:v>
                </c:pt>
                <c:pt idx="97">
                  <c:v>940.000000</c:v>
                </c:pt>
                <c:pt idx="98">
                  <c:v>618.000000</c:v>
                </c:pt>
                <c:pt idx="99">
                  <c:v>725.000000</c:v>
                </c:pt>
                <c:pt idx="100">
                  <c:v>620.000000</c:v>
                </c:pt>
                <c:pt idx="101">
                  <c:v>835.000000</c:v>
                </c:pt>
                <c:pt idx="102">
                  <c:v>1114.000000</c:v>
                </c:pt>
                <c:pt idx="103">
                  <c:v>1104.000000</c:v>
                </c:pt>
                <c:pt idx="104">
                  <c:v>852.000000</c:v>
                </c:pt>
                <c:pt idx="105">
                  <c:v>359.000000</c:v>
                </c:pt>
                <c:pt idx="106">
                  <c:v>715.000000</c:v>
                </c:pt>
                <c:pt idx="107">
                  <c:v>958.000000</c:v>
                </c:pt>
                <c:pt idx="108">
                  <c:v>851.000000</c:v>
                </c:pt>
                <c:pt idx="109">
                  <c:v>1038.000000</c:v>
                </c:pt>
                <c:pt idx="110">
                  <c:v>1192.000000</c:v>
                </c:pt>
                <c:pt idx="111">
                  <c:v>726.000000</c:v>
                </c:pt>
                <c:pt idx="112">
                  <c:v>411.000000</c:v>
                </c:pt>
                <c:pt idx="113">
                  <c:v>889.000000</c:v>
                </c:pt>
                <c:pt idx="114">
                  <c:v>984.000000</c:v>
                </c:pt>
                <c:pt idx="115">
                  <c:v>957.000000</c:v>
                </c:pt>
                <c:pt idx="116">
                  <c:v>1051.000000</c:v>
                </c:pt>
                <c:pt idx="117">
                  <c:v>1019.000000</c:v>
                </c:pt>
                <c:pt idx="118">
                  <c:v>643.000000</c:v>
                </c:pt>
                <c:pt idx="119">
                  <c:v>437.000000</c:v>
                </c:pt>
                <c:pt idx="120">
                  <c:v>854.000000</c:v>
                </c:pt>
                <c:pt idx="121">
                  <c:v>1036.000000</c:v>
                </c:pt>
                <c:pt idx="122">
                  <c:v>1021.000000</c:v>
                </c:pt>
                <c:pt idx="123">
                  <c:v>1165.000000</c:v>
                </c:pt>
                <c:pt idx="124">
                  <c:v>924.000000</c:v>
                </c:pt>
                <c:pt idx="125">
                  <c:v>480.000000</c:v>
                </c:pt>
                <c:pt idx="126">
                  <c:v>318.000000</c:v>
                </c:pt>
                <c:pt idx="127">
                  <c:v>924.000000</c:v>
                </c:pt>
                <c:pt idx="128">
                  <c:v>832.000000</c:v>
                </c:pt>
                <c:pt idx="129">
                  <c:v>988.000000</c:v>
                </c:pt>
                <c:pt idx="130">
                  <c:v>938.000000</c:v>
                </c:pt>
                <c:pt idx="131">
                  <c:v>1084.000000</c:v>
                </c:pt>
                <c:pt idx="132">
                  <c:v>531.000000</c:v>
                </c:pt>
                <c:pt idx="133">
                  <c:v>238.000000</c:v>
                </c:pt>
                <c:pt idx="134">
                  <c:v>1032.000000</c:v>
                </c:pt>
                <c:pt idx="135">
                  <c:v>905.000000</c:v>
                </c:pt>
                <c:pt idx="136">
                  <c:v>943.000000</c:v>
                </c:pt>
                <c:pt idx="137">
                  <c:v>997.000000</c:v>
                </c:pt>
                <c:pt idx="138">
                  <c:v>893.000000</c:v>
                </c:pt>
                <c:pt idx="139">
                  <c:v>559.000000</c:v>
                </c:pt>
                <c:pt idx="140">
                  <c:v>281.000000</c:v>
                </c:pt>
                <c:pt idx="141">
                  <c:v>861.000000</c:v>
                </c:pt>
                <c:pt idx="142">
                  <c:v>779.000000</c:v>
                </c:pt>
                <c:pt idx="143">
                  <c:v>897.000000</c:v>
                </c:pt>
                <c:pt idx="144">
                  <c:v>859.000000</c:v>
                </c:pt>
                <c:pt idx="145">
                  <c:v>944.000000</c:v>
                </c:pt>
                <c:pt idx="146">
                  <c:v>830.000000</c:v>
                </c:pt>
                <c:pt idx="147">
                  <c:v>172.000000</c:v>
                </c:pt>
                <c:pt idx="148">
                  <c:v>943.000000</c:v>
                </c:pt>
                <c:pt idx="149">
                  <c:v>1049.000000</c:v>
                </c:pt>
                <c:pt idx="150">
                  <c:v>1142.000000</c:v>
                </c:pt>
                <c:pt idx="151">
                  <c:v>979.000000</c:v>
                </c:pt>
                <c:pt idx="152">
                  <c:v>949.000000</c:v>
                </c:pt>
                <c:pt idx="153">
                  <c:v>871.000000</c:v>
                </c:pt>
                <c:pt idx="154">
                  <c:v>200.000000</c:v>
                </c:pt>
                <c:pt idx="155">
                  <c:v>916.000000</c:v>
                </c:pt>
                <c:pt idx="156">
                  <c:v>886.000000</c:v>
                </c:pt>
                <c:pt idx="157">
                  <c:v>1118.000000</c:v>
                </c:pt>
                <c:pt idx="158">
                  <c:v>958.000000</c:v>
                </c:pt>
                <c:pt idx="159">
                  <c:v>1135.000000</c:v>
                </c:pt>
                <c:pt idx="160">
                  <c:v>559.000000</c:v>
                </c:pt>
                <c:pt idx="161">
                  <c:v>239.000000</c:v>
                </c:pt>
                <c:pt idx="162">
                  <c:v>867.000000</c:v>
                </c:pt>
                <c:pt idx="163">
                  <c:v>1058.000000</c:v>
                </c:pt>
                <c:pt idx="164">
                  <c:v>867.000000</c:v>
                </c:pt>
                <c:pt idx="165">
                  <c:v>1041.000000</c:v>
                </c:pt>
                <c:pt idx="166">
                  <c:v>875.000000</c:v>
                </c:pt>
                <c:pt idx="167">
                  <c:v>554.000000</c:v>
                </c:pt>
                <c:pt idx="168">
                  <c:v>327.000000</c:v>
                </c:pt>
                <c:pt idx="169">
                  <c:v>946.000000</c:v>
                </c:pt>
                <c:pt idx="170">
                  <c:v>1092.000000</c:v>
                </c:pt>
                <c:pt idx="171">
                  <c:v>1164.000000</c:v>
                </c:pt>
                <c:pt idx="172">
                  <c:v>1185.000000</c:v>
                </c:pt>
                <c:pt idx="173">
                  <c:v>1487.000000</c:v>
                </c:pt>
                <c:pt idx="174">
                  <c:v>1676.000000</c:v>
                </c:pt>
                <c:pt idx="175">
                  <c:v>864.000000</c:v>
                </c:pt>
                <c:pt idx="176">
                  <c:v>1474.000000</c:v>
                </c:pt>
                <c:pt idx="177">
                  <c:v>1516.000000</c:v>
                </c:pt>
                <c:pt idx="178">
                  <c:v>1452.000000</c:v>
                </c:pt>
                <c:pt idx="179">
                  <c:v>1340.000000</c:v>
                </c:pt>
                <c:pt idx="180">
                  <c:v>1342.000000</c:v>
                </c:pt>
                <c:pt idx="181">
                  <c:v>1184.000000</c:v>
                </c:pt>
                <c:pt idx="182">
                  <c:v>1274.000000</c:v>
                </c:pt>
                <c:pt idx="183">
                  <c:v>1458.000000</c:v>
                </c:pt>
                <c:pt idx="184">
                  <c:v>1224.000000</c:v>
                </c:pt>
                <c:pt idx="185">
                  <c:v>1604.000000</c:v>
                </c:pt>
                <c:pt idx="186">
                  <c:v>1538.000000</c:v>
                </c:pt>
                <c:pt idx="187">
                  <c:v>1530.000000</c:v>
                </c:pt>
                <c:pt idx="188">
                  <c:v>6379.000000</c:v>
                </c:pt>
                <c:pt idx="189">
                  <c:v>-4074.000000</c:v>
                </c:pt>
                <c:pt idx="190">
                  <c:v>1557.000000</c:v>
                </c:pt>
                <c:pt idx="191">
                  <c:v>1772.000000</c:v>
                </c:pt>
                <c:pt idx="192">
                  <c:v>1630.000000</c:v>
                </c:pt>
                <c:pt idx="193">
                  <c:v>1684.000000</c:v>
                </c:pt>
                <c:pt idx="194">
                  <c:v>1954.000000</c:v>
                </c:pt>
                <c:pt idx="195">
                  <c:v>1508.000000</c:v>
                </c:pt>
                <c:pt idx="196">
                  <c:v>620.000000</c:v>
                </c:pt>
                <c:pt idx="197">
                  <c:v>1168.000000</c:v>
                </c:pt>
                <c:pt idx="198">
                  <c:v>1478.000000</c:v>
                </c:pt>
                <c:pt idx="199">
                  <c:v>1395.000000</c:v>
                </c:pt>
                <c:pt idx="200">
                  <c:v>1569.000000</c:v>
                </c:pt>
                <c:pt idx="201">
                  <c:v>1530.000000</c:v>
                </c:pt>
                <c:pt idx="202">
                  <c:v>1315.000000</c:v>
                </c:pt>
                <c:pt idx="203">
                  <c:v>674.000000</c:v>
                </c:pt>
                <c:pt idx="204">
                  <c:v>1185.000000</c:v>
                </c:pt>
                <c:pt idx="205">
                  <c:v>1669.000000</c:v>
                </c:pt>
                <c:pt idx="206">
                  <c:v>1845.000000</c:v>
                </c:pt>
                <c:pt idx="207">
                  <c:v>1777.000000</c:v>
                </c:pt>
                <c:pt idx="208">
                  <c:v>1880.000000</c:v>
                </c:pt>
                <c:pt idx="209">
                  <c:v>1632.000000</c:v>
                </c:pt>
                <c:pt idx="210">
                  <c:v>920.000000</c:v>
                </c:pt>
                <c:pt idx="211">
                  <c:v>1531.000000</c:v>
                </c:pt>
                <c:pt idx="212">
                  <c:v>1893.000000</c:v>
                </c:pt>
                <c:pt idx="213">
                  <c:v>1842.000000</c:v>
                </c:pt>
                <c:pt idx="214">
                  <c:v>1908.000000</c:v>
                </c:pt>
                <c:pt idx="215">
                  <c:v>1764.000000</c:v>
                </c:pt>
                <c:pt idx="216">
                  <c:v>1870.000000</c:v>
                </c:pt>
                <c:pt idx="217">
                  <c:v>975.000000</c:v>
                </c:pt>
                <c:pt idx="218">
                  <c:v>1387.000000</c:v>
                </c:pt>
                <c:pt idx="219">
                  <c:v>1897.000000</c:v>
                </c:pt>
                <c:pt idx="220">
                  <c:v>1972.000000</c:v>
                </c:pt>
                <c:pt idx="221">
                  <c:v>1742.000000</c:v>
                </c:pt>
                <c:pt idx="222">
                  <c:v>1902.000000</c:v>
                </c:pt>
                <c:pt idx="223">
                  <c:v>1796.000000</c:v>
                </c:pt>
                <c:pt idx="224">
                  <c:v>1360.000000</c:v>
                </c:pt>
                <c:pt idx="225">
                  <c:v>1882.000000</c:v>
                </c:pt>
                <c:pt idx="226">
                  <c:v>2001.000000</c:v>
                </c:pt>
                <c:pt idx="227">
                  <c:v>1905.000000</c:v>
                </c:pt>
                <c:pt idx="228">
                  <c:v>2157.000000</c:v>
                </c:pt>
                <c:pt idx="229">
                  <c:v>2545.000000</c:v>
                </c:pt>
                <c:pt idx="230">
                  <c:v>1696.000000</c:v>
                </c:pt>
                <c:pt idx="231">
                  <c:v>1228.000000</c:v>
                </c:pt>
                <c:pt idx="232">
                  <c:v>2383.000000</c:v>
                </c:pt>
                <c:pt idx="233">
                  <c:v>2435.000000</c:v>
                </c:pt>
                <c:pt idx="234">
                  <c:v>1957.000000</c:v>
                </c:pt>
                <c:pt idx="235">
                  <c:v>2758.000000</c:v>
                </c:pt>
                <c:pt idx="236">
                  <c:v>2995.000000</c:v>
                </c:pt>
                <c:pt idx="237">
                  <c:v>2359.000000</c:v>
                </c:pt>
                <c:pt idx="238">
                  <c:v>1476.000000</c:v>
                </c:pt>
                <c:pt idx="239">
                  <c:v>2477.000000</c:v>
                </c:pt>
                <c:pt idx="240">
                  <c:v>2458.000000</c:v>
                </c:pt>
                <c:pt idx="241">
                  <c:v>3020.000000</c:v>
                </c:pt>
                <c:pt idx="242">
                  <c:v>3110.000000</c:v>
                </c:pt>
                <c:pt idx="243">
                  <c:v>3346.000000</c:v>
                </c:pt>
                <c:pt idx="244">
                  <c:v>2960.000000</c:v>
                </c:pt>
                <c:pt idx="245">
                  <c:v>2527.000000</c:v>
                </c:pt>
                <c:pt idx="246">
                  <c:v>2858.000000</c:v>
                </c:pt>
                <c:pt idx="247">
                  <c:v>3267.000000</c:v>
                </c:pt>
                <c:pt idx="248">
                  <c:v>2741.000000</c:v>
                </c:pt>
                <c:pt idx="249">
                  <c:v>2852.000000</c:v>
                </c:pt>
                <c:pt idx="250">
                  <c:v>3134.000000</c:v>
                </c:pt>
                <c:pt idx="251">
                  <c:v>2871.000000</c:v>
                </c:pt>
                <c:pt idx="252">
                  <c:v>2343.000000</c:v>
                </c:pt>
                <c:pt idx="253">
                  <c:v>2888.000000</c:v>
                </c:pt>
                <c:pt idx="254">
                  <c:v>2874.000000</c:v>
                </c:pt>
                <c:pt idx="255">
                  <c:v>3412.000000</c:v>
                </c:pt>
                <c:pt idx="256">
                  <c:v>2861.000000</c:v>
                </c:pt>
                <c:pt idx="257">
                  <c:v>3550.000000</c:v>
                </c:pt>
                <c:pt idx="258">
                  <c:v>3182.000000</c:v>
                </c:pt>
                <c:pt idx="259">
                  <c:v>2204.000000</c:v>
                </c:pt>
                <c:pt idx="260">
                  <c:v>3082.000000</c:v>
                </c:pt>
                <c:pt idx="261">
                  <c:v>3371.000000</c:v>
                </c:pt>
                <c:pt idx="262">
                  <c:v>3313.000000</c:v>
                </c:pt>
                <c:pt idx="263">
                  <c:v>2957.000000</c:v>
                </c:pt>
                <c:pt idx="264">
                  <c:v>3373.000000</c:v>
                </c:pt>
                <c:pt idx="265">
                  <c:v>2559.000000</c:v>
                </c:pt>
                <c:pt idx="266">
                  <c:v>1729.000000</c:v>
                </c:pt>
                <c:pt idx="267">
                  <c:v>4344.000000</c:v>
                </c:pt>
                <c:pt idx="268">
                  <c:v>5906.000000</c:v>
                </c:pt>
                <c:pt idx="269">
                  <c:v>2741.000000</c:v>
                </c:pt>
                <c:pt idx="270">
                  <c:v>3070.000000</c:v>
                </c:pt>
                <c:pt idx="271">
                  <c:v>2954.000000</c:v>
                </c:pt>
                <c:pt idx="272">
                  <c:v>2426.000000</c:v>
                </c:pt>
                <c:pt idx="273">
                  <c:v>2056.000000</c:v>
                </c:pt>
                <c:pt idx="274">
                  <c:v>3208.000000</c:v>
                </c:pt>
                <c:pt idx="275">
                  <c:v>2749.000000</c:v>
                </c:pt>
                <c:pt idx="276">
                  <c:v>2608.000000</c:v>
                </c:pt>
                <c:pt idx="277">
                  <c:v>3147.000000</c:v>
                </c:pt>
                <c:pt idx="278">
                  <c:v>3201.000000</c:v>
                </c:pt>
                <c:pt idx="279">
                  <c:v>2536.000000</c:v>
                </c:pt>
                <c:pt idx="280">
                  <c:v>1759.000000</c:v>
                </c:pt>
                <c:pt idx="281">
                  <c:v>2298.000000</c:v>
                </c:pt>
                <c:pt idx="282">
                  <c:v>3165.000000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3648"/>
          <c:y val="0"/>
          <c:w val="0.82532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5267"/>
          <c:y val="0.099193"/>
          <c:w val="0.863919"/>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'Calabria-prediction'!$B$85:$B$253</c:f>
              <c:strCache>
                <c:ptCount val="169"/>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pt idx="158">
                  <c:v>21/10/2020</c:v>
                </c:pt>
                <c:pt idx="159">
                  <c:v>22/10/2020</c:v>
                </c:pt>
                <c:pt idx="160">
                  <c:v>23/10/2020</c:v>
                </c:pt>
                <c:pt idx="161">
                  <c:v>24/10/2020</c:v>
                </c:pt>
                <c:pt idx="162">
                  <c:v>25/10/2020</c:v>
                </c:pt>
                <c:pt idx="163">
                  <c:v>26/10/2020</c:v>
                </c:pt>
                <c:pt idx="164">
                  <c:v>27/10/2020</c:v>
                </c:pt>
                <c:pt idx="165">
                  <c:v>28/10/2020</c:v>
                </c:pt>
                <c:pt idx="166">
                  <c:v>29/10/2020</c:v>
                </c:pt>
                <c:pt idx="167">
                  <c:v>30/10/2020</c:v>
                </c:pt>
                <c:pt idx="168">
                  <c:v>31/10/2020</c:v>
                </c:pt>
              </c:strCache>
            </c:strRef>
          </c:cat>
          <c:val>
            <c:numRef>
              <c:f>'Calabria-prediction'!$E$85:$E$253</c:f>
              <c:numCache>
                <c:ptCount val="169"/>
                <c:pt idx="0">
                  <c:v>7.000000</c:v>
                </c:pt>
                <c:pt idx="1">
                  <c:v>0.000000</c:v>
                </c:pt>
                <c:pt idx="2">
                  <c:v>0.000000</c:v>
                </c:pt>
                <c:pt idx="3">
                  <c:v>2.000000</c:v>
                </c:pt>
                <c:pt idx="4">
                  <c:v>3.000000</c:v>
                </c:pt>
                <c:pt idx="5">
                  <c:v>0.000000</c:v>
                </c:pt>
                <c:pt idx="6">
                  <c:v>1.000000</c:v>
                </c:pt>
                <c:pt idx="7">
                  <c:v>0.000000</c:v>
                </c:pt>
                <c:pt idx="8">
                  <c:v>0.000000</c:v>
                </c:pt>
                <c:pt idx="9">
                  <c:v>0.000000</c:v>
                </c:pt>
                <c:pt idx="10">
                  <c:v>0.000000</c:v>
                </c:pt>
                <c:pt idx="11">
                  <c:v>1.000000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0.000000</c:v>
                </c:pt>
                <c:pt idx="25">
                  <c:v>0.000000</c:v>
                </c:pt>
                <c:pt idx="26">
                  <c:v>2.000000</c:v>
                </c:pt>
                <c:pt idx="27">
                  <c:v>0.000000</c:v>
                </c:pt>
                <c:pt idx="28">
                  <c:v>1.000000</c:v>
                </c:pt>
                <c:pt idx="29">
                  <c:v>0.000000</c:v>
                </c:pt>
                <c:pt idx="30">
                  <c:v>0.000000</c:v>
                </c:pt>
                <c:pt idx="31">
                  <c:v>0.000000</c:v>
                </c:pt>
                <c:pt idx="32">
                  <c:v>0.000000</c:v>
                </c:pt>
                <c:pt idx="33">
                  <c:v>3.000000</c:v>
                </c:pt>
                <c:pt idx="34">
                  <c:v>-1.000000</c:v>
                </c:pt>
                <c:pt idx="35">
                  <c:v>3.000000</c:v>
                </c:pt>
                <c:pt idx="36">
                  <c:v>6.000000</c:v>
                </c:pt>
                <c:pt idx="37">
                  <c:v>1.000000</c:v>
                </c:pt>
                <c:pt idx="38">
                  <c:v>1.000000</c:v>
                </c:pt>
                <c:pt idx="39">
                  <c:v>0.000000</c:v>
                </c:pt>
                <c:pt idx="40">
                  <c:v>0.000000</c:v>
                </c:pt>
                <c:pt idx="41">
                  <c:v>3.000000</c:v>
                </c:pt>
                <c:pt idx="42">
                  <c:v>1.000000</c:v>
                </c:pt>
                <c:pt idx="43">
                  <c:v>1.000000</c:v>
                </c:pt>
                <c:pt idx="44">
                  <c:v>0.000000</c:v>
                </c:pt>
                <c:pt idx="45">
                  <c:v>1.000000</c:v>
                </c:pt>
                <c:pt idx="46">
                  <c:v>0.000000</c:v>
                </c:pt>
                <c:pt idx="47">
                  <c:v>0.000000</c:v>
                </c:pt>
                <c:pt idx="48">
                  <c:v>1.000000</c:v>
                </c:pt>
                <c:pt idx="49">
                  <c:v>1.000000</c:v>
                </c:pt>
                <c:pt idx="50">
                  <c:v>0.000000</c:v>
                </c:pt>
                <c:pt idx="51">
                  <c:v>0.000000</c:v>
                </c:pt>
                <c:pt idx="52">
                  <c:v>1.000000</c:v>
                </c:pt>
                <c:pt idx="53">
                  <c:v>1.000000</c:v>
                </c:pt>
                <c:pt idx="54">
                  <c:v>0.000000</c:v>
                </c:pt>
                <c:pt idx="55">
                  <c:v>1.000000</c:v>
                </c:pt>
                <c:pt idx="56">
                  <c:v>2.000000</c:v>
                </c:pt>
                <c:pt idx="57">
                  <c:v>28.000000</c:v>
                </c:pt>
                <c:pt idx="58">
                  <c:v>0.000000</c:v>
                </c:pt>
                <c:pt idx="59">
                  <c:v>0.000000</c:v>
                </c:pt>
                <c:pt idx="60">
                  <c:v>2.000000</c:v>
                </c:pt>
                <c:pt idx="61">
                  <c:v>8.000000</c:v>
                </c:pt>
                <c:pt idx="62">
                  <c:v>5.000000</c:v>
                </c:pt>
                <c:pt idx="63">
                  <c:v>7.000000</c:v>
                </c:pt>
                <c:pt idx="64">
                  <c:v>1.000000</c:v>
                </c:pt>
                <c:pt idx="65">
                  <c:v>0.000000</c:v>
                </c:pt>
                <c:pt idx="66">
                  <c:v>0.000000</c:v>
                </c:pt>
                <c:pt idx="67">
                  <c:v>4.000000</c:v>
                </c:pt>
                <c:pt idx="68">
                  <c:v>2.000000</c:v>
                </c:pt>
                <c:pt idx="69">
                  <c:v>1.000000</c:v>
                </c:pt>
                <c:pt idx="70">
                  <c:v>1.000000</c:v>
                </c:pt>
                <c:pt idx="71">
                  <c:v>0.000000</c:v>
                </c:pt>
                <c:pt idx="72">
                  <c:v>0.000000</c:v>
                </c:pt>
                <c:pt idx="73">
                  <c:v>5.000000</c:v>
                </c:pt>
                <c:pt idx="74">
                  <c:v>3.000000</c:v>
                </c:pt>
                <c:pt idx="75">
                  <c:v>7.000000</c:v>
                </c:pt>
                <c:pt idx="76">
                  <c:v>4.000000</c:v>
                </c:pt>
                <c:pt idx="77">
                  <c:v>3.000000</c:v>
                </c:pt>
                <c:pt idx="78">
                  <c:v>1.000000</c:v>
                </c:pt>
                <c:pt idx="79">
                  <c:v>0.000000</c:v>
                </c:pt>
                <c:pt idx="80">
                  <c:v>2.000000</c:v>
                </c:pt>
                <c:pt idx="81">
                  <c:v>2.000000</c:v>
                </c:pt>
                <c:pt idx="82">
                  <c:v>2.000000</c:v>
                </c:pt>
                <c:pt idx="83">
                  <c:v>7.000000</c:v>
                </c:pt>
                <c:pt idx="84">
                  <c:v>4.000000</c:v>
                </c:pt>
                <c:pt idx="85">
                  <c:v>0.000000</c:v>
                </c:pt>
                <c:pt idx="86">
                  <c:v>2.000000</c:v>
                </c:pt>
                <c:pt idx="87">
                  <c:v>11.000000</c:v>
                </c:pt>
                <c:pt idx="88">
                  <c:v>4.000000</c:v>
                </c:pt>
                <c:pt idx="89">
                  <c:v>12.000000</c:v>
                </c:pt>
                <c:pt idx="90">
                  <c:v>19.000000</c:v>
                </c:pt>
                <c:pt idx="91">
                  <c:v>10.000000</c:v>
                </c:pt>
                <c:pt idx="92">
                  <c:v>3.000000</c:v>
                </c:pt>
                <c:pt idx="93">
                  <c:v>4.000000</c:v>
                </c:pt>
                <c:pt idx="94">
                  <c:v>5.000000</c:v>
                </c:pt>
                <c:pt idx="95">
                  <c:v>10.000000</c:v>
                </c:pt>
                <c:pt idx="96">
                  <c:v>10.000000</c:v>
                </c:pt>
                <c:pt idx="97">
                  <c:v>2.000000</c:v>
                </c:pt>
                <c:pt idx="98">
                  <c:v>11.000000</c:v>
                </c:pt>
                <c:pt idx="99">
                  <c:v>8.000000</c:v>
                </c:pt>
                <c:pt idx="100">
                  <c:v>2.000000</c:v>
                </c:pt>
                <c:pt idx="101">
                  <c:v>8.000000</c:v>
                </c:pt>
                <c:pt idx="102">
                  <c:v>8.000000</c:v>
                </c:pt>
                <c:pt idx="103">
                  <c:v>6.000000</c:v>
                </c:pt>
                <c:pt idx="104">
                  <c:v>10.000000</c:v>
                </c:pt>
                <c:pt idx="105">
                  <c:v>11.000000</c:v>
                </c:pt>
                <c:pt idx="106">
                  <c:v>34.000000</c:v>
                </c:pt>
                <c:pt idx="107">
                  <c:v>14.000000</c:v>
                </c:pt>
                <c:pt idx="108">
                  <c:v>22.000000</c:v>
                </c:pt>
                <c:pt idx="109">
                  <c:v>32.000000</c:v>
                </c:pt>
                <c:pt idx="110">
                  <c:v>13.000000</c:v>
                </c:pt>
                <c:pt idx="111">
                  <c:v>19.000000</c:v>
                </c:pt>
                <c:pt idx="112">
                  <c:v>19.000000</c:v>
                </c:pt>
                <c:pt idx="113">
                  <c:v>27.000000</c:v>
                </c:pt>
                <c:pt idx="114">
                  <c:v>17.000000</c:v>
                </c:pt>
                <c:pt idx="115">
                  <c:v>8.000000</c:v>
                </c:pt>
                <c:pt idx="116">
                  <c:v>19.000000</c:v>
                </c:pt>
                <c:pt idx="117">
                  <c:v>8.000000</c:v>
                </c:pt>
                <c:pt idx="118">
                  <c:v>8.000000</c:v>
                </c:pt>
                <c:pt idx="119">
                  <c:v>18.000000</c:v>
                </c:pt>
                <c:pt idx="120">
                  <c:v>14.000000</c:v>
                </c:pt>
                <c:pt idx="121">
                  <c:v>3.000000</c:v>
                </c:pt>
                <c:pt idx="122">
                  <c:v>4.000000</c:v>
                </c:pt>
                <c:pt idx="123">
                  <c:v>19.000000</c:v>
                </c:pt>
                <c:pt idx="124">
                  <c:v>16.000000</c:v>
                </c:pt>
                <c:pt idx="125">
                  <c:v>28.000000</c:v>
                </c:pt>
                <c:pt idx="126">
                  <c:v>25.000000</c:v>
                </c:pt>
                <c:pt idx="127">
                  <c:v>22.000000</c:v>
                </c:pt>
                <c:pt idx="128">
                  <c:v>12.000000</c:v>
                </c:pt>
                <c:pt idx="129">
                  <c:v>24.000000</c:v>
                </c:pt>
                <c:pt idx="130">
                  <c:v>19.000000</c:v>
                </c:pt>
                <c:pt idx="131">
                  <c:v>9.000000</c:v>
                </c:pt>
                <c:pt idx="132">
                  <c:v>10.000000</c:v>
                </c:pt>
                <c:pt idx="133">
                  <c:v>15.000000</c:v>
                </c:pt>
                <c:pt idx="134">
                  <c:v>31.000000</c:v>
                </c:pt>
                <c:pt idx="135">
                  <c:v>5.000000</c:v>
                </c:pt>
                <c:pt idx="136">
                  <c:v>10.000000</c:v>
                </c:pt>
                <c:pt idx="137">
                  <c:v>18.000000</c:v>
                </c:pt>
                <c:pt idx="138">
                  <c:v>17.000000</c:v>
                </c:pt>
                <c:pt idx="139">
                  <c:v>18.000000</c:v>
                </c:pt>
                <c:pt idx="140">
                  <c:v>24.000000</c:v>
                </c:pt>
                <c:pt idx="141">
                  <c:v>19.000000</c:v>
                </c:pt>
                <c:pt idx="142">
                  <c:v>23.000000</c:v>
                </c:pt>
                <c:pt idx="143">
                  <c:v>23.000000</c:v>
                </c:pt>
                <c:pt idx="144">
                  <c:v>16.000000</c:v>
                </c:pt>
                <c:pt idx="145">
                  <c:v>21.000000</c:v>
                </c:pt>
                <c:pt idx="146">
                  <c:v>42.000000</c:v>
                </c:pt>
                <c:pt idx="147">
                  <c:v>68.000000</c:v>
                </c:pt>
                <c:pt idx="148">
                  <c:v>35.000000</c:v>
                </c:pt>
                <c:pt idx="149">
                  <c:v>53.000000</c:v>
                </c:pt>
                <c:pt idx="150">
                  <c:v>44.000000</c:v>
                </c:pt>
                <c:pt idx="151">
                  <c:v>60.000000</c:v>
                </c:pt>
                <c:pt idx="152">
                  <c:v>39.000000</c:v>
                </c:pt>
                <c:pt idx="153">
                  <c:v>102.000000</c:v>
                </c:pt>
                <c:pt idx="154">
                  <c:v>94.000000</c:v>
                </c:pt>
                <c:pt idx="155">
                  <c:v>78.000000</c:v>
                </c:pt>
                <c:pt idx="156">
                  <c:v>108.000000</c:v>
                </c:pt>
                <c:pt idx="157">
                  <c:v>94.000000</c:v>
                </c:pt>
                <c:pt idx="158">
                  <c:v>136.000000</c:v>
                </c:pt>
                <c:pt idx="159">
                  <c:v>187.000000</c:v>
                </c:pt>
                <c:pt idx="160">
                  <c:v>159.000000</c:v>
                </c:pt>
                <c:pt idx="161">
                  <c:v>166.000000</c:v>
                </c:pt>
                <c:pt idx="162">
                  <c:v>179.000000</c:v>
                </c:pt>
                <c:pt idx="163">
                  <c:v>180.000000</c:v>
                </c:pt>
                <c:pt idx="164">
                  <c:v>234.000000</c:v>
                </c:pt>
                <c:pt idx="165">
                  <c:v>196.000000</c:v>
                </c:pt>
                <c:pt idx="166">
                  <c:v>225.000000</c:v>
                </c:pt>
                <c:pt idx="167">
                  <c:v>239.000000</c:v>
                </c:pt>
                <c:pt idx="168">
                  <c:v>202.000000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4444"/>
        <c:minorUnit val="16.7222"/>
      </c:valAx>
      <c:spPr>
        <a:noFill/>
        <a:ln w="12700" cap="flat">
          <a:noFill/>
          <a:miter lim="400000"/>
        </a:ln>
        <a:effectLst/>
      </c:spPr>
    </c:plotArea>
    <c:legend>
      <c:legendPos val="t"/>
      <c:layout>
        <c:manualLayout>
          <c:xMode val="edge"/>
          <c:yMode val="edge"/>
          <c:x val="0.0854028"/>
          <c:y val="0"/>
          <c:w val="0.8251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18491"/>
          <c:y val="0.099193"/>
          <c:w val="0.902645"/>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'Calabria-prediction'!$B$85:$B$253</c:f>
              <c:strCache>
                <c:ptCount val="169"/>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pt idx="158">
                  <c:v>21/10/2020</c:v>
                </c:pt>
                <c:pt idx="159">
                  <c:v>22/10/2020</c:v>
                </c:pt>
                <c:pt idx="160">
                  <c:v>23/10/2020</c:v>
                </c:pt>
                <c:pt idx="161">
                  <c:v>24/10/2020</c:v>
                </c:pt>
                <c:pt idx="162">
                  <c:v>25/10/2020</c:v>
                </c:pt>
                <c:pt idx="163">
                  <c:v>26/10/2020</c:v>
                </c:pt>
                <c:pt idx="164">
                  <c:v>27/10/2020</c:v>
                </c:pt>
                <c:pt idx="165">
                  <c:v>28/10/2020</c:v>
                </c:pt>
                <c:pt idx="166">
                  <c:v>29/10/2020</c:v>
                </c:pt>
                <c:pt idx="167">
                  <c:v>30/10/2020</c:v>
                </c:pt>
                <c:pt idx="168">
                  <c:v>31/10/2020</c:v>
                </c:pt>
              </c:strCache>
            </c:strRef>
          </c:cat>
          <c:val>
            <c:numRef>
              <c:f>'Calabria-prediction'!$D$85:$D$253</c:f>
              <c:numCache>
                <c:ptCount val="169"/>
                <c:pt idx="0">
                  <c:v>0.000000</c:v>
                </c:pt>
                <c:pt idx="1">
                  <c:v>0.000000</c:v>
                </c:pt>
                <c:pt idx="2">
                  <c:v>0.000000</c:v>
                </c:pt>
                <c:pt idx="3">
                  <c:v>0.000000</c:v>
                </c:pt>
                <c:pt idx="4">
                  <c:v>1.000000</c:v>
                </c:pt>
                <c:pt idx="5">
                  <c:v>0.000000</c:v>
                </c:pt>
                <c:pt idx="6">
                  <c:v>0.000000</c:v>
                </c:pt>
                <c:pt idx="7">
                  <c:v>0.000000</c:v>
                </c:pt>
                <c:pt idx="8">
                  <c:v>0.000000</c:v>
                </c:pt>
                <c:pt idx="9">
                  <c:v>0.000000</c:v>
                </c:pt>
                <c:pt idx="10">
                  <c:v>0.000000</c:v>
                </c:pt>
                <c:pt idx="11">
                  <c:v>0.000000</c:v>
                </c:pt>
                <c:pt idx="12">
                  <c:v>0.000000</c:v>
                </c:pt>
                <c:pt idx="13">
                  <c:v>1.000000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2.000000</c:v>
                </c:pt>
                <c:pt idx="134">
                  <c:v>0.000000</c:v>
                </c:pt>
                <c:pt idx="135">
                  <c:v>0.000000</c:v>
                </c:pt>
                <c:pt idx="136">
                  <c:v>0.000000</c:v>
                </c:pt>
                <c:pt idx="137">
                  <c:v>0.000000</c:v>
                </c:pt>
                <c:pt idx="138">
                  <c:v>0.000000</c:v>
                </c:pt>
                <c:pt idx="139">
                  <c:v>0.000000</c:v>
                </c:pt>
                <c:pt idx="140">
                  <c:v>0.000000</c:v>
                </c:pt>
                <c:pt idx="141">
                  <c:v>1.000000</c:v>
                </c:pt>
                <c:pt idx="142">
                  <c:v>0.000000</c:v>
                </c:pt>
                <c:pt idx="143">
                  <c:v>1.000000</c:v>
                </c:pt>
                <c:pt idx="144">
                  <c:v>0.000000</c:v>
                </c:pt>
                <c:pt idx="145">
                  <c:v>0.000000</c:v>
                </c:pt>
                <c:pt idx="146">
                  <c:v>1.000000</c:v>
                </c:pt>
                <c:pt idx="147">
                  <c:v>0.000000</c:v>
                </c:pt>
                <c:pt idx="148">
                  <c:v>0.000000</c:v>
                </c:pt>
                <c:pt idx="149">
                  <c:v>1.000000</c:v>
                </c:pt>
                <c:pt idx="150">
                  <c:v>0.000000</c:v>
                </c:pt>
                <c:pt idx="151">
                  <c:v>0.000000</c:v>
                </c:pt>
                <c:pt idx="152">
                  <c:v>0.000000</c:v>
                </c:pt>
                <c:pt idx="153">
                  <c:v>0.000000</c:v>
                </c:pt>
                <c:pt idx="154">
                  <c:v>0.000000</c:v>
                </c:pt>
                <c:pt idx="155">
                  <c:v>0.000000</c:v>
                </c:pt>
                <c:pt idx="156">
                  <c:v>0.000000</c:v>
                </c:pt>
                <c:pt idx="157">
                  <c:v>0.000000</c:v>
                </c:pt>
                <c:pt idx="158">
                  <c:v>1.000000</c:v>
                </c:pt>
                <c:pt idx="159">
                  <c:v>0.000000</c:v>
                </c:pt>
                <c:pt idx="160">
                  <c:v>0.000000</c:v>
                </c:pt>
                <c:pt idx="161">
                  <c:v>0.000000</c:v>
                </c:pt>
                <c:pt idx="162">
                  <c:v>1.000000</c:v>
                </c:pt>
                <c:pt idx="163">
                  <c:v>2.000000</c:v>
                </c:pt>
                <c:pt idx="164">
                  <c:v>3.000000</c:v>
                </c:pt>
                <c:pt idx="165">
                  <c:v>0.000000</c:v>
                </c:pt>
                <c:pt idx="166">
                  <c:v>2.000000</c:v>
                </c:pt>
                <c:pt idx="167">
                  <c:v>1.000000</c:v>
                </c:pt>
                <c:pt idx="168">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6"/>
        <c:minorUnit val="0.3"/>
      </c:valAx>
      <c:spPr>
        <a:noFill/>
        <a:ln w="12700" cap="flat">
          <a:noFill/>
          <a:miter lim="400000"/>
        </a:ln>
        <a:effectLst/>
      </c:spPr>
    </c:plotArea>
    <c:legend>
      <c:legendPos val="t"/>
      <c:layout>
        <c:manualLayout>
          <c:xMode val="edge"/>
          <c:yMode val="edge"/>
          <c:x val="0.0444059"/>
          <c:y val="0"/>
          <c:w val="0.86218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3908"/>
          <c:y val="0.099193"/>
          <c:w val="0.899125"/>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'Calabria-prediction'!$B$143:$B$283</c:f>
              <c:strCache>
                <c:ptCount val="141"/>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pt idx="100">
                  <c:v>21/10/2020</c:v>
                </c:pt>
                <c:pt idx="101">
                  <c:v>22/10/2020</c:v>
                </c:pt>
                <c:pt idx="102">
                  <c:v>23/10/2020</c:v>
                </c:pt>
                <c:pt idx="103">
                  <c:v>24/10/2020</c:v>
                </c:pt>
                <c:pt idx="104">
                  <c:v>25/10/2020</c:v>
                </c:pt>
                <c:pt idx="105">
                  <c:v>26/10/2020</c:v>
                </c:pt>
                <c:pt idx="106">
                  <c:v>27/10/2020</c:v>
                </c:pt>
                <c:pt idx="107">
                  <c:v>28/10/2020</c:v>
                </c:pt>
                <c:pt idx="108">
                  <c:v>29/10/2020</c:v>
                </c:pt>
                <c:pt idx="109">
                  <c:v>30/10/2020</c:v>
                </c:pt>
                <c:pt idx="110">
                  <c:v>31/10/2020</c:v>
                </c:pt>
                <c:pt idx="111">
                  <c:v>1/11/2020</c:v>
                </c:pt>
                <c:pt idx="112">
                  <c:v>2/11/2020</c:v>
                </c:pt>
                <c:pt idx="113">
                  <c:v>3/11/2020</c:v>
                </c:pt>
                <c:pt idx="114">
                  <c:v>4/11/2020</c:v>
                </c:pt>
                <c:pt idx="115">
                  <c:v>5/11/2020</c:v>
                </c:pt>
                <c:pt idx="116">
                  <c:v>6/11/2020</c:v>
                </c:pt>
                <c:pt idx="117">
                  <c:v>7/11/2020</c:v>
                </c:pt>
                <c:pt idx="118">
                  <c:v>8/11/2020</c:v>
                </c:pt>
                <c:pt idx="119">
                  <c:v>9/11/2020</c:v>
                </c:pt>
                <c:pt idx="120">
                  <c:v>10/11/2020</c:v>
                </c:pt>
                <c:pt idx="121">
                  <c:v>11/11/2020</c:v>
                </c:pt>
                <c:pt idx="122">
                  <c:v>12/11/2020</c:v>
                </c:pt>
                <c:pt idx="123">
                  <c:v>13/11/2020</c:v>
                </c:pt>
                <c:pt idx="124">
                  <c:v>14/11/2020</c:v>
                </c:pt>
                <c:pt idx="125">
                  <c:v>15/11/2020</c:v>
                </c:pt>
                <c:pt idx="126">
                  <c:v>16/11/2020</c:v>
                </c:pt>
                <c:pt idx="127">
                  <c:v>17/11/2020</c:v>
                </c:pt>
                <c:pt idx="128">
                  <c:v>18/11/2020</c:v>
                </c:pt>
                <c:pt idx="129">
                  <c:v>19/11/2020</c:v>
                </c:pt>
                <c:pt idx="130">
                  <c:v>20/11/2020</c:v>
                </c:pt>
                <c:pt idx="131">
                  <c:v>21/11/2020</c:v>
                </c:pt>
                <c:pt idx="132">
                  <c:v>22/11/2020</c:v>
                </c:pt>
                <c:pt idx="133">
                  <c:v>23/11/2020</c:v>
                </c:pt>
                <c:pt idx="134">
                  <c:v>24/11/2020</c:v>
                </c:pt>
                <c:pt idx="135">
                  <c:v>25/11/2020</c:v>
                </c:pt>
                <c:pt idx="136">
                  <c:v>26/11/2020</c:v>
                </c:pt>
                <c:pt idx="137">
                  <c:v>27/11/2020</c:v>
                </c:pt>
                <c:pt idx="138">
                  <c:v>28/11/2020</c:v>
                </c:pt>
                <c:pt idx="139">
                  <c:v>29/11/2020</c:v>
                </c:pt>
                <c:pt idx="140">
                  <c:v>30/11/2020</c:v>
                </c:pt>
              </c:strCache>
            </c:strRef>
          </c:cat>
          <c:val>
            <c:numRef>
              <c:f>'Calabria-prediction'!$E$143:$E$283</c:f>
              <c:numCache>
                <c:ptCount val="141"/>
                <c:pt idx="0">
                  <c:v>0.000000</c:v>
                </c:pt>
                <c:pt idx="1">
                  <c:v>0.000000</c:v>
                </c:pt>
                <c:pt idx="2">
                  <c:v>2.000000</c:v>
                </c:pt>
                <c:pt idx="3">
                  <c:v>8.000000</c:v>
                </c:pt>
                <c:pt idx="4">
                  <c:v>5.000000</c:v>
                </c:pt>
                <c:pt idx="5">
                  <c:v>7.000000</c:v>
                </c:pt>
                <c:pt idx="6">
                  <c:v>1.000000</c:v>
                </c:pt>
                <c:pt idx="7">
                  <c:v>0.000000</c:v>
                </c:pt>
                <c:pt idx="8">
                  <c:v>0.000000</c:v>
                </c:pt>
                <c:pt idx="9">
                  <c:v>4.000000</c:v>
                </c:pt>
                <c:pt idx="10">
                  <c:v>2.000000</c:v>
                </c:pt>
                <c:pt idx="11">
                  <c:v>1.000000</c:v>
                </c:pt>
                <c:pt idx="12">
                  <c:v>1.000000</c:v>
                </c:pt>
                <c:pt idx="13">
                  <c:v>0.000000</c:v>
                </c:pt>
                <c:pt idx="14">
                  <c:v>0.000000</c:v>
                </c:pt>
                <c:pt idx="15">
                  <c:v>5.000000</c:v>
                </c:pt>
                <c:pt idx="16">
                  <c:v>3.000000</c:v>
                </c:pt>
                <c:pt idx="17">
                  <c:v>7.000000</c:v>
                </c:pt>
                <c:pt idx="18">
                  <c:v>4.000000</c:v>
                </c:pt>
                <c:pt idx="19">
                  <c:v>3.000000</c:v>
                </c:pt>
                <c:pt idx="20">
                  <c:v>1.000000</c:v>
                </c:pt>
                <c:pt idx="21">
                  <c:v>0.000000</c:v>
                </c:pt>
                <c:pt idx="22">
                  <c:v>2.000000</c:v>
                </c:pt>
                <c:pt idx="23">
                  <c:v>2.000000</c:v>
                </c:pt>
                <c:pt idx="24">
                  <c:v>2.000000</c:v>
                </c:pt>
                <c:pt idx="25">
                  <c:v>7.000000</c:v>
                </c:pt>
                <c:pt idx="26">
                  <c:v>4.000000</c:v>
                </c:pt>
                <c:pt idx="27">
                  <c:v>0.000000</c:v>
                </c:pt>
                <c:pt idx="28">
                  <c:v>2.000000</c:v>
                </c:pt>
                <c:pt idx="29">
                  <c:v>11.000000</c:v>
                </c:pt>
                <c:pt idx="30">
                  <c:v>4.000000</c:v>
                </c:pt>
                <c:pt idx="31">
                  <c:v>12.000000</c:v>
                </c:pt>
                <c:pt idx="32">
                  <c:v>19.000000</c:v>
                </c:pt>
                <c:pt idx="33">
                  <c:v>10.000000</c:v>
                </c:pt>
                <c:pt idx="34">
                  <c:v>3.000000</c:v>
                </c:pt>
                <c:pt idx="35">
                  <c:v>4.000000</c:v>
                </c:pt>
                <c:pt idx="36">
                  <c:v>5.000000</c:v>
                </c:pt>
                <c:pt idx="37">
                  <c:v>10.000000</c:v>
                </c:pt>
                <c:pt idx="38">
                  <c:v>10.000000</c:v>
                </c:pt>
                <c:pt idx="39">
                  <c:v>2.000000</c:v>
                </c:pt>
                <c:pt idx="40">
                  <c:v>11.000000</c:v>
                </c:pt>
                <c:pt idx="41">
                  <c:v>8.000000</c:v>
                </c:pt>
                <c:pt idx="42">
                  <c:v>2.000000</c:v>
                </c:pt>
                <c:pt idx="43">
                  <c:v>8.000000</c:v>
                </c:pt>
                <c:pt idx="44">
                  <c:v>8.000000</c:v>
                </c:pt>
                <c:pt idx="45">
                  <c:v>6.000000</c:v>
                </c:pt>
                <c:pt idx="46">
                  <c:v>10.000000</c:v>
                </c:pt>
                <c:pt idx="47">
                  <c:v>11.000000</c:v>
                </c:pt>
                <c:pt idx="48">
                  <c:v>34.000000</c:v>
                </c:pt>
                <c:pt idx="49">
                  <c:v>14.000000</c:v>
                </c:pt>
                <c:pt idx="50">
                  <c:v>22.000000</c:v>
                </c:pt>
                <c:pt idx="51">
                  <c:v>32.000000</c:v>
                </c:pt>
                <c:pt idx="52">
                  <c:v>13.000000</c:v>
                </c:pt>
                <c:pt idx="53">
                  <c:v>19.000000</c:v>
                </c:pt>
                <c:pt idx="54">
                  <c:v>19.000000</c:v>
                </c:pt>
                <c:pt idx="55">
                  <c:v>27.000000</c:v>
                </c:pt>
                <c:pt idx="56">
                  <c:v>17.000000</c:v>
                </c:pt>
                <c:pt idx="57">
                  <c:v>8.000000</c:v>
                </c:pt>
                <c:pt idx="58">
                  <c:v>19.000000</c:v>
                </c:pt>
                <c:pt idx="59">
                  <c:v>8.000000</c:v>
                </c:pt>
                <c:pt idx="60">
                  <c:v>8.000000</c:v>
                </c:pt>
                <c:pt idx="61">
                  <c:v>18.000000</c:v>
                </c:pt>
                <c:pt idx="62">
                  <c:v>14.000000</c:v>
                </c:pt>
                <c:pt idx="63">
                  <c:v>3.000000</c:v>
                </c:pt>
                <c:pt idx="64">
                  <c:v>4.000000</c:v>
                </c:pt>
                <c:pt idx="65">
                  <c:v>19.000000</c:v>
                </c:pt>
                <c:pt idx="66">
                  <c:v>16.000000</c:v>
                </c:pt>
                <c:pt idx="67">
                  <c:v>28.000000</c:v>
                </c:pt>
                <c:pt idx="68">
                  <c:v>25.000000</c:v>
                </c:pt>
                <c:pt idx="69">
                  <c:v>22.000000</c:v>
                </c:pt>
                <c:pt idx="70">
                  <c:v>12.000000</c:v>
                </c:pt>
                <c:pt idx="71">
                  <c:v>24.000000</c:v>
                </c:pt>
                <c:pt idx="72">
                  <c:v>19.000000</c:v>
                </c:pt>
                <c:pt idx="73">
                  <c:v>9.000000</c:v>
                </c:pt>
                <c:pt idx="74">
                  <c:v>10.000000</c:v>
                </c:pt>
                <c:pt idx="75">
                  <c:v>15.000000</c:v>
                </c:pt>
                <c:pt idx="76">
                  <c:v>31.000000</c:v>
                </c:pt>
                <c:pt idx="77">
                  <c:v>5.000000</c:v>
                </c:pt>
                <c:pt idx="78">
                  <c:v>10.000000</c:v>
                </c:pt>
                <c:pt idx="79">
                  <c:v>18.000000</c:v>
                </c:pt>
                <c:pt idx="80">
                  <c:v>17.000000</c:v>
                </c:pt>
                <c:pt idx="81">
                  <c:v>18.000000</c:v>
                </c:pt>
                <c:pt idx="82">
                  <c:v>24.000000</c:v>
                </c:pt>
                <c:pt idx="83">
                  <c:v>19.000000</c:v>
                </c:pt>
                <c:pt idx="84">
                  <c:v>23.000000</c:v>
                </c:pt>
                <c:pt idx="85">
                  <c:v>23.000000</c:v>
                </c:pt>
                <c:pt idx="86">
                  <c:v>16.000000</c:v>
                </c:pt>
                <c:pt idx="87">
                  <c:v>21.000000</c:v>
                </c:pt>
                <c:pt idx="88">
                  <c:v>42.000000</c:v>
                </c:pt>
                <c:pt idx="89">
                  <c:v>68.000000</c:v>
                </c:pt>
                <c:pt idx="90">
                  <c:v>35.000000</c:v>
                </c:pt>
                <c:pt idx="91">
                  <c:v>53.000000</c:v>
                </c:pt>
                <c:pt idx="92">
                  <c:v>44.000000</c:v>
                </c:pt>
                <c:pt idx="93">
                  <c:v>60.000000</c:v>
                </c:pt>
                <c:pt idx="94">
                  <c:v>39.000000</c:v>
                </c:pt>
                <c:pt idx="95">
                  <c:v>102.000000</c:v>
                </c:pt>
                <c:pt idx="96">
                  <c:v>94.000000</c:v>
                </c:pt>
                <c:pt idx="97">
                  <c:v>78.000000</c:v>
                </c:pt>
                <c:pt idx="98">
                  <c:v>108.000000</c:v>
                </c:pt>
                <c:pt idx="99">
                  <c:v>94.000000</c:v>
                </c:pt>
                <c:pt idx="100">
                  <c:v>136.000000</c:v>
                </c:pt>
                <c:pt idx="101">
                  <c:v>187.000000</c:v>
                </c:pt>
                <c:pt idx="102">
                  <c:v>159.000000</c:v>
                </c:pt>
                <c:pt idx="103">
                  <c:v>166.000000</c:v>
                </c:pt>
                <c:pt idx="104">
                  <c:v>179.000000</c:v>
                </c:pt>
                <c:pt idx="105">
                  <c:v>180.000000</c:v>
                </c:pt>
                <c:pt idx="106">
                  <c:v>234.000000</c:v>
                </c:pt>
                <c:pt idx="107">
                  <c:v>196.000000</c:v>
                </c:pt>
                <c:pt idx="108">
                  <c:v>225.000000</c:v>
                </c:pt>
                <c:pt idx="109">
                  <c:v>239.000000</c:v>
                </c:pt>
                <c:pt idx="110">
                  <c:v>202.000000</c:v>
                </c:pt>
                <c:pt idx="111">
                  <c:v>245.000000</c:v>
                </c:pt>
                <c:pt idx="112">
                  <c:v>254.000000</c:v>
                </c:pt>
                <c:pt idx="113">
                  <c:v>266.000000</c:v>
                </c:pt>
                <c:pt idx="114">
                  <c:v>262.000000</c:v>
                </c:pt>
                <c:pt idx="115">
                  <c:v>358.000000</c:v>
                </c:pt>
                <c:pt idx="116">
                  <c:v>264.000000</c:v>
                </c:pt>
                <c:pt idx="117">
                  <c:v>392.000000</c:v>
                </c:pt>
                <c:pt idx="118">
                  <c:v>359.000000</c:v>
                </c:pt>
                <c:pt idx="119">
                  <c:v>443.000000</c:v>
                </c:pt>
                <c:pt idx="120">
                  <c:v>409.000000</c:v>
                </c:pt>
                <c:pt idx="121">
                  <c:v>376.000000</c:v>
                </c:pt>
                <c:pt idx="122">
                  <c:v>426.000000</c:v>
                </c:pt>
                <c:pt idx="123">
                  <c:v>297.000000</c:v>
                </c:pt>
                <c:pt idx="124">
                  <c:v>333.000000</c:v>
                </c:pt>
                <c:pt idx="125">
                  <c:v>344.000000</c:v>
                </c:pt>
                <c:pt idx="126">
                  <c:v>297.000000</c:v>
                </c:pt>
                <c:pt idx="127">
                  <c:v>680.000000</c:v>
                </c:pt>
                <c:pt idx="128">
                  <c:v>936.000000</c:v>
                </c:pt>
                <c:pt idx="129">
                  <c:v>506.000000</c:v>
                </c:pt>
                <c:pt idx="130">
                  <c:v>515.000000</c:v>
                </c:pt>
                <c:pt idx="131">
                  <c:v>425.000000</c:v>
                </c:pt>
                <c:pt idx="132">
                  <c:v>444.000000</c:v>
                </c:pt>
                <c:pt idx="133">
                  <c:v>321.000000</c:v>
                </c:pt>
                <c:pt idx="134">
                  <c:v>307.000000</c:v>
                </c:pt>
                <c:pt idx="135">
                  <c:v>335.000000</c:v>
                </c:pt>
                <c:pt idx="136">
                  <c:v>397.000000</c:v>
                </c:pt>
                <c:pt idx="137">
                  <c:v>468.000000</c:v>
                </c:pt>
                <c:pt idx="138">
                  <c:v>426.000000</c:v>
                </c:pt>
                <c:pt idx="139">
                  <c:v>294.000000</c:v>
                </c:pt>
                <c:pt idx="140">
                  <c:v>270.000000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9766"/>
          <c:y val="0"/>
          <c:w val="0.8588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1621"/>
          <c:y val="0.099193"/>
          <c:w val="0.904172"/>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'Calabria-prediction'!$B$143:$B$283</c:f>
              <c:strCache>
                <c:ptCount val="141"/>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pt idx="100">
                  <c:v>21/10/2020</c:v>
                </c:pt>
                <c:pt idx="101">
                  <c:v>22/10/2020</c:v>
                </c:pt>
                <c:pt idx="102">
                  <c:v>23/10/2020</c:v>
                </c:pt>
                <c:pt idx="103">
                  <c:v>24/10/2020</c:v>
                </c:pt>
                <c:pt idx="104">
                  <c:v>25/10/2020</c:v>
                </c:pt>
                <c:pt idx="105">
                  <c:v>26/10/2020</c:v>
                </c:pt>
                <c:pt idx="106">
                  <c:v>27/10/2020</c:v>
                </c:pt>
                <c:pt idx="107">
                  <c:v>28/10/2020</c:v>
                </c:pt>
                <c:pt idx="108">
                  <c:v>29/10/2020</c:v>
                </c:pt>
                <c:pt idx="109">
                  <c:v>30/10/2020</c:v>
                </c:pt>
                <c:pt idx="110">
                  <c:v>31/10/2020</c:v>
                </c:pt>
                <c:pt idx="111">
                  <c:v>1/11/2020</c:v>
                </c:pt>
                <c:pt idx="112">
                  <c:v>2/11/2020</c:v>
                </c:pt>
                <c:pt idx="113">
                  <c:v>3/11/2020</c:v>
                </c:pt>
                <c:pt idx="114">
                  <c:v>4/11/2020</c:v>
                </c:pt>
                <c:pt idx="115">
                  <c:v>5/11/2020</c:v>
                </c:pt>
                <c:pt idx="116">
                  <c:v>6/11/2020</c:v>
                </c:pt>
                <c:pt idx="117">
                  <c:v>7/11/2020</c:v>
                </c:pt>
                <c:pt idx="118">
                  <c:v>8/11/2020</c:v>
                </c:pt>
                <c:pt idx="119">
                  <c:v>9/11/2020</c:v>
                </c:pt>
                <c:pt idx="120">
                  <c:v>10/11/2020</c:v>
                </c:pt>
                <c:pt idx="121">
                  <c:v>11/11/2020</c:v>
                </c:pt>
                <c:pt idx="122">
                  <c:v>12/11/2020</c:v>
                </c:pt>
                <c:pt idx="123">
                  <c:v>13/11/2020</c:v>
                </c:pt>
                <c:pt idx="124">
                  <c:v>14/11/2020</c:v>
                </c:pt>
                <c:pt idx="125">
                  <c:v>15/11/2020</c:v>
                </c:pt>
                <c:pt idx="126">
                  <c:v>16/11/2020</c:v>
                </c:pt>
                <c:pt idx="127">
                  <c:v>17/11/2020</c:v>
                </c:pt>
                <c:pt idx="128">
                  <c:v>18/11/2020</c:v>
                </c:pt>
                <c:pt idx="129">
                  <c:v>19/11/2020</c:v>
                </c:pt>
                <c:pt idx="130">
                  <c:v>20/11/2020</c:v>
                </c:pt>
                <c:pt idx="131">
                  <c:v>21/11/2020</c:v>
                </c:pt>
                <c:pt idx="132">
                  <c:v>22/11/2020</c:v>
                </c:pt>
                <c:pt idx="133">
                  <c:v>23/11/2020</c:v>
                </c:pt>
                <c:pt idx="134">
                  <c:v>24/11/2020</c:v>
                </c:pt>
                <c:pt idx="135">
                  <c:v>25/11/2020</c:v>
                </c:pt>
                <c:pt idx="136">
                  <c:v>26/11/2020</c:v>
                </c:pt>
                <c:pt idx="137">
                  <c:v>27/11/2020</c:v>
                </c:pt>
                <c:pt idx="138">
                  <c:v>28/11/2020</c:v>
                </c:pt>
                <c:pt idx="139">
                  <c:v>29/11/2020</c:v>
                </c:pt>
                <c:pt idx="140">
                  <c:v>30/11/2020</c:v>
                </c:pt>
              </c:strCache>
            </c:strRef>
          </c:cat>
          <c:val>
            <c:numRef>
              <c:f>'Calabria-prediction'!$D$143:$D$283</c:f>
              <c:numCache>
                <c:ptCount val="14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1.000000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2.000000</c:v>
                </c:pt>
                <c:pt idx="76">
                  <c:v>0.000000</c:v>
                </c:pt>
                <c:pt idx="77">
                  <c:v>0.000000</c:v>
                </c:pt>
                <c:pt idx="78">
                  <c:v>0.000000</c:v>
                </c:pt>
                <c:pt idx="79">
                  <c:v>0.000000</c:v>
                </c:pt>
                <c:pt idx="80">
                  <c:v>0.000000</c:v>
                </c:pt>
                <c:pt idx="81">
                  <c:v>0.000000</c:v>
                </c:pt>
                <c:pt idx="82">
                  <c:v>0.000000</c:v>
                </c:pt>
                <c:pt idx="83">
                  <c:v>1.000000</c:v>
                </c:pt>
                <c:pt idx="84">
                  <c:v>0.000000</c:v>
                </c:pt>
                <c:pt idx="85">
                  <c:v>1.000000</c:v>
                </c:pt>
                <c:pt idx="86">
                  <c:v>0.000000</c:v>
                </c:pt>
                <c:pt idx="87">
                  <c:v>0.000000</c:v>
                </c:pt>
                <c:pt idx="88">
                  <c:v>1.000000</c:v>
                </c:pt>
                <c:pt idx="89">
                  <c:v>0.000000</c:v>
                </c:pt>
                <c:pt idx="90">
                  <c:v>0.000000</c:v>
                </c:pt>
                <c:pt idx="91">
                  <c:v>1.000000</c:v>
                </c:pt>
                <c:pt idx="92">
                  <c:v>0.000000</c:v>
                </c:pt>
                <c:pt idx="93">
                  <c:v>0.000000</c:v>
                </c:pt>
                <c:pt idx="94">
                  <c:v>0.000000</c:v>
                </c:pt>
                <c:pt idx="95">
                  <c:v>0.000000</c:v>
                </c:pt>
                <c:pt idx="96">
                  <c:v>0.000000</c:v>
                </c:pt>
                <c:pt idx="97">
                  <c:v>0.000000</c:v>
                </c:pt>
                <c:pt idx="98">
                  <c:v>0.000000</c:v>
                </c:pt>
                <c:pt idx="99">
                  <c:v>0.000000</c:v>
                </c:pt>
                <c:pt idx="100">
                  <c:v>1.000000</c:v>
                </c:pt>
                <c:pt idx="101">
                  <c:v>0.000000</c:v>
                </c:pt>
                <c:pt idx="102">
                  <c:v>0.000000</c:v>
                </c:pt>
                <c:pt idx="103">
                  <c:v>0.000000</c:v>
                </c:pt>
                <c:pt idx="104">
                  <c:v>1.000000</c:v>
                </c:pt>
                <c:pt idx="105">
                  <c:v>2.000000</c:v>
                </c:pt>
                <c:pt idx="106">
                  <c:v>3.000000</c:v>
                </c:pt>
                <c:pt idx="107">
                  <c:v>0.000000</c:v>
                </c:pt>
                <c:pt idx="108">
                  <c:v>2.000000</c:v>
                </c:pt>
                <c:pt idx="109">
                  <c:v>1.000000</c:v>
                </c:pt>
                <c:pt idx="110">
                  <c:v>2.000000</c:v>
                </c:pt>
                <c:pt idx="111">
                  <c:v>1.000000</c:v>
                </c:pt>
                <c:pt idx="112">
                  <c:v>1.000000</c:v>
                </c:pt>
                <c:pt idx="113">
                  <c:v>3.000000</c:v>
                </c:pt>
                <c:pt idx="114">
                  <c:v>4.000000</c:v>
                </c:pt>
                <c:pt idx="115">
                  <c:v>3.000000</c:v>
                </c:pt>
                <c:pt idx="116">
                  <c:v>4.000000</c:v>
                </c:pt>
                <c:pt idx="117">
                  <c:v>4.000000</c:v>
                </c:pt>
                <c:pt idx="118">
                  <c:v>4.000000</c:v>
                </c:pt>
                <c:pt idx="119">
                  <c:v>4.000000</c:v>
                </c:pt>
                <c:pt idx="120">
                  <c:v>7.000000</c:v>
                </c:pt>
                <c:pt idx="121">
                  <c:v>5.000000</c:v>
                </c:pt>
                <c:pt idx="122">
                  <c:v>1.000000</c:v>
                </c:pt>
                <c:pt idx="123">
                  <c:v>7.000000</c:v>
                </c:pt>
                <c:pt idx="124">
                  <c:v>5.000000</c:v>
                </c:pt>
                <c:pt idx="125">
                  <c:v>5.000000</c:v>
                </c:pt>
                <c:pt idx="126">
                  <c:v>6.000000</c:v>
                </c:pt>
                <c:pt idx="127">
                  <c:v>7.000000</c:v>
                </c:pt>
                <c:pt idx="128">
                  <c:v>10.000000</c:v>
                </c:pt>
                <c:pt idx="129">
                  <c:v>5.000000</c:v>
                </c:pt>
                <c:pt idx="130">
                  <c:v>11.000000</c:v>
                </c:pt>
                <c:pt idx="131">
                  <c:v>4.000000</c:v>
                </c:pt>
                <c:pt idx="132">
                  <c:v>5.000000</c:v>
                </c:pt>
                <c:pt idx="133">
                  <c:v>17.000000</c:v>
                </c:pt>
                <c:pt idx="134">
                  <c:v>4.000000</c:v>
                </c:pt>
                <c:pt idx="135">
                  <c:v>7.000000</c:v>
                </c:pt>
                <c:pt idx="136">
                  <c:v>4.000000</c:v>
                </c:pt>
                <c:pt idx="137">
                  <c:v>5.000000</c:v>
                </c:pt>
                <c:pt idx="138">
                  <c:v>13.000000</c:v>
                </c:pt>
                <c:pt idx="139">
                  <c:v>9.000000</c:v>
                </c:pt>
                <c:pt idx="140">
                  <c:v>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6"/>
        <c:minorUnit val="1.8"/>
      </c:valAx>
      <c:spPr>
        <a:noFill/>
        <a:ln w="12700" cap="flat">
          <a:noFill/>
          <a:miter lim="400000"/>
        </a:ln>
        <a:effectLst/>
      </c:spPr>
    </c:plotArea>
    <c:legend>
      <c:legendPos val="t"/>
      <c:layout>
        <c:manualLayout>
          <c:xMode val="edge"/>
          <c:yMode val="edge"/>
          <c:x val="0.0557062"/>
          <c:y val="0"/>
          <c:w val="0.86364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5731"/>
          <c:y val="0.099193"/>
          <c:w val="0.901521"/>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26,338e</a:t>
                    </a:r>
                    <a:r>
                      <a:rPr b="0" baseline="33200" i="0" strike="noStrike" sz="1000" u="none">
                        <a:solidFill>
                          <a:srgbClr val="444444"/>
                        </a:solidFill>
                        <a:latin typeface="Helvetica Neue"/>
                      </a:rPr>
                      <a:t>0,059x
R² = 0,8446</a:t>
                    </a:r>
                  </a:p>
                </c:rich>
              </c:tx>
            </c:trendlineLbl>
          </c:trendline>
          <c:cat>
            <c:strRef>
              <c:f>'Calabria-prediction'!$B$223:$B$281</c:f>
              <c:strCache>
                <c:ptCount val="59"/>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strCache>
            </c:strRef>
          </c:cat>
          <c:val>
            <c:numRef>
              <c:f>'Calabria-prediction'!$E$223:$E$281</c:f>
              <c:numCache>
                <c:ptCount val="59"/>
                <c:pt idx="0">
                  <c:v>17.000000</c:v>
                </c:pt>
                <c:pt idx="1">
                  <c:v>18.000000</c:v>
                </c:pt>
                <c:pt idx="2">
                  <c:v>24.000000</c:v>
                </c:pt>
                <c:pt idx="3">
                  <c:v>19.000000</c:v>
                </c:pt>
                <c:pt idx="4">
                  <c:v>23.000000</c:v>
                </c:pt>
                <c:pt idx="5">
                  <c:v>23.000000</c:v>
                </c:pt>
                <c:pt idx="6">
                  <c:v>16.000000</c:v>
                </c:pt>
                <c:pt idx="7">
                  <c:v>21.000000</c:v>
                </c:pt>
                <c:pt idx="8">
                  <c:v>42.000000</c:v>
                </c:pt>
                <c:pt idx="9">
                  <c:v>68.000000</c:v>
                </c:pt>
                <c:pt idx="10">
                  <c:v>35.000000</c:v>
                </c:pt>
                <c:pt idx="11">
                  <c:v>53.000000</c:v>
                </c:pt>
                <c:pt idx="12">
                  <c:v>44.000000</c:v>
                </c:pt>
                <c:pt idx="13">
                  <c:v>60.000000</c:v>
                </c:pt>
                <c:pt idx="14">
                  <c:v>39.000000</c:v>
                </c:pt>
                <c:pt idx="15">
                  <c:v>102.000000</c:v>
                </c:pt>
                <c:pt idx="16">
                  <c:v>94.000000</c:v>
                </c:pt>
                <c:pt idx="17">
                  <c:v>78.000000</c:v>
                </c:pt>
                <c:pt idx="18">
                  <c:v>108.000000</c:v>
                </c:pt>
                <c:pt idx="19">
                  <c:v>94.000000</c:v>
                </c:pt>
                <c:pt idx="20">
                  <c:v>136.000000</c:v>
                </c:pt>
                <c:pt idx="21">
                  <c:v>187.000000</c:v>
                </c:pt>
                <c:pt idx="22">
                  <c:v>159.000000</c:v>
                </c:pt>
                <c:pt idx="23">
                  <c:v>166.000000</c:v>
                </c:pt>
                <c:pt idx="24">
                  <c:v>179.000000</c:v>
                </c:pt>
                <c:pt idx="25">
                  <c:v>180.000000</c:v>
                </c:pt>
                <c:pt idx="26">
                  <c:v>234.000000</c:v>
                </c:pt>
                <c:pt idx="27">
                  <c:v>196.000000</c:v>
                </c:pt>
                <c:pt idx="28">
                  <c:v>225.000000</c:v>
                </c:pt>
                <c:pt idx="29">
                  <c:v>239.000000</c:v>
                </c:pt>
                <c:pt idx="30">
                  <c:v>202.000000</c:v>
                </c:pt>
                <c:pt idx="31">
                  <c:v>245.000000</c:v>
                </c:pt>
                <c:pt idx="32">
                  <c:v>254.000000</c:v>
                </c:pt>
                <c:pt idx="33">
                  <c:v>266.000000</c:v>
                </c:pt>
                <c:pt idx="34">
                  <c:v>262.000000</c:v>
                </c:pt>
                <c:pt idx="35">
                  <c:v>358.000000</c:v>
                </c:pt>
                <c:pt idx="36">
                  <c:v>264.000000</c:v>
                </c:pt>
                <c:pt idx="37">
                  <c:v>392.000000</c:v>
                </c:pt>
                <c:pt idx="38">
                  <c:v>359.000000</c:v>
                </c:pt>
                <c:pt idx="39">
                  <c:v>443.000000</c:v>
                </c:pt>
                <c:pt idx="40">
                  <c:v>409.000000</c:v>
                </c:pt>
                <c:pt idx="41">
                  <c:v>376.000000</c:v>
                </c:pt>
                <c:pt idx="42">
                  <c:v>426.000000</c:v>
                </c:pt>
                <c:pt idx="43">
                  <c:v>297.000000</c:v>
                </c:pt>
                <c:pt idx="44">
                  <c:v>333.000000</c:v>
                </c:pt>
                <c:pt idx="45">
                  <c:v>344.000000</c:v>
                </c:pt>
                <c:pt idx="46">
                  <c:v>297.000000</c:v>
                </c:pt>
                <c:pt idx="47">
                  <c:v>680.000000</c:v>
                </c:pt>
                <c:pt idx="48">
                  <c:v>936.000000</c:v>
                </c:pt>
                <c:pt idx="49">
                  <c:v>506.000000</c:v>
                </c:pt>
                <c:pt idx="50">
                  <c:v>515.000000</c:v>
                </c:pt>
                <c:pt idx="51">
                  <c:v>425.000000</c:v>
                </c:pt>
                <c:pt idx="52">
                  <c:v>444.000000</c:v>
                </c:pt>
                <c:pt idx="53">
                  <c:v>321.000000</c:v>
                </c:pt>
                <c:pt idx="54">
                  <c:v>307.000000</c:v>
                </c:pt>
                <c:pt idx="55">
                  <c:v>335.000000</c:v>
                </c:pt>
                <c:pt idx="56">
                  <c:v>397.000000</c:v>
                </c:pt>
                <c:pt idx="57">
                  <c:v>468.000000</c:v>
                </c:pt>
                <c:pt idx="58">
                  <c:v>426.000000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1391"/>
          <c:y val="0"/>
          <c:w val="0.86111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353"/>
          <c:y val="0.099193"/>
          <c:w val="0.909514"/>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'Calabria-prediction'!$B$224:$B$285</c:f>
              <c:strCache>
                <c:ptCount val="62"/>
                <c:pt idx="0">
                  <c:v>2/10/2020</c:v>
                </c:pt>
                <c:pt idx="1">
                  <c:v>3/10/2020</c:v>
                </c:pt>
                <c:pt idx="2">
                  <c:v>4/10/2020</c:v>
                </c:pt>
                <c:pt idx="3">
                  <c:v>5/10/2020</c:v>
                </c:pt>
                <c:pt idx="4">
                  <c:v>6/10/2020</c:v>
                </c:pt>
                <c:pt idx="5">
                  <c:v>7/10/2020</c:v>
                </c:pt>
                <c:pt idx="6">
                  <c:v>8/10/2020</c:v>
                </c:pt>
                <c:pt idx="7">
                  <c:v>9/10/2020</c:v>
                </c:pt>
                <c:pt idx="8">
                  <c:v>10/10/2020</c:v>
                </c:pt>
                <c:pt idx="9">
                  <c:v>11/10/2020</c:v>
                </c:pt>
                <c:pt idx="10">
                  <c:v>12/10/2020</c:v>
                </c:pt>
                <c:pt idx="11">
                  <c:v>13/10/2020</c:v>
                </c:pt>
                <c:pt idx="12">
                  <c:v>14/10/2020</c:v>
                </c:pt>
                <c:pt idx="13">
                  <c:v>15/10/2020</c:v>
                </c:pt>
                <c:pt idx="14">
                  <c:v>16/10/2020</c:v>
                </c:pt>
                <c:pt idx="15">
                  <c:v>17/10/2020</c:v>
                </c:pt>
                <c:pt idx="16">
                  <c:v>18/10/2020</c:v>
                </c:pt>
                <c:pt idx="17">
                  <c:v>19/10/2020</c:v>
                </c:pt>
                <c:pt idx="18">
                  <c:v>20/10/2020</c:v>
                </c:pt>
                <c:pt idx="19">
                  <c:v>21/10/2020</c:v>
                </c:pt>
                <c:pt idx="20">
                  <c:v>22/10/2020</c:v>
                </c:pt>
                <c:pt idx="21">
                  <c:v>23/10/2020</c:v>
                </c:pt>
                <c:pt idx="22">
                  <c:v>24/10/2020</c:v>
                </c:pt>
                <c:pt idx="23">
                  <c:v>25/10/2020</c:v>
                </c:pt>
                <c:pt idx="24">
                  <c:v>26/10/2020</c:v>
                </c:pt>
                <c:pt idx="25">
                  <c:v>27/10/2020</c:v>
                </c:pt>
                <c:pt idx="26">
                  <c:v>28/10/2020</c:v>
                </c:pt>
                <c:pt idx="27">
                  <c:v>29/10/2020</c:v>
                </c:pt>
                <c:pt idx="28">
                  <c:v>30/10/2020</c:v>
                </c:pt>
                <c:pt idx="29">
                  <c:v>31/10/2020</c:v>
                </c:pt>
                <c:pt idx="30">
                  <c:v>1/11/2020</c:v>
                </c:pt>
                <c:pt idx="31">
                  <c:v>2/11/2020</c:v>
                </c:pt>
                <c:pt idx="32">
                  <c:v>3/11/2020</c:v>
                </c:pt>
                <c:pt idx="33">
                  <c:v>4/11/2020</c:v>
                </c:pt>
                <c:pt idx="34">
                  <c:v>5/11/2020</c:v>
                </c:pt>
                <c:pt idx="35">
                  <c:v>6/11/2020</c:v>
                </c:pt>
                <c:pt idx="36">
                  <c:v>7/11/2020</c:v>
                </c:pt>
                <c:pt idx="37">
                  <c:v>8/11/2020</c:v>
                </c:pt>
                <c:pt idx="38">
                  <c:v>9/11/2020</c:v>
                </c:pt>
                <c:pt idx="39">
                  <c:v>10/11/2020</c:v>
                </c:pt>
                <c:pt idx="40">
                  <c:v>11/11/2020</c:v>
                </c:pt>
                <c:pt idx="41">
                  <c:v>12/11/2020</c:v>
                </c:pt>
                <c:pt idx="42">
                  <c:v>13/11/2020</c:v>
                </c:pt>
                <c:pt idx="43">
                  <c:v>14/11/2020</c:v>
                </c:pt>
                <c:pt idx="44">
                  <c:v>15/11/2020</c:v>
                </c:pt>
                <c:pt idx="45">
                  <c:v>16/11/2020</c:v>
                </c:pt>
                <c:pt idx="46">
                  <c:v>17/11/2020</c:v>
                </c:pt>
                <c:pt idx="47">
                  <c:v>18/11/2020</c:v>
                </c:pt>
                <c:pt idx="48">
                  <c:v>19/11/2020</c:v>
                </c:pt>
                <c:pt idx="49">
                  <c:v>20/11/2020</c:v>
                </c:pt>
                <c:pt idx="50">
                  <c:v>21/11/2020</c:v>
                </c:pt>
                <c:pt idx="51">
                  <c:v>22/11/2020</c:v>
                </c:pt>
                <c:pt idx="52">
                  <c:v>23/11/2020</c:v>
                </c:pt>
                <c:pt idx="53">
                  <c:v>24/11/2020</c:v>
                </c:pt>
                <c:pt idx="54">
                  <c:v>25/11/2020</c:v>
                </c:pt>
                <c:pt idx="55">
                  <c:v>26/11/2020</c:v>
                </c:pt>
                <c:pt idx="56">
                  <c:v>27/11/2020</c:v>
                </c:pt>
                <c:pt idx="57">
                  <c:v>28/11/2020</c:v>
                </c:pt>
                <c:pt idx="58">
                  <c:v>29/11/2020</c:v>
                </c:pt>
                <c:pt idx="59">
                  <c:v>30/11/2020</c:v>
                </c:pt>
                <c:pt idx="60">
                  <c:v>1/12/2020</c:v>
                </c:pt>
                <c:pt idx="61">
                  <c:v>2/12/2020</c:v>
                </c:pt>
              </c:strCache>
            </c:strRef>
          </c:cat>
          <c:val>
            <c:numRef>
              <c:f>'Calabria-prediction'!$D$224:$D$285</c:f>
              <c:numCache>
                <c:ptCount val="62"/>
                <c:pt idx="0">
                  <c:v>0.000000</c:v>
                </c:pt>
                <c:pt idx="1">
                  <c:v>0.000000</c:v>
                </c:pt>
                <c:pt idx="2">
                  <c:v>1.000000</c:v>
                </c:pt>
                <c:pt idx="3">
                  <c:v>0.000000</c:v>
                </c:pt>
                <c:pt idx="4">
                  <c:v>1.000000</c:v>
                </c:pt>
                <c:pt idx="5">
                  <c:v>0.000000</c:v>
                </c:pt>
                <c:pt idx="6">
                  <c:v>0.000000</c:v>
                </c:pt>
                <c:pt idx="7">
                  <c:v>1.000000</c:v>
                </c:pt>
                <c:pt idx="8">
                  <c:v>0.000000</c:v>
                </c:pt>
                <c:pt idx="9">
                  <c:v>0.000000</c:v>
                </c:pt>
                <c:pt idx="10">
                  <c:v>1.000000</c:v>
                </c:pt>
                <c:pt idx="11">
                  <c:v>0.000000</c:v>
                </c:pt>
                <c:pt idx="12">
                  <c:v>0.000000</c:v>
                </c:pt>
                <c:pt idx="13">
                  <c:v>0.000000</c:v>
                </c:pt>
                <c:pt idx="14">
                  <c:v>0.000000</c:v>
                </c:pt>
                <c:pt idx="15">
                  <c:v>0.000000</c:v>
                </c:pt>
                <c:pt idx="16">
                  <c:v>0.000000</c:v>
                </c:pt>
                <c:pt idx="17">
                  <c:v>0.000000</c:v>
                </c:pt>
                <c:pt idx="18">
                  <c:v>0.000000</c:v>
                </c:pt>
                <c:pt idx="19">
                  <c:v>1.000000</c:v>
                </c:pt>
                <c:pt idx="20">
                  <c:v>0.000000</c:v>
                </c:pt>
                <c:pt idx="21">
                  <c:v>0.000000</c:v>
                </c:pt>
                <c:pt idx="22">
                  <c:v>0.000000</c:v>
                </c:pt>
                <c:pt idx="23">
                  <c:v>1.000000</c:v>
                </c:pt>
                <c:pt idx="24">
                  <c:v>2.000000</c:v>
                </c:pt>
                <c:pt idx="25">
                  <c:v>3.000000</c:v>
                </c:pt>
                <c:pt idx="26">
                  <c:v>0.000000</c:v>
                </c:pt>
                <c:pt idx="27">
                  <c:v>2.000000</c:v>
                </c:pt>
                <c:pt idx="28">
                  <c:v>1.000000</c:v>
                </c:pt>
                <c:pt idx="29">
                  <c:v>2.000000</c:v>
                </c:pt>
                <c:pt idx="30">
                  <c:v>1.000000</c:v>
                </c:pt>
                <c:pt idx="31">
                  <c:v>1.000000</c:v>
                </c:pt>
                <c:pt idx="32">
                  <c:v>3.000000</c:v>
                </c:pt>
                <c:pt idx="33">
                  <c:v>4.000000</c:v>
                </c:pt>
                <c:pt idx="34">
                  <c:v>3.000000</c:v>
                </c:pt>
                <c:pt idx="35">
                  <c:v>4.000000</c:v>
                </c:pt>
                <c:pt idx="36">
                  <c:v>4.000000</c:v>
                </c:pt>
                <c:pt idx="37">
                  <c:v>4.000000</c:v>
                </c:pt>
                <c:pt idx="38">
                  <c:v>4.000000</c:v>
                </c:pt>
                <c:pt idx="39">
                  <c:v>7.000000</c:v>
                </c:pt>
                <c:pt idx="40">
                  <c:v>5.000000</c:v>
                </c:pt>
                <c:pt idx="41">
                  <c:v>1.000000</c:v>
                </c:pt>
                <c:pt idx="42">
                  <c:v>7.000000</c:v>
                </c:pt>
                <c:pt idx="43">
                  <c:v>5.000000</c:v>
                </c:pt>
                <c:pt idx="44">
                  <c:v>5.000000</c:v>
                </c:pt>
                <c:pt idx="45">
                  <c:v>6.000000</c:v>
                </c:pt>
                <c:pt idx="46">
                  <c:v>7.000000</c:v>
                </c:pt>
                <c:pt idx="47">
                  <c:v>10.000000</c:v>
                </c:pt>
                <c:pt idx="48">
                  <c:v>5.000000</c:v>
                </c:pt>
                <c:pt idx="49">
                  <c:v>11.000000</c:v>
                </c:pt>
                <c:pt idx="50">
                  <c:v>4.000000</c:v>
                </c:pt>
                <c:pt idx="51">
                  <c:v>5.000000</c:v>
                </c:pt>
                <c:pt idx="52">
                  <c:v>17.000000</c:v>
                </c:pt>
                <c:pt idx="53">
                  <c:v>4.000000</c:v>
                </c:pt>
                <c:pt idx="54">
                  <c:v>7.000000</c:v>
                </c:pt>
                <c:pt idx="55">
                  <c:v>4.000000</c:v>
                </c:pt>
                <c:pt idx="56">
                  <c:v>5.000000</c:v>
                </c:pt>
                <c:pt idx="57">
                  <c:v>13.000000</c:v>
                </c:pt>
                <c:pt idx="58">
                  <c:v>9.000000</c:v>
                </c:pt>
                <c:pt idx="59">
                  <c:v>14.000000</c:v>
                </c:pt>
                <c:pt idx="60">
                  <c:v>6.000000</c:v>
                </c:pt>
                <c:pt idx="61">
                  <c:v>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6"/>
        <c:minorUnit val="1.8"/>
      </c:valAx>
      <c:spPr>
        <a:noFill/>
        <a:ln w="12700" cap="flat">
          <a:noFill/>
          <a:miter lim="400000"/>
        </a:ln>
        <a:effectLst/>
      </c:spPr>
    </c:plotArea>
    <c:legend>
      <c:legendPos val="t"/>
      <c:layout>
        <c:manualLayout>
          <c:xMode val="edge"/>
          <c:yMode val="edge"/>
          <c:x val="0.0560354"/>
          <c:y val="0"/>
          <c:w val="0.8687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'Calabria-prediction'!$B$223:$B$285</c:f>
              <c:strCache>
                <c:ptCount val="63"/>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pt idx="30">
                  <c:v>31/10/2020</c:v>
                </c:pt>
                <c:pt idx="31">
                  <c:v>1/11/2020</c:v>
                </c:pt>
                <c:pt idx="32">
                  <c:v>2/11/2020</c:v>
                </c:pt>
                <c:pt idx="33">
                  <c:v>3/11/2020</c:v>
                </c:pt>
                <c:pt idx="34">
                  <c:v>4/11/2020</c:v>
                </c:pt>
                <c:pt idx="35">
                  <c:v>5/11/2020</c:v>
                </c:pt>
                <c:pt idx="36">
                  <c:v>6/11/2020</c:v>
                </c:pt>
                <c:pt idx="37">
                  <c:v>7/11/2020</c:v>
                </c:pt>
                <c:pt idx="38">
                  <c:v>8/11/2020</c:v>
                </c:pt>
                <c:pt idx="39">
                  <c:v>9/11/2020</c:v>
                </c:pt>
                <c:pt idx="40">
                  <c:v>10/11/2020</c:v>
                </c:pt>
                <c:pt idx="41">
                  <c:v>11/11/2020</c:v>
                </c:pt>
                <c:pt idx="42">
                  <c:v>12/11/2020</c:v>
                </c:pt>
                <c:pt idx="43">
                  <c:v>13/11/2020</c:v>
                </c:pt>
                <c:pt idx="44">
                  <c:v>14/11/2020</c:v>
                </c:pt>
                <c:pt idx="45">
                  <c:v>15/11/2020</c:v>
                </c:pt>
                <c:pt idx="46">
                  <c:v>16/11/2020</c:v>
                </c:pt>
                <c:pt idx="47">
                  <c:v>17/11/2020</c:v>
                </c:pt>
                <c:pt idx="48">
                  <c:v>18/11/2020</c:v>
                </c:pt>
                <c:pt idx="49">
                  <c:v>19/11/2020</c:v>
                </c:pt>
                <c:pt idx="50">
                  <c:v>20/11/2020</c:v>
                </c:pt>
                <c:pt idx="51">
                  <c:v>21/11/2020</c:v>
                </c:pt>
                <c:pt idx="52">
                  <c:v>22/11/2020</c:v>
                </c:pt>
                <c:pt idx="53">
                  <c:v>23/11/2020</c:v>
                </c:pt>
                <c:pt idx="54">
                  <c:v>24/11/2020</c:v>
                </c:pt>
                <c:pt idx="55">
                  <c:v>25/11/2020</c:v>
                </c:pt>
                <c:pt idx="56">
                  <c:v>26/11/2020</c:v>
                </c:pt>
                <c:pt idx="57">
                  <c:v>27/11/2020</c:v>
                </c:pt>
                <c:pt idx="58">
                  <c:v>28/11/2020</c:v>
                </c:pt>
                <c:pt idx="59">
                  <c:v>29/11/2020</c:v>
                </c:pt>
                <c:pt idx="60">
                  <c:v>30/11/2020</c:v>
                </c:pt>
                <c:pt idx="61">
                  <c:v>1/12/2020</c:v>
                </c:pt>
                <c:pt idx="62">
                  <c:v>2/12/2020</c:v>
                </c:pt>
              </c:strCache>
            </c:strRef>
          </c:cat>
          <c:val>
            <c:numRef>
              <c:f>'Calabria-prediction'!$E$223:$E$285</c:f>
              <c:numCache>
                <c:ptCount val="63"/>
                <c:pt idx="0">
                  <c:v>17.000000</c:v>
                </c:pt>
                <c:pt idx="1">
                  <c:v>18.000000</c:v>
                </c:pt>
                <c:pt idx="2">
                  <c:v>24.000000</c:v>
                </c:pt>
                <c:pt idx="3">
                  <c:v>19.000000</c:v>
                </c:pt>
                <c:pt idx="4">
                  <c:v>23.000000</c:v>
                </c:pt>
                <c:pt idx="5">
                  <c:v>23.000000</c:v>
                </c:pt>
                <c:pt idx="6">
                  <c:v>16.000000</c:v>
                </c:pt>
                <c:pt idx="7">
                  <c:v>21.000000</c:v>
                </c:pt>
                <c:pt idx="8">
                  <c:v>42.000000</c:v>
                </c:pt>
                <c:pt idx="9">
                  <c:v>68.000000</c:v>
                </c:pt>
                <c:pt idx="10">
                  <c:v>35.000000</c:v>
                </c:pt>
                <c:pt idx="11">
                  <c:v>53.000000</c:v>
                </c:pt>
                <c:pt idx="12">
                  <c:v>44.000000</c:v>
                </c:pt>
                <c:pt idx="13">
                  <c:v>60.000000</c:v>
                </c:pt>
                <c:pt idx="14">
                  <c:v>39.000000</c:v>
                </c:pt>
                <c:pt idx="15">
                  <c:v>102.000000</c:v>
                </c:pt>
                <c:pt idx="16">
                  <c:v>94.000000</c:v>
                </c:pt>
                <c:pt idx="17">
                  <c:v>78.000000</c:v>
                </c:pt>
                <c:pt idx="18">
                  <c:v>108.000000</c:v>
                </c:pt>
                <c:pt idx="19">
                  <c:v>94.000000</c:v>
                </c:pt>
                <c:pt idx="20">
                  <c:v>136.000000</c:v>
                </c:pt>
                <c:pt idx="21">
                  <c:v>187.000000</c:v>
                </c:pt>
                <c:pt idx="22">
                  <c:v>159.000000</c:v>
                </c:pt>
                <c:pt idx="23">
                  <c:v>166.000000</c:v>
                </c:pt>
                <c:pt idx="24">
                  <c:v>179.000000</c:v>
                </c:pt>
                <c:pt idx="25">
                  <c:v>180.000000</c:v>
                </c:pt>
                <c:pt idx="26">
                  <c:v>234.000000</c:v>
                </c:pt>
                <c:pt idx="27">
                  <c:v>196.000000</c:v>
                </c:pt>
                <c:pt idx="28">
                  <c:v>225.000000</c:v>
                </c:pt>
                <c:pt idx="29">
                  <c:v>239.000000</c:v>
                </c:pt>
                <c:pt idx="30">
                  <c:v>202.000000</c:v>
                </c:pt>
                <c:pt idx="31">
                  <c:v>245.000000</c:v>
                </c:pt>
                <c:pt idx="32">
                  <c:v>254.000000</c:v>
                </c:pt>
                <c:pt idx="33">
                  <c:v>266.000000</c:v>
                </c:pt>
                <c:pt idx="34">
                  <c:v>262.000000</c:v>
                </c:pt>
                <c:pt idx="35">
                  <c:v>358.000000</c:v>
                </c:pt>
                <c:pt idx="36">
                  <c:v>264.000000</c:v>
                </c:pt>
                <c:pt idx="37">
                  <c:v>392.000000</c:v>
                </c:pt>
                <c:pt idx="38">
                  <c:v>359.000000</c:v>
                </c:pt>
                <c:pt idx="39">
                  <c:v>443.000000</c:v>
                </c:pt>
                <c:pt idx="40">
                  <c:v>409.000000</c:v>
                </c:pt>
                <c:pt idx="41">
                  <c:v>376.000000</c:v>
                </c:pt>
                <c:pt idx="42">
                  <c:v>426.000000</c:v>
                </c:pt>
                <c:pt idx="43">
                  <c:v>297.000000</c:v>
                </c:pt>
                <c:pt idx="44">
                  <c:v>333.000000</c:v>
                </c:pt>
                <c:pt idx="45">
                  <c:v>344.000000</c:v>
                </c:pt>
                <c:pt idx="46">
                  <c:v>297.000000</c:v>
                </c:pt>
                <c:pt idx="47">
                  <c:v>680.000000</c:v>
                </c:pt>
                <c:pt idx="48">
                  <c:v>936.000000</c:v>
                </c:pt>
                <c:pt idx="49">
                  <c:v>506.000000</c:v>
                </c:pt>
                <c:pt idx="50">
                  <c:v>515.000000</c:v>
                </c:pt>
                <c:pt idx="51">
                  <c:v>425.000000</c:v>
                </c:pt>
                <c:pt idx="52">
                  <c:v>444.000000</c:v>
                </c:pt>
                <c:pt idx="53">
                  <c:v>321.000000</c:v>
                </c:pt>
                <c:pt idx="54">
                  <c:v>307.000000</c:v>
                </c:pt>
                <c:pt idx="55">
                  <c:v>335.000000</c:v>
                </c:pt>
                <c:pt idx="56">
                  <c:v>397.000000</c:v>
                </c:pt>
                <c:pt idx="57">
                  <c:v>468.000000</c:v>
                </c:pt>
                <c:pt idx="58">
                  <c:v>426.000000</c:v>
                </c:pt>
                <c:pt idx="59">
                  <c:v>294.000000</c:v>
                </c:pt>
                <c:pt idx="60">
                  <c:v>270.000000</c:v>
                </c:pt>
                <c:pt idx="61">
                  <c:v>318.000000</c:v>
                </c:pt>
                <c:pt idx="62">
                  <c:v>230.000000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0444"/>
          <c:w val="0.927446"/>
          <c:h val="0.85673"/>
        </c:manualLayout>
      </c:layout>
      <c:lineChart>
        <c:grouping val="standard"/>
        <c:varyColors val="0"/>
        <c:ser>
          <c:idx val="0"/>
          <c:order val="0"/>
          <c:tx>
            <c:strRef>
              <c:f>'Italy-mobility'!$W$3</c:f>
              <c:strCache>
                <c:ptCount val="1"/>
                <c:pt idx="0">
                  <c:v>ITALIA - media regioni</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'Italy-mobility'!$B$4:$B$285</c:f>
              <c:strCache>
                <c:ptCount val="28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strCache>
            </c:strRef>
          </c:cat>
          <c:val>
            <c:numRef>
              <c:f>'Italy-mobility'!$W$4:$W$285</c:f>
              <c:numCache>
                <c:ptCount val="282"/>
                <c:pt idx="0">
                  <c:v>-0.350000</c:v>
                </c:pt>
                <c:pt idx="1">
                  <c:v>-4.250000</c:v>
                </c:pt>
                <c:pt idx="2">
                  <c:v>-2.800000</c:v>
                </c:pt>
                <c:pt idx="3">
                  <c:v>-3.550000</c:v>
                </c:pt>
                <c:pt idx="4">
                  <c:v>-3.800000</c:v>
                </c:pt>
                <c:pt idx="5">
                  <c:v>-3.300000</c:v>
                </c:pt>
                <c:pt idx="6">
                  <c:v>-9.300000</c:v>
                </c:pt>
                <c:pt idx="7">
                  <c:v>-1.750000</c:v>
                </c:pt>
                <c:pt idx="8">
                  <c:v>-24.800000</c:v>
                </c:pt>
                <c:pt idx="9">
                  <c:v>-23.750000</c:v>
                </c:pt>
                <c:pt idx="10">
                  <c:v>-5.000000</c:v>
                </c:pt>
                <c:pt idx="11">
                  <c:v>-8.850000</c:v>
                </c:pt>
                <c:pt idx="12">
                  <c:v>-12.300000</c:v>
                </c:pt>
                <c:pt idx="13">
                  <c:v>-17.250000</c:v>
                </c:pt>
                <c:pt idx="14">
                  <c:v>-14.200000</c:v>
                </c:pt>
                <c:pt idx="15">
                  <c:v>-20.950000</c:v>
                </c:pt>
                <c:pt idx="16">
                  <c:v>-26.450000</c:v>
                </c:pt>
                <c:pt idx="17">
                  <c:v>-34.800000</c:v>
                </c:pt>
                <c:pt idx="18">
                  <c:v>-42.200000</c:v>
                </c:pt>
                <c:pt idx="19">
                  <c:v>-58.650000</c:v>
                </c:pt>
                <c:pt idx="20">
                  <c:v>-74.350000</c:v>
                </c:pt>
                <c:pt idx="21">
                  <c:v>-45.400000</c:v>
                </c:pt>
                <c:pt idx="22">
                  <c:v>-47.900000</c:v>
                </c:pt>
                <c:pt idx="23">
                  <c:v>-48.500000</c:v>
                </c:pt>
                <c:pt idx="24">
                  <c:v>-50.950000</c:v>
                </c:pt>
                <c:pt idx="25">
                  <c:v>-53.300000</c:v>
                </c:pt>
                <c:pt idx="26">
                  <c:v>-65.900000</c:v>
                </c:pt>
                <c:pt idx="27">
                  <c:v>-79.550000</c:v>
                </c:pt>
                <c:pt idx="28">
                  <c:v>-54.300000</c:v>
                </c:pt>
                <c:pt idx="29">
                  <c:v>-53.950000</c:v>
                </c:pt>
                <c:pt idx="30">
                  <c:v>-55.100000</c:v>
                </c:pt>
                <c:pt idx="31">
                  <c:v>-59.150000</c:v>
                </c:pt>
                <c:pt idx="32">
                  <c:v>-61.250000</c:v>
                </c:pt>
                <c:pt idx="33">
                  <c:v>-68.700000</c:v>
                </c:pt>
                <c:pt idx="34">
                  <c:v>-81.100000</c:v>
                </c:pt>
                <c:pt idx="35">
                  <c:v>-59.250000</c:v>
                </c:pt>
                <c:pt idx="36">
                  <c:v>-59.400000</c:v>
                </c:pt>
                <c:pt idx="37">
                  <c:v>-58.950000</c:v>
                </c:pt>
                <c:pt idx="38">
                  <c:v>-60.100000</c:v>
                </c:pt>
                <c:pt idx="39">
                  <c:v>-60.750000</c:v>
                </c:pt>
                <c:pt idx="40">
                  <c:v>-67.550000</c:v>
                </c:pt>
                <c:pt idx="41">
                  <c:v>-80.000000</c:v>
                </c:pt>
                <c:pt idx="42">
                  <c:v>-56.550000</c:v>
                </c:pt>
                <c:pt idx="43">
                  <c:v>-56.250000</c:v>
                </c:pt>
                <c:pt idx="44">
                  <c:v>-55.500000</c:v>
                </c:pt>
                <c:pt idx="45">
                  <c:v>-55.750000</c:v>
                </c:pt>
                <c:pt idx="46">
                  <c:v>-58.250000</c:v>
                </c:pt>
                <c:pt idx="47">
                  <c:v>-66.050000</c:v>
                </c:pt>
                <c:pt idx="48">
                  <c:v>-87.300000</c:v>
                </c:pt>
                <c:pt idx="49">
                  <c:v>-91.300000</c:v>
                </c:pt>
                <c:pt idx="50">
                  <c:v>-56.500000</c:v>
                </c:pt>
                <c:pt idx="51">
                  <c:v>-52.650000</c:v>
                </c:pt>
                <c:pt idx="52">
                  <c:v>-52.900000</c:v>
                </c:pt>
                <c:pt idx="53">
                  <c:v>-53.750000</c:v>
                </c:pt>
                <c:pt idx="54">
                  <c:v>-63.350000</c:v>
                </c:pt>
                <c:pt idx="55">
                  <c:v>-78.800000</c:v>
                </c:pt>
                <c:pt idx="56">
                  <c:v>-51.200000</c:v>
                </c:pt>
                <c:pt idx="57">
                  <c:v>-50.750000</c:v>
                </c:pt>
                <c:pt idx="58">
                  <c:v>-50.350000</c:v>
                </c:pt>
                <c:pt idx="59">
                  <c:v>-50.300000</c:v>
                </c:pt>
                <c:pt idx="60">
                  <c:v>-50.200000</c:v>
                </c:pt>
                <c:pt idx="61">
                  <c:v>-79.100000</c:v>
                </c:pt>
                <c:pt idx="62">
                  <c:v>-75.900000</c:v>
                </c:pt>
                <c:pt idx="63">
                  <c:v>-46.050000</c:v>
                </c:pt>
                <c:pt idx="64">
                  <c:v>-46.500000</c:v>
                </c:pt>
                <c:pt idx="65">
                  <c:v>-45.550000</c:v>
                </c:pt>
                <c:pt idx="66">
                  <c:v>-45.250000</c:v>
                </c:pt>
                <c:pt idx="67">
                  <c:v>-88.650000</c:v>
                </c:pt>
                <c:pt idx="68">
                  <c:v>-59.950000</c:v>
                </c:pt>
                <c:pt idx="69">
                  <c:v>-72.800000</c:v>
                </c:pt>
                <c:pt idx="70">
                  <c:v>-30.000000</c:v>
                </c:pt>
                <c:pt idx="71">
                  <c:v>-26.900000</c:v>
                </c:pt>
                <c:pt idx="72">
                  <c:v>-27.050000</c:v>
                </c:pt>
                <c:pt idx="73">
                  <c:v>-27.750000</c:v>
                </c:pt>
                <c:pt idx="74">
                  <c:v>-29.050000</c:v>
                </c:pt>
                <c:pt idx="75">
                  <c:v>-33.000000</c:v>
                </c:pt>
                <c:pt idx="76">
                  <c:v>-45.950000</c:v>
                </c:pt>
                <c:pt idx="77">
                  <c:v>-25.350000</c:v>
                </c:pt>
                <c:pt idx="78">
                  <c:v>-21.550000</c:v>
                </c:pt>
                <c:pt idx="79">
                  <c:v>-22.550000</c:v>
                </c:pt>
                <c:pt idx="80">
                  <c:v>-24.150000</c:v>
                </c:pt>
                <c:pt idx="81">
                  <c:v>-26.050000</c:v>
                </c:pt>
                <c:pt idx="82">
                  <c:v>-30.050000</c:v>
                </c:pt>
                <c:pt idx="83">
                  <c:v>-40.700000</c:v>
                </c:pt>
                <c:pt idx="84">
                  <c:v>-14.900000</c:v>
                </c:pt>
                <c:pt idx="85">
                  <c:v>-14.700000</c:v>
                </c:pt>
                <c:pt idx="86">
                  <c:v>-14.550000</c:v>
                </c:pt>
                <c:pt idx="87">
                  <c:v>-16.350000</c:v>
                </c:pt>
                <c:pt idx="88">
                  <c:v>-16.300000</c:v>
                </c:pt>
                <c:pt idx="89">
                  <c:v>-12.400000</c:v>
                </c:pt>
                <c:pt idx="90">
                  <c:v>-15.450000</c:v>
                </c:pt>
                <c:pt idx="91">
                  <c:v>-12.100000</c:v>
                </c:pt>
                <c:pt idx="92">
                  <c:v>-8.400000</c:v>
                </c:pt>
                <c:pt idx="93">
                  <c:v>-7.300000</c:v>
                </c:pt>
                <c:pt idx="94">
                  <c:v>-9.600000</c:v>
                </c:pt>
                <c:pt idx="95">
                  <c:v>-11.200000</c:v>
                </c:pt>
                <c:pt idx="96">
                  <c:v>-7.700000</c:v>
                </c:pt>
                <c:pt idx="97">
                  <c:v>-15.350000</c:v>
                </c:pt>
                <c:pt idx="98">
                  <c:v>-17.000000</c:v>
                </c:pt>
                <c:pt idx="99">
                  <c:v>-52.550000</c:v>
                </c:pt>
                <c:pt idx="100">
                  <c:v>1.200000</c:v>
                </c:pt>
                <c:pt idx="101">
                  <c:v>-1.550000</c:v>
                </c:pt>
                <c:pt idx="102">
                  <c:v>-2.550000</c:v>
                </c:pt>
                <c:pt idx="103">
                  <c:v>7.350000</c:v>
                </c:pt>
                <c:pt idx="104">
                  <c:v>5.700000</c:v>
                </c:pt>
                <c:pt idx="105">
                  <c:v>-1.100000</c:v>
                </c:pt>
                <c:pt idx="106">
                  <c:v>2.050000</c:v>
                </c:pt>
                <c:pt idx="107">
                  <c:v>2.050000</c:v>
                </c:pt>
                <c:pt idx="108">
                  <c:v>0.900000</c:v>
                </c:pt>
                <c:pt idx="109">
                  <c:v>-8.050000</c:v>
                </c:pt>
                <c:pt idx="110">
                  <c:v>6.000000</c:v>
                </c:pt>
                <c:pt idx="111">
                  <c:v>13.050000</c:v>
                </c:pt>
                <c:pt idx="112">
                  <c:v>-2.900000</c:v>
                </c:pt>
                <c:pt idx="113">
                  <c:v>4.900000</c:v>
                </c:pt>
                <c:pt idx="114">
                  <c:v>5.150000</c:v>
                </c:pt>
                <c:pt idx="115">
                  <c:v>3.700000</c:v>
                </c:pt>
                <c:pt idx="116">
                  <c:v>4.900000</c:v>
                </c:pt>
                <c:pt idx="117">
                  <c:v>14.750000</c:v>
                </c:pt>
                <c:pt idx="118">
                  <c:v>27.150000</c:v>
                </c:pt>
                <c:pt idx="119">
                  <c:v>5.750000</c:v>
                </c:pt>
                <c:pt idx="120">
                  <c:v>8.150000</c:v>
                </c:pt>
                <c:pt idx="121">
                  <c:v>8.550000</c:v>
                </c:pt>
                <c:pt idx="122">
                  <c:v>7.050000</c:v>
                </c:pt>
                <c:pt idx="123">
                  <c:v>8.350000</c:v>
                </c:pt>
                <c:pt idx="124">
                  <c:v>19.050000</c:v>
                </c:pt>
                <c:pt idx="125">
                  <c:v>31.650000</c:v>
                </c:pt>
                <c:pt idx="126">
                  <c:v>9.350000</c:v>
                </c:pt>
                <c:pt idx="127">
                  <c:v>10.350000</c:v>
                </c:pt>
                <c:pt idx="128">
                  <c:v>11.750000</c:v>
                </c:pt>
                <c:pt idx="129">
                  <c:v>9.300000</c:v>
                </c:pt>
                <c:pt idx="130">
                  <c:v>8.950000</c:v>
                </c:pt>
                <c:pt idx="131">
                  <c:v>18.000000</c:v>
                </c:pt>
                <c:pt idx="132">
                  <c:v>32.350000</c:v>
                </c:pt>
                <c:pt idx="133">
                  <c:v>8.800000</c:v>
                </c:pt>
                <c:pt idx="134">
                  <c:v>13.000000</c:v>
                </c:pt>
                <c:pt idx="135">
                  <c:v>14.000000</c:v>
                </c:pt>
                <c:pt idx="136">
                  <c:v>13.400000</c:v>
                </c:pt>
                <c:pt idx="137">
                  <c:v>14.650000</c:v>
                </c:pt>
                <c:pt idx="138">
                  <c:v>22.000000</c:v>
                </c:pt>
                <c:pt idx="139">
                  <c:v>39.750000</c:v>
                </c:pt>
                <c:pt idx="140">
                  <c:v>14.750000</c:v>
                </c:pt>
                <c:pt idx="141">
                  <c:v>15.950000</c:v>
                </c:pt>
                <c:pt idx="142">
                  <c:v>17.100000</c:v>
                </c:pt>
                <c:pt idx="143">
                  <c:v>15.550000</c:v>
                </c:pt>
                <c:pt idx="144">
                  <c:v>15.600000</c:v>
                </c:pt>
                <c:pt idx="145">
                  <c:v>26.850000</c:v>
                </c:pt>
                <c:pt idx="146">
                  <c:v>42.150000</c:v>
                </c:pt>
                <c:pt idx="147">
                  <c:v>17.200000</c:v>
                </c:pt>
                <c:pt idx="148">
                  <c:v>17.950000</c:v>
                </c:pt>
                <c:pt idx="149">
                  <c:v>18.500000</c:v>
                </c:pt>
                <c:pt idx="150">
                  <c:v>13.250000</c:v>
                </c:pt>
                <c:pt idx="151">
                  <c:v>4.200000</c:v>
                </c:pt>
                <c:pt idx="152">
                  <c:v>8.450000</c:v>
                </c:pt>
                <c:pt idx="153">
                  <c:v>45.150000</c:v>
                </c:pt>
                <c:pt idx="154">
                  <c:v>18.650000</c:v>
                </c:pt>
                <c:pt idx="155">
                  <c:v>18.600000</c:v>
                </c:pt>
                <c:pt idx="156">
                  <c:v>19.700000</c:v>
                </c:pt>
                <c:pt idx="157">
                  <c:v>17.050000</c:v>
                </c:pt>
                <c:pt idx="158">
                  <c:v>15.450000</c:v>
                </c:pt>
                <c:pt idx="159">
                  <c:v>32.700000</c:v>
                </c:pt>
                <c:pt idx="160">
                  <c:v>43.750000</c:v>
                </c:pt>
                <c:pt idx="161">
                  <c:v>12.000000</c:v>
                </c:pt>
                <c:pt idx="162">
                  <c:v>12.650000</c:v>
                </c:pt>
                <c:pt idx="163">
                  <c:v>12.300000</c:v>
                </c:pt>
                <c:pt idx="164">
                  <c:v>14.850000</c:v>
                </c:pt>
                <c:pt idx="165">
                  <c:v>15.750000</c:v>
                </c:pt>
                <c:pt idx="166">
                  <c:v>41.800000</c:v>
                </c:pt>
                <c:pt idx="167">
                  <c:v>51.450000</c:v>
                </c:pt>
                <c:pt idx="168">
                  <c:v>15.950000</c:v>
                </c:pt>
                <c:pt idx="169">
                  <c:v>13.700000</c:v>
                </c:pt>
                <c:pt idx="170">
                  <c:v>12.150000</c:v>
                </c:pt>
                <c:pt idx="171">
                  <c:v>8.500000</c:v>
                </c:pt>
                <c:pt idx="172">
                  <c:v>1.900000</c:v>
                </c:pt>
                <c:pt idx="173">
                  <c:v>5.850000</c:v>
                </c:pt>
                <c:pt idx="174">
                  <c:v>53.800000</c:v>
                </c:pt>
                <c:pt idx="175">
                  <c:v>9.400000</c:v>
                </c:pt>
                <c:pt idx="176">
                  <c:v>8.850000</c:v>
                </c:pt>
                <c:pt idx="177">
                  <c:v>8.150000</c:v>
                </c:pt>
                <c:pt idx="178">
                  <c:v>6.000000</c:v>
                </c:pt>
                <c:pt idx="179">
                  <c:v>3.600000</c:v>
                </c:pt>
                <c:pt idx="180">
                  <c:v>37.750000</c:v>
                </c:pt>
                <c:pt idx="181">
                  <c:v>54.500000</c:v>
                </c:pt>
                <c:pt idx="182">
                  <c:v>14.300000</c:v>
                </c:pt>
                <c:pt idx="183">
                  <c:v>13.350000</c:v>
                </c:pt>
                <c:pt idx="184">
                  <c:v>13.900000</c:v>
                </c:pt>
                <c:pt idx="185">
                  <c:v>12.150000</c:v>
                </c:pt>
                <c:pt idx="186">
                  <c:v>9.650000</c:v>
                </c:pt>
                <c:pt idx="187">
                  <c:v>29.150000</c:v>
                </c:pt>
                <c:pt idx="188">
                  <c:v>45.000000</c:v>
                </c:pt>
                <c:pt idx="189">
                  <c:v>14.000000</c:v>
                </c:pt>
                <c:pt idx="190">
                  <c:v>13.100000</c:v>
                </c:pt>
                <c:pt idx="191">
                  <c:v>13.700000</c:v>
                </c:pt>
                <c:pt idx="192">
                  <c:v>12.600000</c:v>
                </c:pt>
                <c:pt idx="193">
                  <c:v>12.700000</c:v>
                </c:pt>
                <c:pt idx="194">
                  <c:v>27.600000</c:v>
                </c:pt>
                <c:pt idx="195">
                  <c:v>44.250000</c:v>
                </c:pt>
                <c:pt idx="196">
                  <c:v>14.450000</c:v>
                </c:pt>
                <c:pt idx="197">
                  <c:v>16.250000</c:v>
                </c:pt>
                <c:pt idx="198">
                  <c:v>16.000000</c:v>
                </c:pt>
                <c:pt idx="199">
                  <c:v>13.800000</c:v>
                </c:pt>
                <c:pt idx="200">
                  <c:v>13.500000</c:v>
                </c:pt>
                <c:pt idx="201">
                  <c:v>25.000000</c:v>
                </c:pt>
                <c:pt idx="202">
                  <c:v>39.600000</c:v>
                </c:pt>
                <c:pt idx="203">
                  <c:v>11.200000</c:v>
                </c:pt>
                <c:pt idx="204">
                  <c:v>15.050000</c:v>
                </c:pt>
                <c:pt idx="205">
                  <c:v>16.850000</c:v>
                </c:pt>
                <c:pt idx="206">
                  <c:v>13.450000</c:v>
                </c:pt>
                <c:pt idx="207">
                  <c:v>14.300000</c:v>
                </c:pt>
                <c:pt idx="208">
                  <c:v>22.650000</c:v>
                </c:pt>
                <c:pt idx="209">
                  <c:v>35.350000</c:v>
                </c:pt>
                <c:pt idx="210">
                  <c:v>14.600000</c:v>
                </c:pt>
                <c:pt idx="211">
                  <c:v>17.150000</c:v>
                </c:pt>
                <c:pt idx="212">
                  <c:v>17.750000</c:v>
                </c:pt>
                <c:pt idx="213">
                  <c:v>14.850000</c:v>
                </c:pt>
                <c:pt idx="214">
                  <c:v>13.550000</c:v>
                </c:pt>
                <c:pt idx="215">
                  <c:v>21.800000</c:v>
                </c:pt>
                <c:pt idx="216">
                  <c:v>15.000000</c:v>
                </c:pt>
                <c:pt idx="217">
                  <c:v>13.300000</c:v>
                </c:pt>
                <c:pt idx="218">
                  <c:v>18.450000</c:v>
                </c:pt>
                <c:pt idx="219">
                  <c:v>17.900000</c:v>
                </c:pt>
                <c:pt idx="220">
                  <c:v>14.950000</c:v>
                </c:pt>
                <c:pt idx="221">
                  <c:v>12.300000</c:v>
                </c:pt>
                <c:pt idx="222">
                  <c:v>17.150000</c:v>
                </c:pt>
                <c:pt idx="223">
                  <c:v>17.500000</c:v>
                </c:pt>
                <c:pt idx="224">
                  <c:v>12.300000</c:v>
                </c:pt>
                <c:pt idx="225">
                  <c:v>18.050000</c:v>
                </c:pt>
                <c:pt idx="226">
                  <c:v>16.600000</c:v>
                </c:pt>
                <c:pt idx="227">
                  <c:v>13.100000</c:v>
                </c:pt>
                <c:pt idx="228">
                  <c:v>12.200000</c:v>
                </c:pt>
                <c:pt idx="229">
                  <c:v>20.500000</c:v>
                </c:pt>
                <c:pt idx="230">
                  <c:v>12.400000</c:v>
                </c:pt>
                <c:pt idx="231">
                  <c:v>13.450000</c:v>
                </c:pt>
                <c:pt idx="232">
                  <c:v>16.250000</c:v>
                </c:pt>
                <c:pt idx="233">
                  <c:v>14.250000</c:v>
                </c:pt>
                <c:pt idx="234">
                  <c:v>9.750000</c:v>
                </c:pt>
                <c:pt idx="235">
                  <c:v>10.650000</c:v>
                </c:pt>
                <c:pt idx="236">
                  <c:v>12.550000</c:v>
                </c:pt>
                <c:pt idx="237">
                  <c:v>12.650000</c:v>
                </c:pt>
                <c:pt idx="238">
                  <c:v>9.350000</c:v>
                </c:pt>
                <c:pt idx="239">
                  <c:v>12.000000</c:v>
                </c:pt>
                <c:pt idx="240">
                  <c:v>13.450000</c:v>
                </c:pt>
                <c:pt idx="241">
                  <c:v>9.300000</c:v>
                </c:pt>
                <c:pt idx="242">
                  <c:v>7.650000</c:v>
                </c:pt>
                <c:pt idx="243">
                  <c:v>7.150000</c:v>
                </c:pt>
                <c:pt idx="244">
                  <c:v>4.650000</c:v>
                </c:pt>
                <c:pt idx="245">
                  <c:v>5.000000</c:v>
                </c:pt>
                <c:pt idx="246">
                  <c:v>9.100000</c:v>
                </c:pt>
                <c:pt idx="247">
                  <c:v>9.350000</c:v>
                </c:pt>
                <c:pt idx="248">
                  <c:v>5.800000</c:v>
                </c:pt>
                <c:pt idx="249">
                  <c:v>4.600000</c:v>
                </c:pt>
                <c:pt idx="250">
                  <c:v>6.700000</c:v>
                </c:pt>
                <c:pt idx="251">
                  <c:v>-5.350000</c:v>
                </c:pt>
                <c:pt idx="252">
                  <c:v>2.950000</c:v>
                </c:pt>
                <c:pt idx="253">
                  <c:v>6.150000</c:v>
                </c:pt>
                <c:pt idx="254">
                  <c:v>8.050000</c:v>
                </c:pt>
                <c:pt idx="255">
                  <c:v>5.150000</c:v>
                </c:pt>
                <c:pt idx="256">
                  <c:v>-3.700000</c:v>
                </c:pt>
                <c:pt idx="257">
                  <c:v>-7.750000</c:v>
                </c:pt>
                <c:pt idx="258">
                  <c:v>-20.600000</c:v>
                </c:pt>
                <c:pt idx="259">
                  <c:v>-0.750000</c:v>
                </c:pt>
                <c:pt idx="260">
                  <c:v>3.850000</c:v>
                </c:pt>
                <c:pt idx="261">
                  <c:v>0.150000</c:v>
                </c:pt>
                <c:pt idx="262">
                  <c:v>-2.800000</c:v>
                </c:pt>
                <c:pt idx="263">
                  <c:v>-3.300000</c:v>
                </c:pt>
                <c:pt idx="264">
                  <c:v>-8.250000</c:v>
                </c:pt>
                <c:pt idx="265">
                  <c:v>-38.250000</c:v>
                </c:pt>
                <c:pt idx="266">
                  <c:v>-2.200000</c:v>
                </c:pt>
                <c:pt idx="267">
                  <c:v>0.700000</c:v>
                </c:pt>
                <c:pt idx="268">
                  <c:v>-4.250000</c:v>
                </c:pt>
                <c:pt idx="269">
                  <c:v>-2.900000</c:v>
                </c:pt>
                <c:pt idx="270">
                  <c:v>-4.350000</c:v>
                </c:pt>
                <c:pt idx="271">
                  <c:v>-13.850000</c:v>
                </c:pt>
                <c:pt idx="272">
                  <c:v>-35.550000</c:v>
                </c:pt>
                <c:pt idx="273">
                  <c:v>0.000000</c:v>
                </c:pt>
                <c:pt idx="274">
                  <c:v>3.200000</c:v>
                </c:pt>
                <c:pt idx="275">
                  <c:v>3.400000</c:v>
                </c:pt>
                <c:pt idx="276">
                  <c:v>0.750000</c:v>
                </c:pt>
                <c:pt idx="277">
                  <c:v>-0.050000</c:v>
                </c:pt>
                <c:pt idx="278">
                  <c:v>-7.950000</c:v>
                </c:pt>
                <c:pt idx="279">
                  <c:v>-29.400000</c:v>
                </c:pt>
                <c:pt idx="280">
                  <c:v>6.000000</c:v>
                </c:pt>
                <c:pt idx="281">
                  <c:v>11.100000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
        <c:minorUnit val="8"/>
      </c:valAx>
      <c:spPr>
        <a:noFill/>
        <a:ln w="12700" cap="flat">
          <a:noFill/>
          <a:miter lim="400000"/>
        </a:ln>
        <a:effectLst/>
      </c:spPr>
    </c:plotArea>
    <c:legend>
      <c:legendPos val="t"/>
      <c:layout>
        <c:manualLayout>
          <c:xMode val="edge"/>
          <c:yMode val="edge"/>
          <c:x val="0.0832683"/>
          <c:y val="0"/>
          <c:w val="0.836114"/>
          <c:h val="0.042551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46661"/>
          <c:y val="0.056799"/>
          <c:w val="0.950985"/>
          <c:h val="0.857293"/>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'Italy-mobility'!$B$4:$B$285</c:f>
              <c:strCache>
                <c:ptCount val="28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strCache>
            </c:strRef>
          </c:cat>
          <c:val>
            <c:numRef>
              <c:f>'Italy-mobility'!$K$4:$K$285</c:f>
              <c:numCache>
                <c:ptCount val="282"/>
                <c:pt idx="0">
                  <c:v>-13.000000</c:v>
                </c:pt>
                <c:pt idx="1">
                  <c:v>-17.000000</c:v>
                </c:pt>
                <c:pt idx="2">
                  <c:v>-16.000000</c:v>
                </c:pt>
                <c:pt idx="3">
                  <c:v>-17.000000</c:v>
                </c:pt>
                <c:pt idx="4">
                  <c:v>-17.000000</c:v>
                </c:pt>
                <c:pt idx="5">
                  <c:v>-19.000000</c:v>
                </c:pt>
                <c:pt idx="6">
                  <c:v>-24.000000</c:v>
                </c:pt>
                <c:pt idx="7">
                  <c:v>-13.000000</c:v>
                </c:pt>
                <c:pt idx="8">
                  <c:v>-38.000000</c:v>
                </c:pt>
                <c:pt idx="9">
                  <c:v>-37.000000</c:v>
                </c:pt>
                <c:pt idx="10">
                  <c:v>-13.000000</c:v>
                </c:pt>
                <c:pt idx="11">
                  <c:v>-17.000000</c:v>
                </c:pt>
                <c:pt idx="12">
                  <c:v>-19.000000</c:v>
                </c:pt>
                <c:pt idx="13">
                  <c:v>-35.000000</c:v>
                </c:pt>
                <c:pt idx="14">
                  <c:v>-27.000000</c:v>
                </c:pt>
                <c:pt idx="15">
                  <c:v>-32.000000</c:v>
                </c:pt>
                <c:pt idx="16">
                  <c:v>-36.000000</c:v>
                </c:pt>
                <c:pt idx="17">
                  <c:v>-43.000000</c:v>
                </c:pt>
                <c:pt idx="18">
                  <c:v>-50.000000</c:v>
                </c:pt>
                <c:pt idx="19">
                  <c:v>-67.000000</c:v>
                </c:pt>
                <c:pt idx="20">
                  <c:v>-78.000000</c:v>
                </c:pt>
                <c:pt idx="21">
                  <c:v>-52.000000</c:v>
                </c:pt>
                <c:pt idx="22">
                  <c:v>-55.000000</c:v>
                </c:pt>
                <c:pt idx="23">
                  <c:v>-57.000000</c:v>
                </c:pt>
                <c:pt idx="24">
                  <c:v>-58.000000</c:v>
                </c:pt>
                <c:pt idx="25">
                  <c:v>-59.000000</c:v>
                </c:pt>
                <c:pt idx="26">
                  <c:v>-72.000000</c:v>
                </c:pt>
                <c:pt idx="27">
                  <c:v>-82.000000</c:v>
                </c:pt>
                <c:pt idx="28">
                  <c:v>-62.000000</c:v>
                </c:pt>
                <c:pt idx="29">
                  <c:v>-61.000000</c:v>
                </c:pt>
                <c:pt idx="30">
                  <c:v>-63.000000</c:v>
                </c:pt>
                <c:pt idx="31">
                  <c:v>-67.000000</c:v>
                </c:pt>
                <c:pt idx="32">
                  <c:v>-68.000000</c:v>
                </c:pt>
                <c:pt idx="33">
                  <c:v>-74.000000</c:v>
                </c:pt>
                <c:pt idx="34">
                  <c:v>-83.000000</c:v>
                </c:pt>
                <c:pt idx="35">
                  <c:v>-66.000000</c:v>
                </c:pt>
                <c:pt idx="36">
                  <c:v>-67.000000</c:v>
                </c:pt>
                <c:pt idx="37">
                  <c:v>-67.000000</c:v>
                </c:pt>
                <c:pt idx="38">
                  <c:v>-66.000000</c:v>
                </c:pt>
                <c:pt idx="39">
                  <c:v>-67.000000</c:v>
                </c:pt>
                <c:pt idx="40">
                  <c:v>-73.000000</c:v>
                </c:pt>
                <c:pt idx="41">
                  <c:v>-82.000000</c:v>
                </c:pt>
                <c:pt idx="42">
                  <c:v>-63.000000</c:v>
                </c:pt>
                <c:pt idx="43">
                  <c:v>-62.000000</c:v>
                </c:pt>
                <c:pt idx="44">
                  <c:v>-61.000000</c:v>
                </c:pt>
                <c:pt idx="45">
                  <c:v>-61.000000</c:v>
                </c:pt>
                <c:pt idx="46">
                  <c:v>-64.000000</c:v>
                </c:pt>
                <c:pt idx="47">
                  <c:v>-70.000000</c:v>
                </c:pt>
                <c:pt idx="48">
                  <c:v>-89.000000</c:v>
                </c:pt>
                <c:pt idx="49">
                  <c:v>-92.000000</c:v>
                </c:pt>
                <c:pt idx="50">
                  <c:v>-61.000000</c:v>
                </c:pt>
                <c:pt idx="51">
                  <c:v>-57.000000</c:v>
                </c:pt>
                <c:pt idx="52">
                  <c:v>-57.000000</c:v>
                </c:pt>
                <c:pt idx="53">
                  <c:v>-58.000000</c:v>
                </c:pt>
                <c:pt idx="54">
                  <c:v>-68.000000</c:v>
                </c:pt>
                <c:pt idx="55">
                  <c:v>-81.000000</c:v>
                </c:pt>
                <c:pt idx="56">
                  <c:v>-55.000000</c:v>
                </c:pt>
                <c:pt idx="57">
                  <c:v>-55.000000</c:v>
                </c:pt>
                <c:pt idx="58">
                  <c:v>-54.000000</c:v>
                </c:pt>
                <c:pt idx="59">
                  <c:v>-54.000000</c:v>
                </c:pt>
                <c:pt idx="60">
                  <c:v>-55.000000</c:v>
                </c:pt>
                <c:pt idx="61">
                  <c:v>-79.000000</c:v>
                </c:pt>
                <c:pt idx="62">
                  <c:v>-78.000000</c:v>
                </c:pt>
                <c:pt idx="63">
                  <c:v>-52.000000</c:v>
                </c:pt>
                <c:pt idx="64">
                  <c:v>-52.000000</c:v>
                </c:pt>
                <c:pt idx="65">
                  <c:v>-50.000000</c:v>
                </c:pt>
                <c:pt idx="66">
                  <c:v>-50.000000</c:v>
                </c:pt>
                <c:pt idx="67">
                  <c:v>-91.000000</c:v>
                </c:pt>
                <c:pt idx="68">
                  <c:v>-64.000000</c:v>
                </c:pt>
                <c:pt idx="69">
                  <c:v>-76.000000</c:v>
                </c:pt>
                <c:pt idx="70">
                  <c:v>-35.000000</c:v>
                </c:pt>
                <c:pt idx="71">
                  <c:v>-32.000000</c:v>
                </c:pt>
                <c:pt idx="72">
                  <c:v>-32.000000</c:v>
                </c:pt>
                <c:pt idx="73">
                  <c:v>-32.000000</c:v>
                </c:pt>
                <c:pt idx="74">
                  <c:v>-33.000000</c:v>
                </c:pt>
                <c:pt idx="75">
                  <c:v>-39.000000</c:v>
                </c:pt>
                <c:pt idx="76">
                  <c:v>-50.000000</c:v>
                </c:pt>
                <c:pt idx="77">
                  <c:v>-31.000000</c:v>
                </c:pt>
                <c:pt idx="78">
                  <c:v>-27.000000</c:v>
                </c:pt>
                <c:pt idx="79">
                  <c:v>-28.000000</c:v>
                </c:pt>
                <c:pt idx="80">
                  <c:v>-29.000000</c:v>
                </c:pt>
                <c:pt idx="81">
                  <c:v>-31.000000</c:v>
                </c:pt>
                <c:pt idx="82">
                  <c:v>-34.000000</c:v>
                </c:pt>
                <c:pt idx="83">
                  <c:v>-46.000000</c:v>
                </c:pt>
                <c:pt idx="84">
                  <c:v>-20.000000</c:v>
                </c:pt>
                <c:pt idx="85">
                  <c:v>-19.000000</c:v>
                </c:pt>
                <c:pt idx="86">
                  <c:v>-19.000000</c:v>
                </c:pt>
                <c:pt idx="87">
                  <c:v>-20.000000</c:v>
                </c:pt>
                <c:pt idx="88">
                  <c:v>-21.000000</c:v>
                </c:pt>
                <c:pt idx="89">
                  <c:v>-13.000000</c:v>
                </c:pt>
                <c:pt idx="90">
                  <c:v>-17.000000</c:v>
                </c:pt>
                <c:pt idx="91">
                  <c:v>-18.000000</c:v>
                </c:pt>
                <c:pt idx="92">
                  <c:v>-14.000000</c:v>
                </c:pt>
                <c:pt idx="93">
                  <c:v>-14.000000</c:v>
                </c:pt>
                <c:pt idx="94">
                  <c:v>-15.000000</c:v>
                </c:pt>
                <c:pt idx="95">
                  <c:v>-16.000000</c:v>
                </c:pt>
                <c:pt idx="96">
                  <c:v>-7.000000</c:v>
                </c:pt>
                <c:pt idx="97">
                  <c:v>-13.000000</c:v>
                </c:pt>
                <c:pt idx="98">
                  <c:v>-26.000000</c:v>
                </c:pt>
                <c:pt idx="99">
                  <c:v>-61.000000</c:v>
                </c:pt>
                <c:pt idx="100">
                  <c:v>-7.000000</c:v>
                </c:pt>
                <c:pt idx="101">
                  <c:v>-10.000000</c:v>
                </c:pt>
                <c:pt idx="102">
                  <c:v>-10.000000</c:v>
                </c:pt>
                <c:pt idx="103">
                  <c:v>-3.000000</c:v>
                </c:pt>
                <c:pt idx="104">
                  <c:v>-18.000000</c:v>
                </c:pt>
                <c:pt idx="105">
                  <c:v>-11.000000</c:v>
                </c:pt>
                <c:pt idx="106">
                  <c:v>-7.000000</c:v>
                </c:pt>
                <c:pt idx="107">
                  <c:v>-8.000000</c:v>
                </c:pt>
                <c:pt idx="108">
                  <c:v>-8.000000</c:v>
                </c:pt>
                <c:pt idx="109">
                  <c:v>-15.000000</c:v>
                </c:pt>
                <c:pt idx="110">
                  <c:v>-2.000000</c:v>
                </c:pt>
                <c:pt idx="111">
                  <c:v>-3.000000</c:v>
                </c:pt>
                <c:pt idx="112">
                  <c:v>-13.000000</c:v>
                </c:pt>
                <c:pt idx="113">
                  <c:v>-5.000000</c:v>
                </c:pt>
                <c:pt idx="114">
                  <c:v>-5.000000</c:v>
                </c:pt>
                <c:pt idx="115">
                  <c:v>-7.000000</c:v>
                </c:pt>
                <c:pt idx="116">
                  <c:v>-7.000000</c:v>
                </c:pt>
                <c:pt idx="117">
                  <c:v>2.000000</c:v>
                </c:pt>
                <c:pt idx="118">
                  <c:v>8.000000</c:v>
                </c:pt>
                <c:pt idx="119">
                  <c:v>-7.000000</c:v>
                </c:pt>
                <c:pt idx="120">
                  <c:v>-3.000000</c:v>
                </c:pt>
                <c:pt idx="121">
                  <c:v>-3.000000</c:v>
                </c:pt>
                <c:pt idx="122">
                  <c:v>-5.000000</c:v>
                </c:pt>
                <c:pt idx="123">
                  <c:v>-6.000000</c:v>
                </c:pt>
                <c:pt idx="124">
                  <c:v>2.000000</c:v>
                </c:pt>
                <c:pt idx="125">
                  <c:v>6.000000</c:v>
                </c:pt>
                <c:pt idx="126">
                  <c:v>-6.000000</c:v>
                </c:pt>
                <c:pt idx="127">
                  <c:v>-2.000000</c:v>
                </c:pt>
                <c:pt idx="128">
                  <c:v>0.000000</c:v>
                </c:pt>
                <c:pt idx="129">
                  <c:v>-2.000000</c:v>
                </c:pt>
                <c:pt idx="130">
                  <c:v>-5.000000</c:v>
                </c:pt>
                <c:pt idx="131">
                  <c:v>1.000000</c:v>
                </c:pt>
                <c:pt idx="132">
                  <c:v>6.000000</c:v>
                </c:pt>
                <c:pt idx="133">
                  <c:v>-6.000000</c:v>
                </c:pt>
                <c:pt idx="134">
                  <c:v>0.000000</c:v>
                </c:pt>
                <c:pt idx="135">
                  <c:v>0.000000</c:v>
                </c:pt>
                <c:pt idx="136">
                  <c:v>-1.000000</c:v>
                </c:pt>
                <c:pt idx="137">
                  <c:v>-2.000000</c:v>
                </c:pt>
                <c:pt idx="138">
                  <c:v>0.000000</c:v>
                </c:pt>
                <c:pt idx="139">
                  <c:v>9.000000</c:v>
                </c:pt>
                <c:pt idx="140">
                  <c:v>-4.000000</c:v>
                </c:pt>
                <c:pt idx="141">
                  <c:v>1.000000</c:v>
                </c:pt>
                <c:pt idx="142">
                  <c:v>0.000000</c:v>
                </c:pt>
                <c:pt idx="143">
                  <c:v>-1.000000</c:v>
                </c:pt>
                <c:pt idx="144">
                  <c:v>-3.000000</c:v>
                </c:pt>
                <c:pt idx="145">
                  <c:v>1.000000</c:v>
                </c:pt>
                <c:pt idx="146">
                  <c:v>7.000000</c:v>
                </c:pt>
                <c:pt idx="147">
                  <c:v>-3.000000</c:v>
                </c:pt>
                <c:pt idx="148">
                  <c:v>1.000000</c:v>
                </c:pt>
                <c:pt idx="149">
                  <c:v>1.000000</c:v>
                </c:pt>
                <c:pt idx="150">
                  <c:v>-2.000000</c:v>
                </c:pt>
                <c:pt idx="151">
                  <c:v>-8.000000</c:v>
                </c:pt>
                <c:pt idx="152">
                  <c:v>-12.000000</c:v>
                </c:pt>
                <c:pt idx="153">
                  <c:v>7.000000</c:v>
                </c:pt>
                <c:pt idx="154">
                  <c:v>-2.000000</c:v>
                </c:pt>
                <c:pt idx="155">
                  <c:v>1.000000</c:v>
                </c:pt>
                <c:pt idx="156">
                  <c:v>1.000000</c:v>
                </c:pt>
                <c:pt idx="157">
                  <c:v>0.000000</c:v>
                </c:pt>
                <c:pt idx="158">
                  <c:v>-6.000000</c:v>
                </c:pt>
                <c:pt idx="159">
                  <c:v>0.000000</c:v>
                </c:pt>
                <c:pt idx="160">
                  <c:v>-3.000000</c:v>
                </c:pt>
                <c:pt idx="161">
                  <c:v>-13.000000</c:v>
                </c:pt>
                <c:pt idx="162">
                  <c:v>-11.000000</c:v>
                </c:pt>
                <c:pt idx="163">
                  <c:v>-12.000000</c:v>
                </c:pt>
                <c:pt idx="164">
                  <c:v>-13.000000</c:v>
                </c:pt>
                <c:pt idx="165">
                  <c:v>-17.000000</c:v>
                </c:pt>
                <c:pt idx="166">
                  <c:v>-10.000000</c:v>
                </c:pt>
                <c:pt idx="167">
                  <c:v>-13.000000</c:v>
                </c:pt>
                <c:pt idx="168">
                  <c:v>-31.000000</c:v>
                </c:pt>
                <c:pt idx="169">
                  <c:v>-33.000000</c:v>
                </c:pt>
                <c:pt idx="170">
                  <c:v>-36.000000</c:v>
                </c:pt>
                <c:pt idx="171">
                  <c:v>-40.000000</c:v>
                </c:pt>
                <c:pt idx="172">
                  <c:v>-46.000000</c:v>
                </c:pt>
                <c:pt idx="173">
                  <c:v>-45.000000</c:v>
                </c:pt>
                <c:pt idx="174">
                  <c:v>-23.000000</c:v>
                </c:pt>
                <c:pt idx="175">
                  <c:v>-42.000000</c:v>
                </c:pt>
                <c:pt idx="176">
                  <c:v>-40.000000</c:v>
                </c:pt>
                <c:pt idx="177">
                  <c:v>-39.000000</c:v>
                </c:pt>
                <c:pt idx="178">
                  <c:v>-40.000000</c:v>
                </c:pt>
                <c:pt idx="179">
                  <c:v>-40.000000</c:v>
                </c:pt>
                <c:pt idx="180">
                  <c:v>-20.000000</c:v>
                </c:pt>
                <c:pt idx="181">
                  <c:v>-12.000000</c:v>
                </c:pt>
                <c:pt idx="182">
                  <c:v>-24.000000</c:v>
                </c:pt>
                <c:pt idx="183">
                  <c:v>-19.000000</c:v>
                </c:pt>
                <c:pt idx="184">
                  <c:v>-17.000000</c:v>
                </c:pt>
                <c:pt idx="185">
                  <c:v>-17.000000</c:v>
                </c:pt>
                <c:pt idx="186">
                  <c:v>-19.000000</c:v>
                </c:pt>
                <c:pt idx="187">
                  <c:v>-7.000000</c:v>
                </c:pt>
                <c:pt idx="188">
                  <c:v>0.000000</c:v>
                </c:pt>
                <c:pt idx="189">
                  <c:v>-8.000000</c:v>
                </c:pt>
                <c:pt idx="190">
                  <c:v>-2.000000</c:v>
                </c:pt>
                <c:pt idx="191">
                  <c:v>-1.000000</c:v>
                </c:pt>
                <c:pt idx="192">
                  <c:v>0.000000</c:v>
                </c:pt>
                <c:pt idx="193">
                  <c:v>-1.000000</c:v>
                </c:pt>
                <c:pt idx="194">
                  <c:v>10.000000</c:v>
                </c:pt>
                <c:pt idx="195">
                  <c:v>18.000000</c:v>
                </c:pt>
                <c:pt idx="196">
                  <c:v>1.000000</c:v>
                </c:pt>
                <c:pt idx="197">
                  <c:v>7.000000</c:v>
                </c:pt>
                <c:pt idx="198">
                  <c:v>6.000000</c:v>
                </c:pt>
                <c:pt idx="199">
                  <c:v>5.000000</c:v>
                </c:pt>
                <c:pt idx="200">
                  <c:v>4.000000</c:v>
                </c:pt>
                <c:pt idx="201">
                  <c:v>16.000000</c:v>
                </c:pt>
                <c:pt idx="202">
                  <c:v>22.000000</c:v>
                </c:pt>
                <c:pt idx="203">
                  <c:v>1.000000</c:v>
                </c:pt>
                <c:pt idx="204">
                  <c:v>8.000000</c:v>
                </c:pt>
                <c:pt idx="205">
                  <c:v>10.000000</c:v>
                </c:pt>
                <c:pt idx="206">
                  <c:v>9.000000</c:v>
                </c:pt>
                <c:pt idx="207">
                  <c:v>8.000000</c:v>
                </c:pt>
                <c:pt idx="208">
                  <c:v>18.000000</c:v>
                </c:pt>
                <c:pt idx="209">
                  <c:v>24.000000</c:v>
                </c:pt>
                <c:pt idx="210">
                  <c:v>8.000000</c:v>
                </c:pt>
                <c:pt idx="211">
                  <c:v>14.000000</c:v>
                </c:pt>
                <c:pt idx="212">
                  <c:v>12.000000</c:v>
                </c:pt>
                <c:pt idx="213">
                  <c:v>10.000000</c:v>
                </c:pt>
                <c:pt idx="214">
                  <c:v>8.000000</c:v>
                </c:pt>
                <c:pt idx="215">
                  <c:v>20.000000</c:v>
                </c:pt>
                <c:pt idx="216">
                  <c:v>23.000000</c:v>
                </c:pt>
                <c:pt idx="217">
                  <c:v>9.000000</c:v>
                </c:pt>
                <c:pt idx="218">
                  <c:v>13.000000</c:v>
                </c:pt>
                <c:pt idx="219">
                  <c:v>14.000000</c:v>
                </c:pt>
                <c:pt idx="220">
                  <c:v>11.000000</c:v>
                </c:pt>
                <c:pt idx="221">
                  <c:v>8.000000</c:v>
                </c:pt>
                <c:pt idx="222">
                  <c:v>18.000000</c:v>
                </c:pt>
                <c:pt idx="223">
                  <c:v>13.000000</c:v>
                </c:pt>
                <c:pt idx="224">
                  <c:v>8.000000</c:v>
                </c:pt>
                <c:pt idx="225">
                  <c:v>15.000000</c:v>
                </c:pt>
                <c:pt idx="226">
                  <c:v>14.000000</c:v>
                </c:pt>
                <c:pt idx="227">
                  <c:v>12.000000</c:v>
                </c:pt>
                <c:pt idx="228">
                  <c:v>9.000000</c:v>
                </c:pt>
                <c:pt idx="229">
                  <c:v>23.000000</c:v>
                </c:pt>
                <c:pt idx="230">
                  <c:v>13.000000</c:v>
                </c:pt>
                <c:pt idx="231">
                  <c:v>11.000000</c:v>
                </c:pt>
                <c:pt idx="232">
                  <c:v>14.000000</c:v>
                </c:pt>
                <c:pt idx="233">
                  <c:v>12.000000</c:v>
                </c:pt>
                <c:pt idx="234">
                  <c:v>9.000000</c:v>
                </c:pt>
                <c:pt idx="235">
                  <c:v>9.000000</c:v>
                </c:pt>
                <c:pt idx="236">
                  <c:v>14.000000</c:v>
                </c:pt>
                <c:pt idx="237">
                  <c:v>12.000000</c:v>
                </c:pt>
                <c:pt idx="238">
                  <c:v>5.000000</c:v>
                </c:pt>
                <c:pt idx="239">
                  <c:v>8.000000</c:v>
                </c:pt>
                <c:pt idx="240">
                  <c:v>9.000000</c:v>
                </c:pt>
                <c:pt idx="241">
                  <c:v>5.000000</c:v>
                </c:pt>
                <c:pt idx="242">
                  <c:v>4.000000</c:v>
                </c:pt>
                <c:pt idx="243">
                  <c:v>3.000000</c:v>
                </c:pt>
                <c:pt idx="244">
                  <c:v>-1.000000</c:v>
                </c:pt>
                <c:pt idx="245">
                  <c:v>0.000000</c:v>
                </c:pt>
                <c:pt idx="246">
                  <c:v>5.000000</c:v>
                </c:pt>
                <c:pt idx="247">
                  <c:v>4.000000</c:v>
                </c:pt>
                <c:pt idx="248">
                  <c:v>1.000000</c:v>
                </c:pt>
                <c:pt idx="249">
                  <c:v>0.000000</c:v>
                </c:pt>
                <c:pt idx="250">
                  <c:v>5.000000</c:v>
                </c:pt>
                <c:pt idx="251">
                  <c:v>-9.000000</c:v>
                </c:pt>
                <c:pt idx="252">
                  <c:v>0.000000</c:v>
                </c:pt>
                <c:pt idx="253">
                  <c:v>2.000000</c:v>
                </c:pt>
                <c:pt idx="254">
                  <c:v>8.000000</c:v>
                </c:pt>
                <c:pt idx="255">
                  <c:v>7.000000</c:v>
                </c:pt>
                <c:pt idx="256">
                  <c:v>-17.000000</c:v>
                </c:pt>
                <c:pt idx="257">
                  <c:v>-35.000000</c:v>
                </c:pt>
                <c:pt idx="258">
                  <c:v>-58.000000</c:v>
                </c:pt>
                <c:pt idx="259">
                  <c:v>-12.000000</c:v>
                </c:pt>
                <c:pt idx="260">
                  <c:v>-9.000000</c:v>
                </c:pt>
                <c:pt idx="261">
                  <c:v>-10.000000</c:v>
                </c:pt>
                <c:pt idx="262">
                  <c:v>-12.000000</c:v>
                </c:pt>
                <c:pt idx="263">
                  <c:v>-13.000000</c:v>
                </c:pt>
                <c:pt idx="264">
                  <c:v>-29.000000</c:v>
                </c:pt>
                <c:pt idx="265">
                  <c:v>-54.000000</c:v>
                </c:pt>
                <c:pt idx="266">
                  <c:v>-9.000000</c:v>
                </c:pt>
                <c:pt idx="267">
                  <c:v>-5.000000</c:v>
                </c:pt>
                <c:pt idx="268">
                  <c:v>-9.000000</c:v>
                </c:pt>
                <c:pt idx="269">
                  <c:v>-8.000000</c:v>
                </c:pt>
                <c:pt idx="270">
                  <c:v>-9.000000</c:v>
                </c:pt>
                <c:pt idx="271">
                  <c:v>-23.000000</c:v>
                </c:pt>
                <c:pt idx="272">
                  <c:v>-48.000000</c:v>
                </c:pt>
                <c:pt idx="273">
                  <c:v>-5.000000</c:v>
                </c:pt>
                <c:pt idx="274">
                  <c:v>-1.000000</c:v>
                </c:pt>
                <c:pt idx="275">
                  <c:v>-1.000000</c:v>
                </c:pt>
                <c:pt idx="276">
                  <c:v>-3.000000</c:v>
                </c:pt>
                <c:pt idx="277">
                  <c:v>-4.000000</c:v>
                </c:pt>
                <c:pt idx="278">
                  <c:v>-15.000000</c:v>
                </c:pt>
                <c:pt idx="279">
                  <c:v>-37.000000</c:v>
                </c:pt>
                <c:pt idx="280">
                  <c:v>3.000000</c:v>
                </c:pt>
                <c:pt idx="281">
                  <c:v>10.000000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'Italy-mobility'!$B$4:$B$285</c:f>
              <c:strCache>
                <c:ptCount val="28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strCache>
            </c:strRef>
          </c:cat>
          <c:val>
            <c:numRef>
              <c:f>'Italy-mobility'!$N$4:$N$285</c:f>
              <c:numCache>
                <c:ptCount val="282"/>
                <c:pt idx="0">
                  <c:v>-10.000000</c:v>
                </c:pt>
                <c:pt idx="1">
                  <c:v>-13.000000</c:v>
                </c:pt>
                <c:pt idx="2">
                  <c:v>-11.000000</c:v>
                </c:pt>
                <c:pt idx="3">
                  <c:v>-9.000000</c:v>
                </c:pt>
                <c:pt idx="4">
                  <c:v>-11.000000</c:v>
                </c:pt>
                <c:pt idx="5">
                  <c:v>-10.000000</c:v>
                </c:pt>
                <c:pt idx="6">
                  <c:v>-8.000000</c:v>
                </c:pt>
                <c:pt idx="7">
                  <c:v>-8.000000</c:v>
                </c:pt>
                <c:pt idx="8">
                  <c:v>-22.000000</c:v>
                </c:pt>
                <c:pt idx="9">
                  <c:v>-22.000000</c:v>
                </c:pt>
                <c:pt idx="10">
                  <c:v>-8.000000</c:v>
                </c:pt>
                <c:pt idx="11">
                  <c:v>-12.000000</c:v>
                </c:pt>
                <c:pt idx="12">
                  <c:v>-10.000000</c:v>
                </c:pt>
                <c:pt idx="13">
                  <c:v>-23.000000</c:v>
                </c:pt>
                <c:pt idx="14">
                  <c:v>-23.000000</c:v>
                </c:pt>
                <c:pt idx="15">
                  <c:v>-31.000000</c:v>
                </c:pt>
                <c:pt idx="16">
                  <c:v>-35.000000</c:v>
                </c:pt>
                <c:pt idx="17">
                  <c:v>-43.000000</c:v>
                </c:pt>
                <c:pt idx="18">
                  <c:v>-50.000000</c:v>
                </c:pt>
                <c:pt idx="19">
                  <c:v>-69.000000</c:v>
                </c:pt>
                <c:pt idx="20">
                  <c:v>-82.000000</c:v>
                </c:pt>
                <c:pt idx="21">
                  <c:v>-52.000000</c:v>
                </c:pt>
                <c:pt idx="22">
                  <c:v>-55.000000</c:v>
                </c:pt>
                <c:pt idx="23">
                  <c:v>-56.000000</c:v>
                </c:pt>
                <c:pt idx="24">
                  <c:v>-57.000000</c:v>
                </c:pt>
                <c:pt idx="25">
                  <c:v>-60.000000</c:v>
                </c:pt>
                <c:pt idx="26">
                  <c:v>-74.000000</c:v>
                </c:pt>
                <c:pt idx="27">
                  <c:v>-85.000000</c:v>
                </c:pt>
                <c:pt idx="28">
                  <c:v>-62.000000</c:v>
                </c:pt>
                <c:pt idx="29">
                  <c:v>-63.000000</c:v>
                </c:pt>
                <c:pt idx="30">
                  <c:v>-64.000000</c:v>
                </c:pt>
                <c:pt idx="31">
                  <c:v>-67.000000</c:v>
                </c:pt>
                <c:pt idx="32">
                  <c:v>-69.000000</c:v>
                </c:pt>
                <c:pt idx="33">
                  <c:v>-76.000000</c:v>
                </c:pt>
                <c:pt idx="34">
                  <c:v>-86.000000</c:v>
                </c:pt>
                <c:pt idx="35">
                  <c:v>-67.000000</c:v>
                </c:pt>
                <c:pt idx="36">
                  <c:v>-67.000000</c:v>
                </c:pt>
                <c:pt idx="37">
                  <c:v>-67.000000</c:v>
                </c:pt>
                <c:pt idx="38">
                  <c:v>-67.000000</c:v>
                </c:pt>
                <c:pt idx="39">
                  <c:v>-67.000000</c:v>
                </c:pt>
                <c:pt idx="40">
                  <c:v>-75.000000</c:v>
                </c:pt>
                <c:pt idx="41">
                  <c:v>-85.000000</c:v>
                </c:pt>
                <c:pt idx="42">
                  <c:v>-63.000000</c:v>
                </c:pt>
                <c:pt idx="43">
                  <c:v>-63.000000</c:v>
                </c:pt>
                <c:pt idx="44">
                  <c:v>-62.000000</c:v>
                </c:pt>
                <c:pt idx="45">
                  <c:v>-62.000000</c:v>
                </c:pt>
                <c:pt idx="46">
                  <c:v>-64.000000</c:v>
                </c:pt>
                <c:pt idx="47">
                  <c:v>-71.000000</c:v>
                </c:pt>
                <c:pt idx="48">
                  <c:v>-89.000000</c:v>
                </c:pt>
                <c:pt idx="49">
                  <c:v>-93.000000</c:v>
                </c:pt>
                <c:pt idx="50">
                  <c:v>-62.000000</c:v>
                </c:pt>
                <c:pt idx="51">
                  <c:v>-60.000000</c:v>
                </c:pt>
                <c:pt idx="52">
                  <c:v>-59.000000</c:v>
                </c:pt>
                <c:pt idx="53">
                  <c:v>-61.000000</c:v>
                </c:pt>
                <c:pt idx="54">
                  <c:v>-71.000000</c:v>
                </c:pt>
                <c:pt idx="55">
                  <c:v>-84.000000</c:v>
                </c:pt>
                <c:pt idx="56">
                  <c:v>-59.000000</c:v>
                </c:pt>
                <c:pt idx="57">
                  <c:v>-59.000000</c:v>
                </c:pt>
                <c:pt idx="58">
                  <c:v>-57.000000</c:v>
                </c:pt>
                <c:pt idx="59">
                  <c:v>-57.000000</c:v>
                </c:pt>
                <c:pt idx="60">
                  <c:v>-57.000000</c:v>
                </c:pt>
                <c:pt idx="61">
                  <c:v>-85.000000</c:v>
                </c:pt>
                <c:pt idx="62">
                  <c:v>-81.000000</c:v>
                </c:pt>
                <c:pt idx="63">
                  <c:v>-54.000000</c:v>
                </c:pt>
                <c:pt idx="64">
                  <c:v>-55.000000</c:v>
                </c:pt>
                <c:pt idx="65">
                  <c:v>-53.000000</c:v>
                </c:pt>
                <c:pt idx="66">
                  <c:v>-51.000000</c:v>
                </c:pt>
                <c:pt idx="67">
                  <c:v>-92.000000</c:v>
                </c:pt>
                <c:pt idx="68">
                  <c:v>-66.000000</c:v>
                </c:pt>
                <c:pt idx="69">
                  <c:v>-80.000000</c:v>
                </c:pt>
                <c:pt idx="70">
                  <c:v>-34.000000</c:v>
                </c:pt>
                <c:pt idx="71">
                  <c:v>-32.000000</c:v>
                </c:pt>
                <c:pt idx="72">
                  <c:v>-32.000000</c:v>
                </c:pt>
                <c:pt idx="73">
                  <c:v>-31.000000</c:v>
                </c:pt>
                <c:pt idx="74">
                  <c:v>-34.000000</c:v>
                </c:pt>
                <c:pt idx="75">
                  <c:v>-37.000000</c:v>
                </c:pt>
                <c:pt idx="76">
                  <c:v>-52.000000</c:v>
                </c:pt>
                <c:pt idx="77">
                  <c:v>-30.000000</c:v>
                </c:pt>
                <c:pt idx="78">
                  <c:v>-26.000000</c:v>
                </c:pt>
                <c:pt idx="79">
                  <c:v>-28.000000</c:v>
                </c:pt>
                <c:pt idx="80">
                  <c:v>-27.000000</c:v>
                </c:pt>
                <c:pt idx="81">
                  <c:v>-30.000000</c:v>
                </c:pt>
                <c:pt idx="82">
                  <c:v>-36.000000</c:v>
                </c:pt>
                <c:pt idx="83">
                  <c:v>-48.000000</c:v>
                </c:pt>
                <c:pt idx="84">
                  <c:v>-18.000000</c:v>
                </c:pt>
                <c:pt idx="85">
                  <c:v>-15.000000</c:v>
                </c:pt>
                <c:pt idx="86">
                  <c:v>-15.000000</c:v>
                </c:pt>
                <c:pt idx="87">
                  <c:v>-17.000000</c:v>
                </c:pt>
                <c:pt idx="88">
                  <c:v>-18.000000</c:v>
                </c:pt>
                <c:pt idx="89">
                  <c:v>-11.000000</c:v>
                </c:pt>
                <c:pt idx="90">
                  <c:v>-12.000000</c:v>
                </c:pt>
                <c:pt idx="91">
                  <c:v>-15.000000</c:v>
                </c:pt>
                <c:pt idx="92">
                  <c:v>-10.000000</c:v>
                </c:pt>
                <c:pt idx="93">
                  <c:v>-10.000000</c:v>
                </c:pt>
                <c:pt idx="94">
                  <c:v>-12.000000</c:v>
                </c:pt>
                <c:pt idx="95">
                  <c:v>-14.000000</c:v>
                </c:pt>
                <c:pt idx="96">
                  <c:v>-4.000000</c:v>
                </c:pt>
                <c:pt idx="97">
                  <c:v>-13.000000</c:v>
                </c:pt>
                <c:pt idx="98">
                  <c:v>-18.000000</c:v>
                </c:pt>
                <c:pt idx="99">
                  <c:v>-48.000000</c:v>
                </c:pt>
                <c:pt idx="100">
                  <c:v>-3.000000</c:v>
                </c:pt>
                <c:pt idx="101">
                  <c:v>-7.000000</c:v>
                </c:pt>
                <c:pt idx="102">
                  <c:v>-6.000000</c:v>
                </c:pt>
                <c:pt idx="103">
                  <c:v>5.000000</c:v>
                </c:pt>
                <c:pt idx="104">
                  <c:v>-12.000000</c:v>
                </c:pt>
                <c:pt idx="105">
                  <c:v>-8.000000</c:v>
                </c:pt>
                <c:pt idx="106">
                  <c:v>-3.000000</c:v>
                </c:pt>
                <c:pt idx="107">
                  <c:v>-3.000000</c:v>
                </c:pt>
                <c:pt idx="108">
                  <c:v>-4.000000</c:v>
                </c:pt>
                <c:pt idx="109">
                  <c:v>-11.000000</c:v>
                </c:pt>
                <c:pt idx="110">
                  <c:v>-2.000000</c:v>
                </c:pt>
                <c:pt idx="111">
                  <c:v>11.000000</c:v>
                </c:pt>
                <c:pt idx="112">
                  <c:v>-6.000000</c:v>
                </c:pt>
                <c:pt idx="113">
                  <c:v>0.000000</c:v>
                </c:pt>
                <c:pt idx="114">
                  <c:v>0.000000</c:v>
                </c:pt>
                <c:pt idx="115">
                  <c:v>-1.000000</c:v>
                </c:pt>
                <c:pt idx="116">
                  <c:v>0.000000</c:v>
                </c:pt>
                <c:pt idx="117">
                  <c:v>9.000000</c:v>
                </c:pt>
                <c:pt idx="118">
                  <c:v>22.000000</c:v>
                </c:pt>
                <c:pt idx="119">
                  <c:v>-2.000000</c:v>
                </c:pt>
                <c:pt idx="120">
                  <c:v>4.000000</c:v>
                </c:pt>
                <c:pt idx="121">
                  <c:v>1.000000</c:v>
                </c:pt>
                <c:pt idx="122">
                  <c:v>1.000000</c:v>
                </c:pt>
                <c:pt idx="123">
                  <c:v>-1.000000</c:v>
                </c:pt>
                <c:pt idx="124">
                  <c:v>7.000000</c:v>
                </c:pt>
                <c:pt idx="125">
                  <c:v>17.000000</c:v>
                </c:pt>
                <c:pt idx="126">
                  <c:v>0.000000</c:v>
                </c:pt>
                <c:pt idx="127">
                  <c:v>4.000000</c:v>
                </c:pt>
                <c:pt idx="128">
                  <c:v>5.000000</c:v>
                </c:pt>
                <c:pt idx="129">
                  <c:v>4.000000</c:v>
                </c:pt>
                <c:pt idx="130">
                  <c:v>0.000000</c:v>
                </c:pt>
                <c:pt idx="131">
                  <c:v>10.000000</c:v>
                </c:pt>
                <c:pt idx="132">
                  <c:v>22.000000</c:v>
                </c:pt>
                <c:pt idx="133">
                  <c:v>-1.000000</c:v>
                </c:pt>
                <c:pt idx="134">
                  <c:v>6.000000</c:v>
                </c:pt>
                <c:pt idx="135">
                  <c:v>7.000000</c:v>
                </c:pt>
                <c:pt idx="136">
                  <c:v>7.000000</c:v>
                </c:pt>
                <c:pt idx="137">
                  <c:v>4.000000</c:v>
                </c:pt>
                <c:pt idx="138">
                  <c:v>8.000000</c:v>
                </c:pt>
                <c:pt idx="139">
                  <c:v>16.000000</c:v>
                </c:pt>
                <c:pt idx="140">
                  <c:v>2.000000</c:v>
                </c:pt>
                <c:pt idx="141">
                  <c:v>7.000000</c:v>
                </c:pt>
                <c:pt idx="142">
                  <c:v>7.000000</c:v>
                </c:pt>
                <c:pt idx="143">
                  <c:v>5.000000</c:v>
                </c:pt>
                <c:pt idx="144">
                  <c:v>3.000000</c:v>
                </c:pt>
                <c:pt idx="145">
                  <c:v>9.000000</c:v>
                </c:pt>
                <c:pt idx="146">
                  <c:v>20.000000</c:v>
                </c:pt>
                <c:pt idx="147">
                  <c:v>2.000000</c:v>
                </c:pt>
                <c:pt idx="148">
                  <c:v>7.000000</c:v>
                </c:pt>
                <c:pt idx="149">
                  <c:v>7.000000</c:v>
                </c:pt>
                <c:pt idx="150">
                  <c:v>3.000000</c:v>
                </c:pt>
                <c:pt idx="151">
                  <c:v>-8.000000</c:v>
                </c:pt>
                <c:pt idx="152">
                  <c:v>-7.000000</c:v>
                </c:pt>
                <c:pt idx="153">
                  <c:v>18.000000</c:v>
                </c:pt>
                <c:pt idx="154">
                  <c:v>3.000000</c:v>
                </c:pt>
                <c:pt idx="155">
                  <c:v>7.000000</c:v>
                </c:pt>
                <c:pt idx="156">
                  <c:v>7.000000</c:v>
                </c:pt>
                <c:pt idx="157">
                  <c:v>5.000000</c:v>
                </c:pt>
                <c:pt idx="158">
                  <c:v>1.000000</c:v>
                </c:pt>
                <c:pt idx="159">
                  <c:v>9.000000</c:v>
                </c:pt>
                <c:pt idx="160">
                  <c:v>7.000000</c:v>
                </c:pt>
                <c:pt idx="161">
                  <c:v>-7.000000</c:v>
                </c:pt>
                <c:pt idx="162">
                  <c:v>-4.000000</c:v>
                </c:pt>
                <c:pt idx="163">
                  <c:v>-6.000000</c:v>
                </c:pt>
                <c:pt idx="164">
                  <c:v>-5.000000</c:v>
                </c:pt>
                <c:pt idx="165">
                  <c:v>-9.000000</c:v>
                </c:pt>
                <c:pt idx="166">
                  <c:v>-1.000000</c:v>
                </c:pt>
                <c:pt idx="167">
                  <c:v>0.000000</c:v>
                </c:pt>
                <c:pt idx="168">
                  <c:v>-22.000000</c:v>
                </c:pt>
                <c:pt idx="169">
                  <c:v>-21.000000</c:v>
                </c:pt>
                <c:pt idx="170">
                  <c:v>-24.000000</c:v>
                </c:pt>
                <c:pt idx="171">
                  <c:v>-28.000000</c:v>
                </c:pt>
                <c:pt idx="172">
                  <c:v>-31.000000</c:v>
                </c:pt>
                <c:pt idx="173">
                  <c:v>-28.000000</c:v>
                </c:pt>
                <c:pt idx="174">
                  <c:v>-15.000000</c:v>
                </c:pt>
                <c:pt idx="175">
                  <c:v>-31.000000</c:v>
                </c:pt>
                <c:pt idx="176">
                  <c:v>-27.000000</c:v>
                </c:pt>
                <c:pt idx="177">
                  <c:v>-27.000000</c:v>
                </c:pt>
                <c:pt idx="178">
                  <c:v>-29.000000</c:v>
                </c:pt>
                <c:pt idx="179">
                  <c:v>-30.000000</c:v>
                </c:pt>
                <c:pt idx="180">
                  <c:v>-13.000000</c:v>
                </c:pt>
                <c:pt idx="181">
                  <c:v>-1.000000</c:v>
                </c:pt>
                <c:pt idx="182">
                  <c:v>-16.000000</c:v>
                </c:pt>
                <c:pt idx="183">
                  <c:v>-11.000000</c:v>
                </c:pt>
                <c:pt idx="184">
                  <c:v>-9.000000</c:v>
                </c:pt>
                <c:pt idx="185">
                  <c:v>-9.000000</c:v>
                </c:pt>
                <c:pt idx="186">
                  <c:v>-13.000000</c:v>
                </c:pt>
                <c:pt idx="187">
                  <c:v>-3.000000</c:v>
                </c:pt>
                <c:pt idx="188">
                  <c:v>4.000000</c:v>
                </c:pt>
                <c:pt idx="189">
                  <c:v>-1.000000</c:v>
                </c:pt>
                <c:pt idx="190">
                  <c:v>4.000000</c:v>
                </c:pt>
                <c:pt idx="191">
                  <c:v>4.000000</c:v>
                </c:pt>
                <c:pt idx="192">
                  <c:v>4.000000</c:v>
                </c:pt>
                <c:pt idx="193">
                  <c:v>2.000000</c:v>
                </c:pt>
                <c:pt idx="194">
                  <c:v>14.000000</c:v>
                </c:pt>
                <c:pt idx="195">
                  <c:v>21.000000</c:v>
                </c:pt>
                <c:pt idx="196">
                  <c:v>4.000000</c:v>
                </c:pt>
                <c:pt idx="197">
                  <c:v>10.000000</c:v>
                </c:pt>
                <c:pt idx="198">
                  <c:v>9.000000</c:v>
                </c:pt>
                <c:pt idx="199">
                  <c:v>8.000000</c:v>
                </c:pt>
                <c:pt idx="200">
                  <c:v>6.000000</c:v>
                </c:pt>
                <c:pt idx="201">
                  <c:v>18.000000</c:v>
                </c:pt>
                <c:pt idx="202">
                  <c:v>24.000000</c:v>
                </c:pt>
                <c:pt idx="203">
                  <c:v>6.000000</c:v>
                </c:pt>
                <c:pt idx="204">
                  <c:v>14.000000</c:v>
                </c:pt>
                <c:pt idx="205">
                  <c:v>16.000000</c:v>
                </c:pt>
                <c:pt idx="206">
                  <c:v>14.000000</c:v>
                </c:pt>
                <c:pt idx="207">
                  <c:v>12.000000</c:v>
                </c:pt>
                <c:pt idx="208">
                  <c:v>18.000000</c:v>
                </c:pt>
                <c:pt idx="209">
                  <c:v>20.000000</c:v>
                </c:pt>
                <c:pt idx="210">
                  <c:v>11.000000</c:v>
                </c:pt>
                <c:pt idx="211">
                  <c:v>17.000000</c:v>
                </c:pt>
                <c:pt idx="212">
                  <c:v>16.000000</c:v>
                </c:pt>
                <c:pt idx="213">
                  <c:v>14.000000</c:v>
                </c:pt>
                <c:pt idx="214">
                  <c:v>13.000000</c:v>
                </c:pt>
                <c:pt idx="215">
                  <c:v>21.000000</c:v>
                </c:pt>
                <c:pt idx="216">
                  <c:v>20.000000</c:v>
                </c:pt>
                <c:pt idx="217">
                  <c:v>13.000000</c:v>
                </c:pt>
                <c:pt idx="218">
                  <c:v>17.000000</c:v>
                </c:pt>
                <c:pt idx="219">
                  <c:v>17.000000</c:v>
                </c:pt>
                <c:pt idx="220">
                  <c:v>16.000000</c:v>
                </c:pt>
                <c:pt idx="221">
                  <c:v>10.000000</c:v>
                </c:pt>
                <c:pt idx="222">
                  <c:v>21.000000</c:v>
                </c:pt>
                <c:pt idx="223">
                  <c:v>9.000000</c:v>
                </c:pt>
                <c:pt idx="224">
                  <c:v>12.000000</c:v>
                </c:pt>
                <c:pt idx="225">
                  <c:v>19.000000</c:v>
                </c:pt>
                <c:pt idx="226">
                  <c:v>18.000000</c:v>
                </c:pt>
                <c:pt idx="227">
                  <c:v>15.000000</c:v>
                </c:pt>
                <c:pt idx="228">
                  <c:v>11.000000</c:v>
                </c:pt>
                <c:pt idx="229">
                  <c:v>21.000000</c:v>
                </c:pt>
                <c:pt idx="230">
                  <c:v>14.000000</c:v>
                </c:pt>
                <c:pt idx="231">
                  <c:v>15.000000</c:v>
                </c:pt>
                <c:pt idx="232">
                  <c:v>18.000000</c:v>
                </c:pt>
                <c:pt idx="233">
                  <c:v>15.000000</c:v>
                </c:pt>
                <c:pt idx="234">
                  <c:v>11.000000</c:v>
                </c:pt>
                <c:pt idx="235">
                  <c:v>10.000000</c:v>
                </c:pt>
                <c:pt idx="236">
                  <c:v>15.000000</c:v>
                </c:pt>
                <c:pt idx="237">
                  <c:v>8.000000</c:v>
                </c:pt>
                <c:pt idx="238">
                  <c:v>8.000000</c:v>
                </c:pt>
                <c:pt idx="239">
                  <c:v>12.000000</c:v>
                </c:pt>
                <c:pt idx="240">
                  <c:v>13.000000</c:v>
                </c:pt>
                <c:pt idx="241">
                  <c:v>9.000000</c:v>
                </c:pt>
                <c:pt idx="242">
                  <c:v>7.000000</c:v>
                </c:pt>
                <c:pt idx="243">
                  <c:v>8.000000</c:v>
                </c:pt>
                <c:pt idx="244">
                  <c:v>-4.000000</c:v>
                </c:pt>
                <c:pt idx="245">
                  <c:v>3.000000</c:v>
                </c:pt>
                <c:pt idx="246">
                  <c:v>9.000000</c:v>
                </c:pt>
                <c:pt idx="247">
                  <c:v>9.000000</c:v>
                </c:pt>
                <c:pt idx="248">
                  <c:v>7.000000</c:v>
                </c:pt>
                <c:pt idx="249">
                  <c:v>4.000000</c:v>
                </c:pt>
                <c:pt idx="250">
                  <c:v>8.000000</c:v>
                </c:pt>
                <c:pt idx="251">
                  <c:v>-8.000000</c:v>
                </c:pt>
                <c:pt idx="252">
                  <c:v>4.000000</c:v>
                </c:pt>
                <c:pt idx="253">
                  <c:v>6.000000</c:v>
                </c:pt>
                <c:pt idx="254">
                  <c:v>15.000000</c:v>
                </c:pt>
                <c:pt idx="255">
                  <c:v>11.000000</c:v>
                </c:pt>
                <c:pt idx="256">
                  <c:v>-20.000000</c:v>
                </c:pt>
                <c:pt idx="257">
                  <c:v>-42.000000</c:v>
                </c:pt>
                <c:pt idx="258">
                  <c:v>-65.000000</c:v>
                </c:pt>
                <c:pt idx="259">
                  <c:v>-13.000000</c:v>
                </c:pt>
                <c:pt idx="260">
                  <c:v>-10.000000</c:v>
                </c:pt>
                <c:pt idx="261">
                  <c:v>-11.000000</c:v>
                </c:pt>
                <c:pt idx="262">
                  <c:v>-13.000000</c:v>
                </c:pt>
                <c:pt idx="263">
                  <c:v>-14.000000</c:v>
                </c:pt>
                <c:pt idx="264">
                  <c:v>-33.000000</c:v>
                </c:pt>
                <c:pt idx="265">
                  <c:v>-62.000000</c:v>
                </c:pt>
                <c:pt idx="266">
                  <c:v>-7.000000</c:v>
                </c:pt>
                <c:pt idx="267">
                  <c:v>-4.000000</c:v>
                </c:pt>
                <c:pt idx="268">
                  <c:v>-9.000000</c:v>
                </c:pt>
                <c:pt idx="269">
                  <c:v>-6.000000</c:v>
                </c:pt>
                <c:pt idx="270">
                  <c:v>-10.000000</c:v>
                </c:pt>
                <c:pt idx="271">
                  <c:v>-27.000000</c:v>
                </c:pt>
                <c:pt idx="272">
                  <c:v>-56.000000</c:v>
                </c:pt>
                <c:pt idx="273">
                  <c:v>-4.000000</c:v>
                </c:pt>
                <c:pt idx="274">
                  <c:v>0.000000</c:v>
                </c:pt>
                <c:pt idx="275">
                  <c:v>0.000000</c:v>
                </c:pt>
                <c:pt idx="276">
                  <c:v>-3.000000</c:v>
                </c:pt>
                <c:pt idx="277">
                  <c:v>-5.000000</c:v>
                </c:pt>
                <c:pt idx="278">
                  <c:v>-21.000000</c:v>
                </c:pt>
                <c:pt idx="279">
                  <c:v>-44.000000</c:v>
                </c:pt>
                <c:pt idx="280">
                  <c:v>2.000000</c:v>
                </c:pt>
                <c:pt idx="281">
                  <c:v>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'Italy-mobility'!$B$4:$B$285</c:f>
              <c:strCache>
                <c:ptCount val="28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strCache>
            </c:strRef>
          </c:cat>
          <c:val>
            <c:numRef>
              <c:f>'Italy-mobility'!$V$4:$V$285</c:f>
              <c:numCache>
                <c:ptCount val="282"/>
                <c:pt idx="0">
                  <c:v>-8.000000</c:v>
                </c:pt>
                <c:pt idx="1">
                  <c:v>-11.000000</c:v>
                </c:pt>
                <c:pt idx="2">
                  <c:v>-10.000000</c:v>
                </c:pt>
                <c:pt idx="3">
                  <c:v>-11.000000</c:v>
                </c:pt>
                <c:pt idx="4">
                  <c:v>-9.000000</c:v>
                </c:pt>
                <c:pt idx="5">
                  <c:v>-10.000000</c:v>
                </c:pt>
                <c:pt idx="6">
                  <c:v>-23.000000</c:v>
                </c:pt>
                <c:pt idx="7">
                  <c:v>-8.000000</c:v>
                </c:pt>
                <c:pt idx="8">
                  <c:v>-38.000000</c:v>
                </c:pt>
                <c:pt idx="9">
                  <c:v>-36.000000</c:v>
                </c:pt>
                <c:pt idx="10">
                  <c:v>-6.000000</c:v>
                </c:pt>
                <c:pt idx="11">
                  <c:v>-9.000000</c:v>
                </c:pt>
                <c:pt idx="12">
                  <c:v>-13.000000</c:v>
                </c:pt>
                <c:pt idx="13">
                  <c:v>-21.000000</c:v>
                </c:pt>
                <c:pt idx="14">
                  <c:v>-18.000000</c:v>
                </c:pt>
                <c:pt idx="15">
                  <c:v>-20.000000</c:v>
                </c:pt>
                <c:pt idx="16">
                  <c:v>-23.000000</c:v>
                </c:pt>
                <c:pt idx="17">
                  <c:v>-29.000000</c:v>
                </c:pt>
                <c:pt idx="18">
                  <c:v>-36.000000</c:v>
                </c:pt>
                <c:pt idx="19">
                  <c:v>-60.000000</c:v>
                </c:pt>
                <c:pt idx="20">
                  <c:v>-76.000000</c:v>
                </c:pt>
                <c:pt idx="21">
                  <c:v>-42.000000</c:v>
                </c:pt>
                <c:pt idx="22">
                  <c:v>-47.000000</c:v>
                </c:pt>
                <c:pt idx="23">
                  <c:v>-47.000000</c:v>
                </c:pt>
                <c:pt idx="24">
                  <c:v>-49.000000</c:v>
                </c:pt>
                <c:pt idx="25">
                  <c:v>-51.000000</c:v>
                </c:pt>
                <c:pt idx="26">
                  <c:v>-66.000000</c:v>
                </c:pt>
                <c:pt idx="27">
                  <c:v>-79.000000</c:v>
                </c:pt>
                <c:pt idx="28">
                  <c:v>-52.000000</c:v>
                </c:pt>
                <c:pt idx="29">
                  <c:v>-51.000000</c:v>
                </c:pt>
                <c:pt idx="30">
                  <c:v>-52.000000</c:v>
                </c:pt>
                <c:pt idx="31">
                  <c:v>-60.000000</c:v>
                </c:pt>
                <c:pt idx="32">
                  <c:v>-62.000000</c:v>
                </c:pt>
                <c:pt idx="33">
                  <c:v>-70.000000</c:v>
                </c:pt>
                <c:pt idx="34">
                  <c:v>-81.000000</c:v>
                </c:pt>
                <c:pt idx="35">
                  <c:v>-61.000000</c:v>
                </c:pt>
                <c:pt idx="36">
                  <c:v>-61.000000</c:v>
                </c:pt>
                <c:pt idx="37">
                  <c:v>-61.000000</c:v>
                </c:pt>
                <c:pt idx="38">
                  <c:v>-61.000000</c:v>
                </c:pt>
                <c:pt idx="39">
                  <c:v>-61.000000</c:v>
                </c:pt>
                <c:pt idx="40">
                  <c:v>-68.000000</c:v>
                </c:pt>
                <c:pt idx="41">
                  <c:v>-79.000000</c:v>
                </c:pt>
                <c:pt idx="42">
                  <c:v>-56.000000</c:v>
                </c:pt>
                <c:pt idx="43">
                  <c:v>-56.000000</c:v>
                </c:pt>
                <c:pt idx="44">
                  <c:v>-54.000000</c:v>
                </c:pt>
                <c:pt idx="45">
                  <c:v>-55.000000</c:v>
                </c:pt>
                <c:pt idx="46">
                  <c:v>-60.000000</c:v>
                </c:pt>
                <c:pt idx="47">
                  <c:v>-68.000000</c:v>
                </c:pt>
                <c:pt idx="48">
                  <c:v>-89.000000</c:v>
                </c:pt>
                <c:pt idx="49">
                  <c:v>-93.000000</c:v>
                </c:pt>
                <c:pt idx="50">
                  <c:v>-56.000000</c:v>
                </c:pt>
                <c:pt idx="51">
                  <c:v>-50.000000</c:v>
                </c:pt>
                <c:pt idx="52">
                  <c:v>-50.000000</c:v>
                </c:pt>
                <c:pt idx="53">
                  <c:v>-51.000000</c:v>
                </c:pt>
                <c:pt idx="54">
                  <c:v>-63.000000</c:v>
                </c:pt>
                <c:pt idx="55">
                  <c:v>-78.000000</c:v>
                </c:pt>
                <c:pt idx="56">
                  <c:v>-48.000000</c:v>
                </c:pt>
                <c:pt idx="57">
                  <c:v>-47.000000</c:v>
                </c:pt>
                <c:pt idx="58">
                  <c:v>-46.000000</c:v>
                </c:pt>
                <c:pt idx="59">
                  <c:v>-45.000000</c:v>
                </c:pt>
                <c:pt idx="60">
                  <c:v>-47.000000</c:v>
                </c:pt>
                <c:pt idx="61">
                  <c:v>-79.000000</c:v>
                </c:pt>
                <c:pt idx="62">
                  <c:v>-74.000000</c:v>
                </c:pt>
                <c:pt idx="63">
                  <c:v>-42.000000</c:v>
                </c:pt>
                <c:pt idx="64">
                  <c:v>-41.000000</c:v>
                </c:pt>
                <c:pt idx="65">
                  <c:v>-40.000000</c:v>
                </c:pt>
                <c:pt idx="66">
                  <c:v>-42.000000</c:v>
                </c:pt>
                <c:pt idx="67">
                  <c:v>-91.000000</c:v>
                </c:pt>
                <c:pt idx="68">
                  <c:v>-60.000000</c:v>
                </c:pt>
                <c:pt idx="69">
                  <c:v>-70.000000</c:v>
                </c:pt>
                <c:pt idx="70">
                  <c:v>-28.000000</c:v>
                </c:pt>
                <c:pt idx="71">
                  <c:v>-25.000000</c:v>
                </c:pt>
                <c:pt idx="72">
                  <c:v>-25.000000</c:v>
                </c:pt>
                <c:pt idx="73">
                  <c:v>-24.000000</c:v>
                </c:pt>
                <c:pt idx="74">
                  <c:v>-26.000000</c:v>
                </c:pt>
                <c:pt idx="75">
                  <c:v>-32.000000</c:v>
                </c:pt>
                <c:pt idx="76">
                  <c:v>-48.000000</c:v>
                </c:pt>
                <c:pt idx="77">
                  <c:v>-24.000000</c:v>
                </c:pt>
                <c:pt idx="78">
                  <c:v>-20.000000</c:v>
                </c:pt>
                <c:pt idx="79">
                  <c:v>-20.000000</c:v>
                </c:pt>
                <c:pt idx="80">
                  <c:v>-22.000000</c:v>
                </c:pt>
                <c:pt idx="81">
                  <c:v>-25.000000</c:v>
                </c:pt>
                <c:pt idx="82">
                  <c:v>-30.000000</c:v>
                </c:pt>
                <c:pt idx="83">
                  <c:v>-44.000000</c:v>
                </c:pt>
                <c:pt idx="84">
                  <c:v>-14.000000</c:v>
                </c:pt>
                <c:pt idx="85">
                  <c:v>-15.000000</c:v>
                </c:pt>
                <c:pt idx="86">
                  <c:v>-13.000000</c:v>
                </c:pt>
                <c:pt idx="87">
                  <c:v>-16.000000</c:v>
                </c:pt>
                <c:pt idx="88">
                  <c:v>-16.000000</c:v>
                </c:pt>
                <c:pt idx="89">
                  <c:v>-14.000000</c:v>
                </c:pt>
                <c:pt idx="90">
                  <c:v>-20.000000</c:v>
                </c:pt>
                <c:pt idx="91">
                  <c:v>-13.000000</c:v>
                </c:pt>
                <c:pt idx="92">
                  <c:v>-11.000000</c:v>
                </c:pt>
                <c:pt idx="93">
                  <c:v>-10.000000</c:v>
                </c:pt>
                <c:pt idx="94">
                  <c:v>-12.000000</c:v>
                </c:pt>
                <c:pt idx="95">
                  <c:v>-12.000000</c:v>
                </c:pt>
                <c:pt idx="96">
                  <c:v>-9.000000</c:v>
                </c:pt>
                <c:pt idx="97">
                  <c:v>-18.000000</c:v>
                </c:pt>
                <c:pt idx="98">
                  <c:v>-29.000000</c:v>
                </c:pt>
                <c:pt idx="99">
                  <c:v>-65.000000</c:v>
                </c:pt>
                <c:pt idx="100">
                  <c:v>-4.000000</c:v>
                </c:pt>
                <c:pt idx="101">
                  <c:v>-6.000000</c:v>
                </c:pt>
                <c:pt idx="102">
                  <c:v>-6.000000</c:v>
                </c:pt>
                <c:pt idx="103">
                  <c:v>-1.000000</c:v>
                </c:pt>
                <c:pt idx="104">
                  <c:v>-15.000000</c:v>
                </c:pt>
                <c:pt idx="105">
                  <c:v>-6.000000</c:v>
                </c:pt>
                <c:pt idx="106">
                  <c:v>-4.000000</c:v>
                </c:pt>
                <c:pt idx="107">
                  <c:v>-4.000000</c:v>
                </c:pt>
                <c:pt idx="108">
                  <c:v>-4.000000</c:v>
                </c:pt>
                <c:pt idx="109">
                  <c:v>-10.000000</c:v>
                </c:pt>
                <c:pt idx="110">
                  <c:v>3.000000</c:v>
                </c:pt>
                <c:pt idx="111">
                  <c:v>-4.000000</c:v>
                </c:pt>
                <c:pt idx="112">
                  <c:v>-8.000000</c:v>
                </c:pt>
                <c:pt idx="113">
                  <c:v>-2.000000</c:v>
                </c:pt>
                <c:pt idx="114">
                  <c:v>-1.000000</c:v>
                </c:pt>
                <c:pt idx="115">
                  <c:v>-3.000000</c:v>
                </c:pt>
                <c:pt idx="116">
                  <c:v>-2.000000</c:v>
                </c:pt>
                <c:pt idx="117">
                  <c:v>5.000000</c:v>
                </c:pt>
                <c:pt idx="118">
                  <c:v>15.000000</c:v>
                </c:pt>
                <c:pt idx="119">
                  <c:v>-2.000000</c:v>
                </c:pt>
                <c:pt idx="120">
                  <c:v>0.000000</c:v>
                </c:pt>
                <c:pt idx="121">
                  <c:v>1.000000</c:v>
                </c:pt>
                <c:pt idx="122">
                  <c:v>-2.000000</c:v>
                </c:pt>
                <c:pt idx="123">
                  <c:v>0.000000</c:v>
                </c:pt>
                <c:pt idx="124">
                  <c:v>7.000000</c:v>
                </c:pt>
                <c:pt idx="125">
                  <c:v>15.000000</c:v>
                </c:pt>
                <c:pt idx="126">
                  <c:v>-1.000000</c:v>
                </c:pt>
                <c:pt idx="127">
                  <c:v>2.000000</c:v>
                </c:pt>
                <c:pt idx="128">
                  <c:v>2.000000</c:v>
                </c:pt>
                <c:pt idx="129">
                  <c:v>1.000000</c:v>
                </c:pt>
                <c:pt idx="130">
                  <c:v>-1.000000</c:v>
                </c:pt>
                <c:pt idx="131">
                  <c:v>5.000000</c:v>
                </c:pt>
                <c:pt idx="132">
                  <c:v>15.000000</c:v>
                </c:pt>
                <c:pt idx="133">
                  <c:v>0.000000</c:v>
                </c:pt>
                <c:pt idx="134">
                  <c:v>2.000000</c:v>
                </c:pt>
                <c:pt idx="135">
                  <c:v>3.000000</c:v>
                </c:pt>
                <c:pt idx="136">
                  <c:v>2.000000</c:v>
                </c:pt>
                <c:pt idx="137">
                  <c:v>2.000000</c:v>
                </c:pt>
                <c:pt idx="138">
                  <c:v>3.000000</c:v>
                </c:pt>
                <c:pt idx="139">
                  <c:v>20.000000</c:v>
                </c:pt>
                <c:pt idx="140">
                  <c:v>1.000000</c:v>
                </c:pt>
                <c:pt idx="141">
                  <c:v>5.000000</c:v>
                </c:pt>
                <c:pt idx="142">
                  <c:v>5.000000</c:v>
                </c:pt>
                <c:pt idx="143">
                  <c:v>3.000000</c:v>
                </c:pt>
                <c:pt idx="144">
                  <c:v>3.000000</c:v>
                </c:pt>
                <c:pt idx="145">
                  <c:v>8.000000</c:v>
                </c:pt>
                <c:pt idx="146">
                  <c:v>19.000000</c:v>
                </c:pt>
                <c:pt idx="147">
                  <c:v>4.000000</c:v>
                </c:pt>
                <c:pt idx="148">
                  <c:v>7.000000</c:v>
                </c:pt>
                <c:pt idx="149">
                  <c:v>6.000000</c:v>
                </c:pt>
                <c:pt idx="150">
                  <c:v>3.000000</c:v>
                </c:pt>
                <c:pt idx="151">
                  <c:v>-7.000000</c:v>
                </c:pt>
                <c:pt idx="152">
                  <c:v>-1.000000</c:v>
                </c:pt>
                <c:pt idx="153">
                  <c:v>19.000000</c:v>
                </c:pt>
                <c:pt idx="154">
                  <c:v>4.000000</c:v>
                </c:pt>
                <c:pt idx="155">
                  <c:v>6.000000</c:v>
                </c:pt>
                <c:pt idx="156">
                  <c:v>5.000000</c:v>
                </c:pt>
                <c:pt idx="157">
                  <c:v>4.000000</c:v>
                </c:pt>
                <c:pt idx="158">
                  <c:v>-2.000000</c:v>
                </c:pt>
                <c:pt idx="159">
                  <c:v>9.000000</c:v>
                </c:pt>
                <c:pt idx="160">
                  <c:v>10.000000</c:v>
                </c:pt>
                <c:pt idx="161">
                  <c:v>-3.000000</c:v>
                </c:pt>
                <c:pt idx="162">
                  <c:v>-2.000000</c:v>
                </c:pt>
                <c:pt idx="163">
                  <c:v>-1.000000</c:v>
                </c:pt>
                <c:pt idx="164">
                  <c:v>-2.000000</c:v>
                </c:pt>
                <c:pt idx="165">
                  <c:v>-5.000000</c:v>
                </c:pt>
                <c:pt idx="166">
                  <c:v>11.000000</c:v>
                </c:pt>
                <c:pt idx="167">
                  <c:v>15.000000</c:v>
                </c:pt>
                <c:pt idx="168">
                  <c:v>-17.000000</c:v>
                </c:pt>
                <c:pt idx="169">
                  <c:v>-19.000000</c:v>
                </c:pt>
                <c:pt idx="170">
                  <c:v>-23.000000</c:v>
                </c:pt>
                <c:pt idx="171">
                  <c:v>-28.000000</c:v>
                </c:pt>
                <c:pt idx="172">
                  <c:v>-35.000000</c:v>
                </c:pt>
                <c:pt idx="173">
                  <c:v>-24.000000</c:v>
                </c:pt>
                <c:pt idx="174">
                  <c:v>13.000000</c:v>
                </c:pt>
                <c:pt idx="175">
                  <c:v>-29.000000</c:v>
                </c:pt>
                <c:pt idx="176">
                  <c:v>-27.000000</c:v>
                </c:pt>
                <c:pt idx="177">
                  <c:v>-26.000000</c:v>
                </c:pt>
                <c:pt idx="178">
                  <c:v>-28.000000</c:v>
                </c:pt>
                <c:pt idx="179">
                  <c:v>-28.000000</c:v>
                </c:pt>
                <c:pt idx="180">
                  <c:v>5.000000</c:v>
                </c:pt>
                <c:pt idx="181">
                  <c:v>14.000000</c:v>
                </c:pt>
                <c:pt idx="182">
                  <c:v>-12.000000</c:v>
                </c:pt>
                <c:pt idx="183">
                  <c:v>-8.000000</c:v>
                </c:pt>
                <c:pt idx="184">
                  <c:v>-5.000000</c:v>
                </c:pt>
                <c:pt idx="185">
                  <c:v>-7.000000</c:v>
                </c:pt>
                <c:pt idx="186">
                  <c:v>-7.000000</c:v>
                </c:pt>
                <c:pt idx="187">
                  <c:v>3.000000</c:v>
                </c:pt>
                <c:pt idx="188">
                  <c:v>9.000000</c:v>
                </c:pt>
                <c:pt idx="189">
                  <c:v>-2.000000</c:v>
                </c:pt>
                <c:pt idx="190">
                  <c:v>0.000000</c:v>
                </c:pt>
                <c:pt idx="191">
                  <c:v>4.000000</c:v>
                </c:pt>
                <c:pt idx="192">
                  <c:v>2.000000</c:v>
                </c:pt>
                <c:pt idx="193">
                  <c:v>6.000000</c:v>
                </c:pt>
                <c:pt idx="194">
                  <c:v>17.000000</c:v>
                </c:pt>
                <c:pt idx="195">
                  <c:v>27.000000</c:v>
                </c:pt>
                <c:pt idx="196">
                  <c:v>3.000000</c:v>
                </c:pt>
                <c:pt idx="197">
                  <c:v>9.000000</c:v>
                </c:pt>
                <c:pt idx="198">
                  <c:v>10.000000</c:v>
                </c:pt>
                <c:pt idx="199">
                  <c:v>7.000000</c:v>
                </c:pt>
                <c:pt idx="200">
                  <c:v>8.000000</c:v>
                </c:pt>
                <c:pt idx="201">
                  <c:v>18.000000</c:v>
                </c:pt>
                <c:pt idx="202">
                  <c:v>29.000000</c:v>
                </c:pt>
                <c:pt idx="203">
                  <c:v>8.000000</c:v>
                </c:pt>
                <c:pt idx="204">
                  <c:v>11.000000</c:v>
                </c:pt>
                <c:pt idx="205">
                  <c:v>9.000000</c:v>
                </c:pt>
                <c:pt idx="206">
                  <c:v>7.000000</c:v>
                </c:pt>
                <c:pt idx="207">
                  <c:v>9.000000</c:v>
                </c:pt>
                <c:pt idx="208">
                  <c:v>19.000000</c:v>
                </c:pt>
                <c:pt idx="209">
                  <c:v>33.000000</c:v>
                </c:pt>
                <c:pt idx="210">
                  <c:v>9.000000</c:v>
                </c:pt>
                <c:pt idx="211">
                  <c:v>12.000000</c:v>
                </c:pt>
                <c:pt idx="212">
                  <c:v>12.000000</c:v>
                </c:pt>
                <c:pt idx="213">
                  <c:v>9.000000</c:v>
                </c:pt>
                <c:pt idx="214">
                  <c:v>9.000000</c:v>
                </c:pt>
                <c:pt idx="215">
                  <c:v>17.000000</c:v>
                </c:pt>
                <c:pt idx="216">
                  <c:v>15.000000</c:v>
                </c:pt>
                <c:pt idx="217">
                  <c:v>9.000000</c:v>
                </c:pt>
                <c:pt idx="218">
                  <c:v>12.000000</c:v>
                </c:pt>
                <c:pt idx="219">
                  <c:v>10.000000</c:v>
                </c:pt>
                <c:pt idx="220">
                  <c:v>8.000000</c:v>
                </c:pt>
                <c:pt idx="221">
                  <c:v>7.000000</c:v>
                </c:pt>
                <c:pt idx="222">
                  <c:v>10.000000</c:v>
                </c:pt>
                <c:pt idx="223">
                  <c:v>8.000000</c:v>
                </c:pt>
                <c:pt idx="224">
                  <c:v>8.000000</c:v>
                </c:pt>
                <c:pt idx="225">
                  <c:v>14.000000</c:v>
                </c:pt>
                <c:pt idx="226">
                  <c:v>11.000000</c:v>
                </c:pt>
                <c:pt idx="227">
                  <c:v>9.000000</c:v>
                </c:pt>
                <c:pt idx="228">
                  <c:v>9.000000</c:v>
                </c:pt>
                <c:pt idx="229">
                  <c:v>18.000000</c:v>
                </c:pt>
                <c:pt idx="230">
                  <c:v>-3.000000</c:v>
                </c:pt>
                <c:pt idx="231">
                  <c:v>11.000000</c:v>
                </c:pt>
                <c:pt idx="232">
                  <c:v>14.000000</c:v>
                </c:pt>
                <c:pt idx="233">
                  <c:v>11.000000</c:v>
                </c:pt>
                <c:pt idx="234">
                  <c:v>7.000000</c:v>
                </c:pt>
                <c:pt idx="235">
                  <c:v>9.000000</c:v>
                </c:pt>
                <c:pt idx="236">
                  <c:v>12.000000</c:v>
                </c:pt>
                <c:pt idx="237">
                  <c:v>15.000000</c:v>
                </c:pt>
                <c:pt idx="238">
                  <c:v>8.000000</c:v>
                </c:pt>
                <c:pt idx="239">
                  <c:v>12.000000</c:v>
                </c:pt>
                <c:pt idx="240">
                  <c:v>13.000000</c:v>
                </c:pt>
                <c:pt idx="241">
                  <c:v>8.000000</c:v>
                </c:pt>
                <c:pt idx="242">
                  <c:v>6.000000</c:v>
                </c:pt>
                <c:pt idx="243">
                  <c:v>6.000000</c:v>
                </c:pt>
                <c:pt idx="244">
                  <c:v>11.000000</c:v>
                </c:pt>
                <c:pt idx="245">
                  <c:v>4.000000</c:v>
                </c:pt>
                <c:pt idx="246">
                  <c:v>8.000000</c:v>
                </c:pt>
                <c:pt idx="247">
                  <c:v>8.000000</c:v>
                </c:pt>
                <c:pt idx="248">
                  <c:v>4.000000</c:v>
                </c:pt>
                <c:pt idx="249">
                  <c:v>3.000000</c:v>
                </c:pt>
                <c:pt idx="250">
                  <c:v>5.000000</c:v>
                </c:pt>
                <c:pt idx="251">
                  <c:v>-9.000000</c:v>
                </c:pt>
                <c:pt idx="252">
                  <c:v>4.000000</c:v>
                </c:pt>
                <c:pt idx="253">
                  <c:v>6.000000</c:v>
                </c:pt>
                <c:pt idx="254">
                  <c:v>7.000000</c:v>
                </c:pt>
                <c:pt idx="255">
                  <c:v>4.000000</c:v>
                </c:pt>
                <c:pt idx="256">
                  <c:v>2.000000</c:v>
                </c:pt>
                <c:pt idx="257">
                  <c:v>1.000000</c:v>
                </c:pt>
                <c:pt idx="258">
                  <c:v>-7.000000</c:v>
                </c:pt>
                <c:pt idx="259">
                  <c:v>4.000000</c:v>
                </c:pt>
                <c:pt idx="260">
                  <c:v>6.000000</c:v>
                </c:pt>
                <c:pt idx="261">
                  <c:v>6.000000</c:v>
                </c:pt>
                <c:pt idx="262">
                  <c:v>3.000000</c:v>
                </c:pt>
                <c:pt idx="263">
                  <c:v>5.000000</c:v>
                </c:pt>
                <c:pt idx="264">
                  <c:v>0.000000</c:v>
                </c:pt>
                <c:pt idx="265">
                  <c:v>-18.000000</c:v>
                </c:pt>
                <c:pt idx="266">
                  <c:v>6.000000</c:v>
                </c:pt>
                <c:pt idx="267">
                  <c:v>11.000000</c:v>
                </c:pt>
                <c:pt idx="268">
                  <c:v>5.000000</c:v>
                </c:pt>
                <c:pt idx="269">
                  <c:v>6.000000</c:v>
                </c:pt>
                <c:pt idx="270">
                  <c:v>7.000000</c:v>
                </c:pt>
                <c:pt idx="271">
                  <c:v>5.000000</c:v>
                </c:pt>
                <c:pt idx="272">
                  <c:v>-9.000000</c:v>
                </c:pt>
                <c:pt idx="273">
                  <c:v>8.000000</c:v>
                </c:pt>
                <c:pt idx="274">
                  <c:v>12.000000</c:v>
                </c:pt>
                <c:pt idx="275">
                  <c:v>12.000000</c:v>
                </c:pt>
                <c:pt idx="276">
                  <c:v>10.000000</c:v>
                </c:pt>
                <c:pt idx="277">
                  <c:v>11.000000</c:v>
                </c:pt>
                <c:pt idx="278">
                  <c:v>9.000000</c:v>
                </c:pt>
                <c:pt idx="279">
                  <c:v>-7.000000</c:v>
                </c:pt>
                <c:pt idx="280">
                  <c:v>14.000000</c:v>
                </c:pt>
                <c:pt idx="281">
                  <c:v>21.000000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'Italy-mobility'!$B$4:$B$285</c:f>
              <c:strCache>
                <c:ptCount val="28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strCache>
            </c:strRef>
          </c:cat>
          <c:val>
            <c:numRef>
              <c:f>'Italy-mobility'!$G$4:$G$285</c:f>
              <c:numCache>
                <c:ptCount val="282"/>
                <c:pt idx="0">
                  <c:v>-6.000000</c:v>
                </c:pt>
                <c:pt idx="1">
                  <c:v>-7.000000</c:v>
                </c:pt>
                <c:pt idx="2">
                  <c:v>-9.000000</c:v>
                </c:pt>
                <c:pt idx="3">
                  <c:v>-9.000000</c:v>
                </c:pt>
                <c:pt idx="4">
                  <c:v>-8.000000</c:v>
                </c:pt>
                <c:pt idx="5">
                  <c:v>-10.000000</c:v>
                </c:pt>
                <c:pt idx="6">
                  <c:v>-20.000000</c:v>
                </c:pt>
                <c:pt idx="7">
                  <c:v>-7.000000</c:v>
                </c:pt>
                <c:pt idx="8">
                  <c:v>-44.000000</c:v>
                </c:pt>
                <c:pt idx="9">
                  <c:v>-42.000000</c:v>
                </c:pt>
                <c:pt idx="10">
                  <c:v>-6.000000</c:v>
                </c:pt>
                <c:pt idx="11">
                  <c:v>-9.000000</c:v>
                </c:pt>
                <c:pt idx="12">
                  <c:v>-14.000000</c:v>
                </c:pt>
                <c:pt idx="13">
                  <c:v>-26.000000</c:v>
                </c:pt>
                <c:pt idx="14">
                  <c:v>-19.000000</c:v>
                </c:pt>
                <c:pt idx="15">
                  <c:v>-19.000000</c:v>
                </c:pt>
                <c:pt idx="16">
                  <c:v>-23.000000</c:v>
                </c:pt>
                <c:pt idx="17">
                  <c:v>-27.000000</c:v>
                </c:pt>
                <c:pt idx="18">
                  <c:v>-32.000000</c:v>
                </c:pt>
                <c:pt idx="19">
                  <c:v>-53.000000</c:v>
                </c:pt>
                <c:pt idx="20">
                  <c:v>-71.000000</c:v>
                </c:pt>
                <c:pt idx="21">
                  <c:v>-37.000000</c:v>
                </c:pt>
                <c:pt idx="22">
                  <c:v>-40.000000</c:v>
                </c:pt>
                <c:pt idx="23">
                  <c:v>-41.000000</c:v>
                </c:pt>
                <c:pt idx="24">
                  <c:v>-43.000000</c:v>
                </c:pt>
                <c:pt idx="25">
                  <c:v>-44.000000</c:v>
                </c:pt>
                <c:pt idx="26">
                  <c:v>-60.000000</c:v>
                </c:pt>
                <c:pt idx="27">
                  <c:v>-73.000000</c:v>
                </c:pt>
                <c:pt idx="28">
                  <c:v>-48.000000</c:v>
                </c:pt>
                <c:pt idx="29">
                  <c:v>-47.000000</c:v>
                </c:pt>
                <c:pt idx="30">
                  <c:v>-49.000000</c:v>
                </c:pt>
                <c:pt idx="31">
                  <c:v>-56.000000</c:v>
                </c:pt>
                <c:pt idx="32">
                  <c:v>-57.000000</c:v>
                </c:pt>
                <c:pt idx="33">
                  <c:v>-65.000000</c:v>
                </c:pt>
                <c:pt idx="34">
                  <c:v>-76.000000</c:v>
                </c:pt>
                <c:pt idx="35">
                  <c:v>-55.000000</c:v>
                </c:pt>
                <c:pt idx="36">
                  <c:v>-56.000000</c:v>
                </c:pt>
                <c:pt idx="37">
                  <c:v>-56.000000</c:v>
                </c:pt>
                <c:pt idx="38">
                  <c:v>-56.000000</c:v>
                </c:pt>
                <c:pt idx="39">
                  <c:v>-56.000000</c:v>
                </c:pt>
                <c:pt idx="40">
                  <c:v>-64.000000</c:v>
                </c:pt>
                <c:pt idx="41">
                  <c:v>-75.000000</c:v>
                </c:pt>
                <c:pt idx="42">
                  <c:v>-52.000000</c:v>
                </c:pt>
                <c:pt idx="43">
                  <c:v>-52.000000</c:v>
                </c:pt>
                <c:pt idx="44">
                  <c:v>-50.000000</c:v>
                </c:pt>
                <c:pt idx="45">
                  <c:v>-50.000000</c:v>
                </c:pt>
                <c:pt idx="46">
                  <c:v>-53.000000</c:v>
                </c:pt>
                <c:pt idx="47">
                  <c:v>-63.000000</c:v>
                </c:pt>
                <c:pt idx="48">
                  <c:v>-85.000000</c:v>
                </c:pt>
                <c:pt idx="49">
                  <c:v>-92.000000</c:v>
                </c:pt>
                <c:pt idx="50">
                  <c:v>-51.000000</c:v>
                </c:pt>
                <c:pt idx="51">
                  <c:v>-46.000000</c:v>
                </c:pt>
                <c:pt idx="52">
                  <c:v>-46.000000</c:v>
                </c:pt>
                <c:pt idx="53">
                  <c:v>-48.000000</c:v>
                </c:pt>
                <c:pt idx="54">
                  <c:v>-59.000000</c:v>
                </c:pt>
                <c:pt idx="55">
                  <c:v>-72.000000</c:v>
                </c:pt>
                <c:pt idx="56">
                  <c:v>-45.000000</c:v>
                </c:pt>
                <c:pt idx="57">
                  <c:v>-46.000000</c:v>
                </c:pt>
                <c:pt idx="58">
                  <c:v>-45.000000</c:v>
                </c:pt>
                <c:pt idx="59">
                  <c:v>-45.000000</c:v>
                </c:pt>
                <c:pt idx="60">
                  <c:v>-46.000000</c:v>
                </c:pt>
                <c:pt idx="61">
                  <c:v>-78.000000</c:v>
                </c:pt>
                <c:pt idx="62">
                  <c:v>-67.000000</c:v>
                </c:pt>
                <c:pt idx="63">
                  <c:v>-40.000000</c:v>
                </c:pt>
                <c:pt idx="64">
                  <c:v>-41.000000</c:v>
                </c:pt>
                <c:pt idx="65">
                  <c:v>-40.000000</c:v>
                </c:pt>
                <c:pt idx="66">
                  <c:v>-43.000000</c:v>
                </c:pt>
                <c:pt idx="67">
                  <c:v>-90.000000</c:v>
                </c:pt>
                <c:pt idx="68">
                  <c:v>-57.000000</c:v>
                </c:pt>
                <c:pt idx="69">
                  <c:v>-65.000000</c:v>
                </c:pt>
                <c:pt idx="70">
                  <c:v>-27.000000</c:v>
                </c:pt>
                <c:pt idx="71">
                  <c:v>-26.000000</c:v>
                </c:pt>
                <c:pt idx="72">
                  <c:v>-26.000000</c:v>
                </c:pt>
                <c:pt idx="73">
                  <c:v>-26.000000</c:v>
                </c:pt>
                <c:pt idx="74">
                  <c:v>-26.000000</c:v>
                </c:pt>
                <c:pt idx="75">
                  <c:v>-30.000000</c:v>
                </c:pt>
                <c:pt idx="76">
                  <c:v>-41.000000</c:v>
                </c:pt>
                <c:pt idx="77">
                  <c:v>-21.000000</c:v>
                </c:pt>
                <c:pt idx="78">
                  <c:v>-20.000000</c:v>
                </c:pt>
                <c:pt idx="79">
                  <c:v>-20.000000</c:v>
                </c:pt>
                <c:pt idx="80">
                  <c:v>-22.000000</c:v>
                </c:pt>
                <c:pt idx="81">
                  <c:v>-22.000000</c:v>
                </c:pt>
                <c:pt idx="82">
                  <c:v>-28.000000</c:v>
                </c:pt>
                <c:pt idx="83">
                  <c:v>-37.000000</c:v>
                </c:pt>
                <c:pt idx="84">
                  <c:v>-15.000000</c:v>
                </c:pt>
                <c:pt idx="85">
                  <c:v>-16.000000</c:v>
                </c:pt>
                <c:pt idx="86">
                  <c:v>-16.000000</c:v>
                </c:pt>
                <c:pt idx="87">
                  <c:v>-16.000000</c:v>
                </c:pt>
                <c:pt idx="88">
                  <c:v>-16.000000</c:v>
                </c:pt>
                <c:pt idx="89">
                  <c:v>-11.000000</c:v>
                </c:pt>
                <c:pt idx="90">
                  <c:v>-18.000000</c:v>
                </c:pt>
                <c:pt idx="91">
                  <c:v>-12.000000</c:v>
                </c:pt>
                <c:pt idx="92">
                  <c:v>-11.000000</c:v>
                </c:pt>
                <c:pt idx="93">
                  <c:v>-10.000000</c:v>
                </c:pt>
                <c:pt idx="94">
                  <c:v>-11.000000</c:v>
                </c:pt>
                <c:pt idx="95">
                  <c:v>-11.000000</c:v>
                </c:pt>
                <c:pt idx="96">
                  <c:v>-6.000000</c:v>
                </c:pt>
                <c:pt idx="97">
                  <c:v>-15.000000</c:v>
                </c:pt>
                <c:pt idx="98">
                  <c:v>-26.000000</c:v>
                </c:pt>
                <c:pt idx="99">
                  <c:v>-66.000000</c:v>
                </c:pt>
                <c:pt idx="100">
                  <c:v>-4.000000</c:v>
                </c:pt>
                <c:pt idx="101">
                  <c:v>-4.000000</c:v>
                </c:pt>
                <c:pt idx="102">
                  <c:v>-2.000000</c:v>
                </c:pt>
                <c:pt idx="103">
                  <c:v>6.000000</c:v>
                </c:pt>
                <c:pt idx="104">
                  <c:v>3.000000</c:v>
                </c:pt>
                <c:pt idx="105">
                  <c:v>-4.000000</c:v>
                </c:pt>
                <c:pt idx="106">
                  <c:v>-3.000000</c:v>
                </c:pt>
                <c:pt idx="107">
                  <c:v>-2.000000</c:v>
                </c:pt>
                <c:pt idx="108">
                  <c:v>-3.000000</c:v>
                </c:pt>
                <c:pt idx="109">
                  <c:v>-10.000000</c:v>
                </c:pt>
                <c:pt idx="110">
                  <c:v>4.000000</c:v>
                </c:pt>
                <c:pt idx="111">
                  <c:v>7.000000</c:v>
                </c:pt>
                <c:pt idx="112">
                  <c:v>-6.000000</c:v>
                </c:pt>
                <c:pt idx="113">
                  <c:v>-1.000000</c:v>
                </c:pt>
                <c:pt idx="114">
                  <c:v>0.000000</c:v>
                </c:pt>
                <c:pt idx="115">
                  <c:v>-1.000000</c:v>
                </c:pt>
                <c:pt idx="116">
                  <c:v>1.000000</c:v>
                </c:pt>
                <c:pt idx="117">
                  <c:v>10.000000</c:v>
                </c:pt>
                <c:pt idx="118">
                  <c:v>26.000000</c:v>
                </c:pt>
                <c:pt idx="119">
                  <c:v>1.000000</c:v>
                </c:pt>
                <c:pt idx="120">
                  <c:v>2.000000</c:v>
                </c:pt>
                <c:pt idx="121">
                  <c:v>1.000000</c:v>
                </c:pt>
                <c:pt idx="122">
                  <c:v>1.000000</c:v>
                </c:pt>
                <c:pt idx="123">
                  <c:v>4.000000</c:v>
                </c:pt>
                <c:pt idx="124">
                  <c:v>14.000000</c:v>
                </c:pt>
                <c:pt idx="125">
                  <c:v>28.000000</c:v>
                </c:pt>
                <c:pt idx="126">
                  <c:v>3.000000</c:v>
                </c:pt>
                <c:pt idx="127">
                  <c:v>3.000000</c:v>
                </c:pt>
                <c:pt idx="128">
                  <c:v>4.000000</c:v>
                </c:pt>
                <c:pt idx="129">
                  <c:v>3.000000</c:v>
                </c:pt>
                <c:pt idx="130">
                  <c:v>2.000000</c:v>
                </c:pt>
                <c:pt idx="131">
                  <c:v>10.000000</c:v>
                </c:pt>
                <c:pt idx="132">
                  <c:v>22.000000</c:v>
                </c:pt>
                <c:pt idx="133">
                  <c:v>2.000000</c:v>
                </c:pt>
                <c:pt idx="134">
                  <c:v>4.000000</c:v>
                </c:pt>
                <c:pt idx="135">
                  <c:v>4.000000</c:v>
                </c:pt>
                <c:pt idx="136">
                  <c:v>5.000000</c:v>
                </c:pt>
                <c:pt idx="137">
                  <c:v>8.000000</c:v>
                </c:pt>
                <c:pt idx="138">
                  <c:v>12.000000</c:v>
                </c:pt>
                <c:pt idx="139">
                  <c:v>25.000000</c:v>
                </c:pt>
                <c:pt idx="140">
                  <c:v>6.000000</c:v>
                </c:pt>
                <c:pt idx="141">
                  <c:v>6.000000</c:v>
                </c:pt>
                <c:pt idx="142">
                  <c:v>6.000000</c:v>
                </c:pt>
                <c:pt idx="143">
                  <c:v>6.000000</c:v>
                </c:pt>
                <c:pt idx="144">
                  <c:v>9.000000</c:v>
                </c:pt>
                <c:pt idx="145">
                  <c:v>18.000000</c:v>
                </c:pt>
                <c:pt idx="146">
                  <c:v>32.000000</c:v>
                </c:pt>
                <c:pt idx="147">
                  <c:v>8.000000</c:v>
                </c:pt>
                <c:pt idx="148">
                  <c:v>7.000000</c:v>
                </c:pt>
                <c:pt idx="149">
                  <c:v>8.000000</c:v>
                </c:pt>
                <c:pt idx="150">
                  <c:v>2.000000</c:v>
                </c:pt>
                <c:pt idx="151">
                  <c:v>-1.000000</c:v>
                </c:pt>
                <c:pt idx="152">
                  <c:v>3.000000</c:v>
                </c:pt>
                <c:pt idx="153">
                  <c:v>30.000000</c:v>
                </c:pt>
                <c:pt idx="154">
                  <c:v>8.000000</c:v>
                </c:pt>
                <c:pt idx="155">
                  <c:v>8.000000</c:v>
                </c:pt>
                <c:pt idx="156">
                  <c:v>8.000000</c:v>
                </c:pt>
                <c:pt idx="157">
                  <c:v>8.000000</c:v>
                </c:pt>
                <c:pt idx="158">
                  <c:v>5.000000</c:v>
                </c:pt>
                <c:pt idx="159">
                  <c:v>24.000000</c:v>
                </c:pt>
                <c:pt idx="160">
                  <c:v>26.000000</c:v>
                </c:pt>
                <c:pt idx="161">
                  <c:v>3.000000</c:v>
                </c:pt>
                <c:pt idx="162">
                  <c:v>0.000000</c:v>
                </c:pt>
                <c:pt idx="163">
                  <c:v>0.000000</c:v>
                </c:pt>
                <c:pt idx="164">
                  <c:v>1.000000</c:v>
                </c:pt>
                <c:pt idx="165">
                  <c:v>1.000000</c:v>
                </c:pt>
                <c:pt idx="166">
                  <c:v>28.000000</c:v>
                </c:pt>
                <c:pt idx="167">
                  <c:v>29.000000</c:v>
                </c:pt>
                <c:pt idx="168">
                  <c:v>-10.000000</c:v>
                </c:pt>
                <c:pt idx="169">
                  <c:v>-17.000000</c:v>
                </c:pt>
                <c:pt idx="170">
                  <c:v>-20.000000</c:v>
                </c:pt>
                <c:pt idx="171">
                  <c:v>-24.000000</c:v>
                </c:pt>
                <c:pt idx="172">
                  <c:v>-31.000000</c:v>
                </c:pt>
                <c:pt idx="173">
                  <c:v>-24.000000</c:v>
                </c:pt>
                <c:pt idx="174">
                  <c:v>34.000000</c:v>
                </c:pt>
                <c:pt idx="175">
                  <c:v>-18.000000</c:v>
                </c:pt>
                <c:pt idx="176">
                  <c:v>-23.000000</c:v>
                </c:pt>
                <c:pt idx="177">
                  <c:v>-23.000000</c:v>
                </c:pt>
                <c:pt idx="178">
                  <c:v>-23.000000</c:v>
                </c:pt>
                <c:pt idx="179">
                  <c:v>-20.000000</c:v>
                </c:pt>
                <c:pt idx="180">
                  <c:v>21.000000</c:v>
                </c:pt>
                <c:pt idx="181">
                  <c:v>48.000000</c:v>
                </c:pt>
                <c:pt idx="182">
                  <c:v>-3.000000</c:v>
                </c:pt>
                <c:pt idx="183">
                  <c:v>-5.000000</c:v>
                </c:pt>
                <c:pt idx="184">
                  <c:v>-4.000000</c:v>
                </c:pt>
                <c:pt idx="185">
                  <c:v>-3.000000</c:v>
                </c:pt>
                <c:pt idx="186">
                  <c:v>1.000000</c:v>
                </c:pt>
                <c:pt idx="187">
                  <c:v>25.000000</c:v>
                </c:pt>
                <c:pt idx="188">
                  <c:v>42.000000</c:v>
                </c:pt>
                <c:pt idx="189">
                  <c:v>7.000000</c:v>
                </c:pt>
                <c:pt idx="190">
                  <c:v>2.000000</c:v>
                </c:pt>
                <c:pt idx="191">
                  <c:v>4.000000</c:v>
                </c:pt>
                <c:pt idx="192">
                  <c:v>5.000000</c:v>
                </c:pt>
                <c:pt idx="193">
                  <c:v>7.000000</c:v>
                </c:pt>
                <c:pt idx="194">
                  <c:v>22.000000</c:v>
                </c:pt>
                <c:pt idx="195">
                  <c:v>41.000000</c:v>
                </c:pt>
                <c:pt idx="196">
                  <c:v>10.000000</c:v>
                </c:pt>
                <c:pt idx="197">
                  <c:v>9.000000</c:v>
                </c:pt>
                <c:pt idx="198">
                  <c:v>9.000000</c:v>
                </c:pt>
                <c:pt idx="199">
                  <c:v>9.000000</c:v>
                </c:pt>
                <c:pt idx="200">
                  <c:v>11.000000</c:v>
                </c:pt>
                <c:pt idx="201">
                  <c:v>22.000000</c:v>
                </c:pt>
                <c:pt idx="202">
                  <c:v>34.000000</c:v>
                </c:pt>
                <c:pt idx="203">
                  <c:v>7.000000</c:v>
                </c:pt>
                <c:pt idx="204">
                  <c:v>10.000000</c:v>
                </c:pt>
                <c:pt idx="205">
                  <c:v>11.000000</c:v>
                </c:pt>
                <c:pt idx="206">
                  <c:v>9.000000</c:v>
                </c:pt>
                <c:pt idx="207">
                  <c:v>11.000000</c:v>
                </c:pt>
                <c:pt idx="208">
                  <c:v>20.000000</c:v>
                </c:pt>
                <c:pt idx="209">
                  <c:v>32.000000</c:v>
                </c:pt>
                <c:pt idx="210">
                  <c:v>10.000000</c:v>
                </c:pt>
                <c:pt idx="211">
                  <c:v>12.000000</c:v>
                </c:pt>
                <c:pt idx="212">
                  <c:v>11.000000</c:v>
                </c:pt>
                <c:pt idx="213">
                  <c:v>10.000000</c:v>
                </c:pt>
                <c:pt idx="214">
                  <c:v>12.000000</c:v>
                </c:pt>
                <c:pt idx="215">
                  <c:v>22.000000</c:v>
                </c:pt>
                <c:pt idx="216">
                  <c:v>20.000000</c:v>
                </c:pt>
                <c:pt idx="217">
                  <c:v>8.000000</c:v>
                </c:pt>
                <c:pt idx="218">
                  <c:v>11.000000</c:v>
                </c:pt>
                <c:pt idx="219">
                  <c:v>11.000000</c:v>
                </c:pt>
                <c:pt idx="220">
                  <c:v>8.000000</c:v>
                </c:pt>
                <c:pt idx="221">
                  <c:v>9.000000</c:v>
                </c:pt>
                <c:pt idx="222">
                  <c:v>19.000000</c:v>
                </c:pt>
                <c:pt idx="223">
                  <c:v>22.000000</c:v>
                </c:pt>
                <c:pt idx="224">
                  <c:v>9.000000</c:v>
                </c:pt>
                <c:pt idx="225">
                  <c:v>12.000000</c:v>
                </c:pt>
                <c:pt idx="226">
                  <c:v>12.000000</c:v>
                </c:pt>
                <c:pt idx="227">
                  <c:v>9.000000</c:v>
                </c:pt>
                <c:pt idx="228">
                  <c:v>12.000000</c:v>
                </c:pt>
                <c:pt idx="229">
                  <c:v>22.000000</c:v>
                </c:pt>
                <c:pt idx="230">
                  <c:v>10.000000</c:v>
                </c:pt>
                <c:pt idx="231">
                  <c:v>11.000000</c:v>
                </c:pt>
                <c:pt idx="232">
                  <c:v>13.000000</c:v>
                </c:pt>
                <c:pt idx="233">
                  <c:v>11.000000</c:v>
                </c:pt>
                <c:pt idx="234">
                  <c:v>10.000000</c:v>
                </c:pt>
                <c:pt idx="235">
                  <c:v>15.000000</c:v>
                </c:pt>
                <c:pt idx="236">
                  <c:v>17.000000</c:v>
                </c:pt>
                <c:pt idx="237">
                  <c:v>17.000000</c:v>
                </c:pt>
                <c:pt idx="238">
                  <c:v>7.000000</c:v>
                </c:pt>
                <c:pt idx="239">
                  <c:v>9.000000</c:v>
                </c:pt>
                <c:pt idx="240">
                  <c:v>11.000000</c:v>
                </c:pt>
                <c:pt idx="241">
                  <c:v>8.000000</c:v>
                </c:pt>
                <c:pt idx="242">
                  <c:v>7.000000</c:v>
                </c:pt>
                <c:pt idx="243">
                  <c:v>10.000000</c:v>
                </c:pt>
                <c:pt idx="244">
                  <c:v>11.000000</c:v>
                </c:pt>
                <c:pt idx="245">
                  <c:v>6.000000</c:v>
                </c:pt>
                <c:pt idx="246">
                  <c:v>8.000000</c:v>
                </c:pt>
                <c:pt idx="247">
                  <c:v>8.000000</c:v>
                </c:pt>
                <c:pt idx="248">
                  <c:v>5.000000</c:v>
                </c:pt>
                <c:pt idx="249">
                  <c:v>5.000000</c:v>
                </c:pt>
                <c:pt idx="250">
                  <c:v>8.000000</c:v>
                </c:pt>
                <c:pt idx="251">
                  <c:v>-5.000000</c:v>
                </c:pt>
                <c:pt idx="252">
                  <c:v>1.000000</c:v>
                </c:pt>
                <c:pt idx="253">
                  <c:v>6.000000</c:v>
                </c:pt>
                <c:pt idx="254">
                  <c:v>6.000000</c:v>
                </c:pt>
                <c:pt idx="255">
                  <c:v>5.000000</c:v>
                </c:pt>
                <c:pt idx="256">
                  <c:v>4.000000</c:v>
                </c:pt>
                <c:pt idx="257">
                  <c:v>3.000000</c:v>
                </c:pt>
                <c:pt idx="258">
                  <c:v>-7.000000</c:v>
                </c:pt>
                <c:pt idx="259">
                  <c:v>3.000000</c:v>
                </c:pt>
                <c:pt idx="260">
                  <c:v>5.000000</c:v>
                </c:pt>
                <c:pt idx="261">
                  <c:v>6.000000</c:v>
                </c:pt>
                <c:pt idx="262">
                  <c:v>3.000000</c:v>
                </c:pt>
                <c:pt idx="263">
                  <c:v>5.000000</c:v>
                </c:pt>
                <c:pt idx="264">
                  <c:v>11.000000</c:v>
                </c:pt>
                <c:pt idx="265">
                  <c:v>-40.000000</c:v>
                </c:pt>
                <c:pt idx="266">
                  <c:v>1.000000</c:v>
                </c:pt>
                <c:pt idx="267">
                  <c:v>4.000000</c:v>
                </c:pt>
                <c:pt idx="268">
                  <c:v>0.000000</c:v>
                </c:pt>
                <c:pt idx="269">
                  <c:v>2.000000</c:v>
                </c:pt>
                <c:pt idx="270">
                  <c:v>2.000000</c:v>
                </c:pt>
                <c:pt idx="271">
                  <c:v>-10.000000</c:v>
                </c:pt>
                <c:pt idx="272">
                  <c:v>-35.000000</c:v>
                </c:pt>
                <c:pt idx="273">
                  <c:v>4.000000</c:v>
                </c:pt>
                <c:pt idx="274">
                  <c:v>5.000000</c:v>
                </c:pt>
                <c:pt idx="275">
                  <c:v>6.000000</c:v>
                </c:pt>
                <c:pt idx="276">
                  <c:v>4.000000</c:v>
                </c:pt>
                <c:pt idx="277">
                  <c:v>5.000000</c:v>
                </c:pt>
                <c:pt idx="278">
                  <c:v>-3.000000</c:v>
                </c:pt>
                <c:pt idx="279">
                  <c:v>-31.000000</c:v>
                </c:pt>
                <c:pt idx="280">
                  <c:v>8.000000</c:v>
                </c:pt>
                <c:pt idx="281">
                  <c:v>10.000000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'Italy-mobility'!$B$4:$B$285</c:f>
              <c:strCache>
                <c:ptCount val="28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strCache>
            </c:strRef>
          </c:cat>
          <c:val>
            <c:numRef>
              <c:f>'Italy-mobility'!$J$4:$J$285</c:f>
              <c:numCache>
                <c:ptCount val="282"/>
                <c:pt idx="0">
                  <c:v>-3.000000</c:v>
                </c:pt>
                <c:pt idx="1">
                  <c:v>-6.000000</c:v>
                </c:pt>
                <c:pt idx="2">
                  <c:v>-4.000000</c:v>
                </c:pt>
                <c:pt idx="3">
                  <c:v>-4.000000</c:v>
                </c:pt>
                <c:pt idx="4">
                  <c:v>-7.000000</c:v>
                </c:pt>
                <c:pt idx="5">
                  <c:v>-7.000000</c:v>
                </c:pt>
                <c:pt idx="6">
                  <c:v>-13.000000</c:v>
                </c:pt>
                <c:pt idx="7">
                  <c:v>-3.000000</c:v>
                </c:pt>
                <c:pt idx="8">
                  <c:v>-23.000000</c:v>
                </c:pt>
                <c:pt idx="9">
                  <c:v>-21.000000</c:v>
                </c:pt>
                <c:pt idx="10">
                  <c:v>0.000000</c:v>
                </c:pt>
                <c:pt idx="11">
                  <c:v>-6.000000</c:v>
                </c:pt>
                <c:pt idx="12">
                  <c:v>-5.000000</c:v>
                </c:pt>
                <c:pt idx="13">
                  <c:v>-15.000000</c:v>
                </c:pt>
                <c:pt idx="14">
                  <c:v>-14.000000</c:v>
                </c:pt>
                <c:pt idx="15">
                  <c:v>-20.000000</c:v>
                </c:pt>
                <c:pt idx="16">
                  <c:v>-27.000000</c:v>
                </c:pt>
                <c:pt idx="17">
                  <c:v>-34.000000</c:v>
                </c:pt>
                <c:pt idx="18">
                  <c:v>-44.000000</c:v>
                </c:pt>
                <c:pt idx="19">
                  <c:v>-58.000000</c:v>
                </c:pt>
                <c:pt idx="20">
                  <c:v>-74.000000</c:v>
                </c:pt>
                <c:pt idx="21">
                  <c:v>-44.000000</c:v>
                </c:pt>
                <c:pt idx="22">
                  <c:v>-48.000000</c:v>
                </c:pt>
                <c:pt idx="23">
                  <c:v>-50.000000</c:v>
                </c:pt>
                <c:pt idx="24">
                  <c:v>-51.000000</c:v>
                </c:pt>
                <c:pt idx="25">
                  <c:v>-55.000000</c:v>
                </c:pt>
                <c:pt idx="26">
                  <c:v>-68.000000</c:v>
                </c:pt>
                <c:pt idx="27">
                  <c:v>-80.000000</c:v>
                </c:pt>
                <c:pt idx="28">
                  <c:v>-54.000000</c:v>
                </c:pt>
                <c:pt idx="29">
                  <c:v>-53.000000</c:v>
                </c:pt>
                <c:pt idx="30">
                  <c:v>-55.000000</c:v>
                </c:pt>
                <c:pt idx="31">
                  <c:v>-56.000000</c:v>
                </c:pt>
                <c:pt idx="32">
                  <c:v>-61.000000</c:v>
                </c:pt>
                <c:pt idx="33">
                  <c:v>-70.000000</c:v>
                </c:pt>
                <c:pt idx="34">
                  <c:v>-80.000000</c:v>
                </c:pt>
                <c:pt idx="35">
                  <c:v>-57.000000</c:v>
                </c:pt>
                <c:pt idx="36">
                  <c:v>-58.000000</c:v>
                </c:pt>
                <c:pt idx="37">
                  <c:v>-58.000000</c:v>
                </c:pt>
                <c:pt idx="38">
                  <c:v>-58.000000</c:v>
                </c:pt>
                <c:pt idx="39">
                  <c:v>-62.000000</c:v>
                </c:pt>
                <c:pt idx="40">
                  <c:v>-69.000000</c:v>
                </c:pt>
                <c:pt idx="41">
                  <c:v>-79.000000</c:v>
                </c:pt>
                <c:pt idx="42">
                  <c:v>-55.000000</c:v>
                </c:pt>
                <c:pt idx="43">
                  <c:v>-56.000000</c:v>
                </c:pt>
                <c:pt idx="44">
                  <c:v>-56.000000</c:v>
                </c:pt>
                <c:pt idx="45">
                  <c:v>-55.000000</c:v>
                </c:pt>
                <c:pt idx="46">
                  <c:v>-58.000000</c:v>
                </c:pt>
                <c:pt idx="47">
                  <c:v>-68.000000</c:v>
                </c:pt>
                <c:pt idx="48">
                  <c:v>-84.000000</c:v>
                </c:pt>
                <c:pt idx="49">
                  <c:v>-91.000000</c:v>
                </c:pt>
                <c:pt idx="50">
                  <c:v>-56.000000</c:v>
                </c:pt>
                <c:pt idx="51">
                  <c:v>-52.000000</c:v>
                </c:pt>
                <c:pt idx="52">
                  <c:v>-50.000000</c:v>
                </c:pt>
                <c:pt idx="53">
                  <c:v>-53.000000</c:v>
                </c:pt>
                <c:pt idx="54">
                  <c:v>-63.000000</c:v>
                </c:pt>
                <c:pt idx="55">
                  <c:v>-78.000000</c:v>
                </c:pt>
                <c:pt idx="56">
                  <c:v>-49.000000</c:v>
                </c:pt>
                <c:pt idx="57">
                  <c:v>-50.000000</c:v>
                </c:pt>
                <c:pt idx="58">
                  <c:v>-48.000000</c:v>
                </c:pt>
                <c:pt idx="59">
                  <c:v>-47.000000</c:v>
                </c:pt>
                <c:pt idx="60">
                  <c:v>-51.000000</c:v>
                </c:pt>
                <c:pt idx="61">
                  <c:v>-73.000000</c:v>
                </c:pt>
                <c:pt idx="62">
                  <c:v>-75.000000</c:v>
                </c:pt>
                <c:pt idx="63">
                  <c:v>-44.000000</c:v>
                </c:pt>
                <c:pt idx="64">
                  <c:v>-46.000000</c:v>
                </c:pt>
                <c:pt idx="65">
                  <c:v>-44.000000</c:v>
                </c:pt>
                <c:pt idx="66">
                  <c:v>-44.000000</c:v>
                </c:pt>
                <c:pt idx="67">
                  <c:v>-86.000000</c:v>
                </c:pt>
                <c:pt idx="68">
                  <c:v>-60.000000</c:v>
                </c:pt>
                <c:pt idx="69">
                  <c:v>-73.000000</c:v>
                </c:pt>
                <c:pt idx="70">
                  <c:v>-31.000000</c:v>
                </c:pt>
                <c:pt idx="71">
                  <c:v>-31.000000</c:v>
                </c:pt>
                <c:pt idx="72">
                  <c:v>-31.000000</c:v>
                </c:pt>
                <c:pt idx="73">
                  <c:v>-31.000000</c:v>
                </c:pt>
                <c:pt idx="74">
                  <c:v>-35.000000</c:v>
                </c:pt>
                <c:pt idx="75">
                  <c:v>-38.000000</c:v>
                </c:pt>
                <c:pt idx="76">
                  <c:v>-50.000000</c:v>
                </c:pt>
                <c:pt idx="77">
                  <c:v>-29.000000</c:v>
                </c:pt>
                <c:pt idx="78">
                  <c:v>-24.000000</c:v>
                </c:pt>
                <c:pt idx="79">
                  <c:v>-25.000000</c:v>
                </c:pt>
                <c:pt idx="80">
                  <c:v>-26.000000</c:v>
                </c:pt>
                <c:pt idx="81">
                  <c:v>-30.000000</c:v>
                </c:pt>
                <c:pt idx="82">
                  <c:v>-32.000000</c:v>
                </c:pt>
                <c:pt idx="83">
                  <c:v>-44.000000</c:v>
                </c:pt>
                <c:pt idx="84">
                  <c:v>-18.000000</c:v>
                </c:pt>
                <c:pt idx="85">
                  <c:v>-15.000000</c:v>
                </c:pt>
                <c:pt idx="86">
                  <c:v>-17.000000</c:v>
                </c:pt>
                <c:pt idx="87">
                  <c:v>-20.000000</c:v>
                </c:pt>
                <c:pt idx="88">
                  <c:v>-20.000000</c:v>
                </c:pt>
                <c:pt idx="89">
                  <c:v>-19.000000</c:v>
                </c:pt>
                <c:pt idx="90">
                  <c:v>-22.000000</c:v>
                </c:pt>
                <c:pt idx="91">
                  <c:v>-13.000000</c:v>
                </c:pt>
                <c:pt idx="92">
                  <c:v>-10.000000</c:v>
                </c:pt>
                <c:pt idx="93">
                  <c:v>-10.000000</c:v>
                </c:pt>
                <c:pt idx="94">
                  <c:v>-11.000000</c:v>
                </c:pt>
                <c:pt idx="95">
                  <c:v>-13.000000</c:v>
                </c:pt>
                <c:pt idx="96">
                  <c:v>-10.000000</c:v>
                </c:pt>
                <c:pt idx="97">
                  <c:v>-23.000000</c:v>
                </c:pt>
                <c:pt idx="98">
                  <c:v>-20.000000</c:v>
                </c:pt>
                <c:pt idx="99">
                  <c:v>-53.000000</c:v>
                </c:pt>
                <c:pt idx="100">
                  <c:v>4.000000</c:v>
                </c:pt>
                <c:pt idx="101">
                  <c:v>0.000000</c:v>
                </c:pt>
                <c:pt idx="102">
                  <c:v>6.000000</c:v>
                </c:pt>
                <c:pt idx="103">
                  <c:v>13.000000</c:v>
                </c:pt>
                <c:pt idx="104">
                  <c:v>0.000000</c:v>
                </c:pt>
                <c:pt idx="105">
                  <c:v>-1.000000</c:v>
                </c:pt>
                <c:pt idx="106">
                  <c:v>3.000000</c:v>
                </c:pt>
                <c:pt idx="107">
                  <c:v>3.000000</c:v>
                </c:pt>
                <c:pt idx="108">
                  <c:v>4.000000</c:v>
                </c:pt>
                <c:pt idx="109">
                  <c:v>-2.000000</c:v>
                </c:pt>
                <c:pt idx="110">
                  <c:v>10.000000</c:v>
                </c:pt>
                <c:pt idx="111">
                  <c:v>27.000000</c:v>
                </c:pt>
                <c:pt idx="112">
                  <c:v>9.000000</c:v>
                </c:pt>
                <c:pt idx="113">
                  <c:v>8.000000</c:v>
                </c:pt>
                <c:pt idx="114">
                  <c:v>7.000000</c:v>
                </c:pt>
                <c:pt idx="115">
                  <c:v>9.000000</c:v>
                </c:pt>
                <c:pt idx="116">
                  <c:v>15.000000</c:v>
                </c:pt>
                <c:pt idx="117">
                  <c:v>32.000000</c:v>
                </c:pt>
                <c:pt idx="118">
                  <c:v>52.000000</c:v>
                </c:pt>
                <c:pt idx="119">
                  <c:v>19.000000</c:v>
                </c:pt>
                <c:pt idx="120">
                  <c:v>21.000000</c:v>
                </c:pt>
                <c:pt idx="121">
                  <c:v>6.000000</c:v>
                </c:pt>
                <c:pt idx="122">
                  <c:v>16.000000</c:v>
                </c:pt>
                <c:pt idx="123">
                  <c:v>16.000000</c:v>
                </c:pt>
                <c:pt idx="124">
                  <c:v>31.000000</c:v>
                </c:pt>
                <c:pt idx="125">
                  <c:v>49.000000</c:v>
                </c:pt>
                <c:pt idx="126">
                  <c:v>25.000000</c:v>
                </c:pt>
                <c:pt idx="127">
                  <c:v>18.000000</c:v>
                </c:pt>
                <c:pt idx="128">
                  <c:v>17.000000</c:v>
                </c:pt>
                <c:pt idx="129">
                  <c:v>19.000000</c:v>
                </c:pt>
                <c:pt idx="130">
                  <c:v>20.000000</c:v>
                </c:pt>
                <c:pt idx="131">
                  <c:v>27.000000</c:v>
                </c:pt>
                <c:pt idx="132">
                  <c:v>36.000000</c:v>
                </c:pt>
                <c:pt idx="133">
                  <c:v>22.000000</c:v>
                </c:pt>
                <c:pt idx="134">
                  <c:v>18.000000</c:v>
                </c:pt>
                <c:pt idx="135">
                  <c:v>24.000000</c:v>
                </c:pt>
                <c:pt idx="136">
                  <c:v>25.000000</c:v>
                </c:pt>
                <c:pt idx="137">
                  <c:v>22.000000</c:v>
                </c:pt>
                <c:pt idx="138">
                  <c:v>30.000000</c:v>
                </c:pt>
                <c:pt idx="139">
                  <c:v>47.000000</c:v>
                </c:pt>
                <c:pt idx="140">
                  <c:v>30.000000</c:v>
                </c:pt>
                <c:pt idx="141">
                  <c:v>19.000000</c:v>
                </c:pt>
                <c:pt idx="142">
                  <c:v>21.000000</c:v>
                </c:pt>
                <c:pt idx="143">
                  <c:v>25.000000</c:v>
                </c:pt>
                <c:pt idx="144">
                  <c:v>19.000000</c:v>
                </c:pt>
                <c:pt idx="145">
                  <c:v>28.000000</c:v>
                </c:pt>
                <c:pt idx="146">
                  <c:v>45.000000</c:v>
                </c:pt>
                <c:pt idx="147">
                  <c:v>29.000000</c:v>
                </c:pt>
                <c:pt idx="148">
                  <c:v>20.000000</c:v>
                </c:pt>
                <c:pt idx="149">
                  <c:v>19.000000</c:v>
                </c:pt>
                <c:pt idx="150">
                  <c:v>21.000000</c:v>
                </c:pt>
                <c:pt idx="151">
                  <c:v>8.000000</c:v>
                </c:pt>
                <c:pt idx="152">
                  <c:v>20.000000</c:v>
                </c:pt>
                <c:pt idx="153">
                  <c:v>47.000000</c:v>
                </c:pt>
                <c:pt idx="154">
                  <c:v>30.000000</c:v>
                </c:pt>
                <c:pt idx="155">
                  <c:v>20.000000</c:v>
                </c:pt>
                <c:pt idx="156">
                  <c:v>21.000000</c:v>
                </c:pt>
                <c:pt idx="157">
                  <c:v>22.000000</c:v>
                </c:pt>
                <c:pt idx="158">
                  <c:v>18.000000</c:v>
                </c:pt>
                <c:pt idx="159">
                  <c:v>29.000000</c:v>
                </c:pt>
                <c:pt idx="160">
                  <c:v>35.000000</c:v>
                </c:pt>
                <c:pt idx="161">
                  <c:v>22.000000</c:v>
                </c:pt>
                <c:pt idx="162">
                  <c:v>16.000000</c:v>
                </c:pt>
                <c:pt idx="163">
                  <c:v>13.000000</c:v>
                </c:pt>
                <c:pt idx="164">
                  <c:v>13.000000</c:v>
                </c:pt>
                <c:pt idx="165">
                  <c:v>9.000000</c:v>
                </c:pt>
                <c:pt idx="166">
                  <c:v>29.000000</c:v>
                </c:pt>
                <c:pt idx="167">
                  <c:v>33.000000</c:v>
                </c:pt>
                <c:pt idx="168">
                  <c:v>15.000000</c:v>
                </c:pt>
                <c:pt idx="169">
                  <c:v>9.000000</c:v>
                </c:pt>
                <c:pt idx="170">
                  <c:v>7.000000</c:v>
                </c:pt>
                <c:pt idx="171">
                  <c:v>7.000000</c:v>
                </c:pt>
                <c:pt idx="172">
                  <c:v>-6.000000</c:v>
                </c:pt>
                <c:pt idx="173">
                  <c:v>0.000000</c:v>
                </c:pt>
                <c:pt idx="174">
                  <c:v>39.000000</c:v>
                </c:pt>
                <c:pt idx="175">
                  <c:v>9.000000</c:v>
                </c:pt>
                <c:pt idx="176">
                  <c:v>0.000000</c:v>
                </c:pt>
                <c:pt idx="177">
                  <c:v>-1.000000</c:v>
                </c:pt>
                <c:pt idx="178">
                  <c:v>-1.000000</c:v>
                </c:pt>
                <c:pt idx="179">
                  <c:v>-4.000000</c:v>
                </c:pt>
                <c:pt idx="180">
                  <c:v>21.000000</c:v>
                </c:pt>
                <c:pt idx="181">
                  <c:v>44.000000</c:v>
                </c:pt>
                <c:pt idx="182">
                  <c:v>8.000000</c:v>
                </c:pt>
                <c:pt idx="183">
                  <c:v>5.000000</c:v>
                </c:pt>
                <c:pt idx="184">
                  <c:v>5.000000</c:v>
                </c:pt>
                <c:pt idx="185">
                  <c:v>4.000000</c:v>
                </c:pt>
                <c:pt idx="186">
                  <c:v>3.000000</c:v>
                </c:pt>
                <c:pt idx="187">
                  <c:v>21.000000</c:v>
                </c:pt>
                <c:pt idx="188">
                  <c:v>36.000000</c:v>
                </c:pt>
                <c:pt idx="189">
                  <c:v>15.000000</c:v>
                </c:pt>
                <c:pt idx="190">
                  <c:v>9.000000</c:v>
                </c:pt>
                <c:pt idx="191">
                  <c:v>9.000000</c:v>
                </c:pt>
                <c:pt idx="192">
                  <c:v>10.000000</c:v>
                </c:pt>
                <c:pt idx="193">
                  <c:v>12.000000</c:v>
                </c:pt>
                <c:pt idx="194">
                  <c:v>30.000000</c:v>
                </c:pt>
                <c:pt idx="195">
                  <c:v>57.000000</c:v>
                </c:pt>
                <c:pt idx="196">
                  <c:v>12.000000</c:v>
                </c:pt>
                <c:pt idx="197">
                  <c:v>15.000000</c:v>
                </c:pt>
                <c:pt idx="198">
                  <c:v>11.000000</c:v>
                </c:pt>
                <c:pt idx="199">
                  <c:v>12.000000</c:v>
                </c:pt>
                <c:pt idx="200">
                  <c:v>18.000000</c:v>
                </c:pt>
                <c:pt idx="201">
                  <c:v>28.000000</c:v>
                </c:pt>
                <c:pt idx="202">
                  <c:v>53.000000</c:v>
                </c:pt>
                <c:pt idx="203">
                  <c:v>11.000000</c:v>
                </c:pt>
                <c:pt idx="204">
                  <c:v>14.000000</c:v>
                </c:pt>
                <c:pt idx="205">
                  <c:v>13.000000</c:v>
                </c:pt>
                <c:pt idx="206">
                  <c:v>12.000000</c:v>
                </c:pt>
                <c:pt idx="207">
                  <c:v>13.000000</c:v>
                </c:pt>
                <c:pt idx="208">
                  <c:v>24.000000</c:v>
                </c:pt>
                <c:pt idx="209">
                  <c:v>47.000000</c:v>
                </c:pt>
                <c:pt idx="210">
                  <c:v>14.000000</c:v>
                </c:pt>
                <c:pt idx="211">
                  <c:v>16.000000</c:v>
                </c:pt>
                <c:pt idx="212">
                  <c:v>15.000000</c:v>
                </c:pt>
                <c:pt idx="213">
                  <c:v>17.000000</c:v>
                </c:pt>
                <c:pt idx="214">
                  <c:v>13.000000</c:v>
                </c:pt>
                <c:pt idx="215">
                  <c:v>23.000000</c:v>
                </c:pt>
                <c:pt idx="216">
                  <c:v>30.000000</c:v>
                </c:pt>
                <c:pt idx="217">
                  <c:v>13.000000</c:v>
                </c:pt>
                <c:pt idx="218">
                  <c:v>16.000000</c:v>
                </c:pt>
                <c:pt idx="219">
                  <c:v>15.000000</c:v>
                </c:pt>
                <c:pt idx="220">
                  <c:v>18.000000</c:v>
                </c:pt>
                <c:pt idx="221">
                  <c:v>2.000000</c:v>
                </c:pt>
                <c:pt idx="222">
                  <c:v>19.000000</c:v>
                </c:pt>
                <c:pt idx="223">
                  <c:v>7.000000</c:v>
                </c:pt>
                <c:pt idx="224">
                  <c:v>15.000000</c:v>
                </c:pt>
                <c:pt idx="225">
                  <c:v>15.000000</c:v>
                </c:pt>
                <c:pt idx="226">
                  <c:v>13.000000</c:v>
                </c:pt>
                <c:pt idx="227">
                  <c:v>12.000000</c:v>
                </c:pt>
                <c:pt idx="228">
                  <c:v>10.000000</c:v>
                </c:pt>
                <c:pt idx="229">
                  <c:v>14.000000</c:v>
                </c:pt>
                <c:pt idx="230">
                  <c:v>9.000000</c:v>
                </c:pt>
                <c:pt idx="231">
                  <c:v>11.000000</c:v>
                </c:pt>
                <c:pt idx="232">
                  <c:v>13.000000</c:v>
                </c:pt>
                <c:pt idx="233">
                  <c:v>9.000000</c:v>
                </c:pt>
                <c:pt idx="234">
                  <c:v>8.000000</c:v>
                </c:pt>
                <c:pt idx="235">
                  <c:v>8.000000</c:v>
                </c:pt>
                <c:pt idx="236">
                  <c:v>11.000000</c:v>
                </c:pt>
                <c:pt idx="237">
                  <c:v>13.000000</c:v>
                </c:pt>
                <c:pt idx="238">
                  <c:v>9.000000</c:v>
                </c:pt>
                <c:pt idx="239">
                  <c:v>11.000000</c:v>
                </c:pt>
                <c:pt idx="240">
                  <c:v>11.000000</c:v>
                </c:pt>
                <c:pt idx="241">
                  <c:v>10.000000</c:v>
                </c:pt>
                <c:pt idx="242">
                  <c:v>7.000000</c:v>
                </c:pt>
                <c:pt idx="243">
                  <c:v>2.000000</c:v>
                </c:pt>
                <c:pt idx="244">
                  <c:v>0.000000</c:v>
                </c:pt>
                <c:pt idx="245">
                  <c:v>2.000000</c:v>
                </c:pt>
                <c:pt idx="246">
                  <c:v>10.000000</c:v>
                </c:pt>
                <c:pt idx="247">
                  <c:v>8.000000</c:v>
                </c:pt>
                <c:pt idx="248">
                  <c:v>7.000000</c:v>
                </c:pt>
                <c:pt idx="249">
                  <c:v>1.000000</c:v>
                </c:pt>
                <c:pt idx="250">
                  <c:v>2.000000</c:v>
                </c:pt>
                <c:pt idx="251">
                  <c:v>-13.000000</c:v>
                </c:pt>
                <c:pt idx="252">
                  <c:v>6.000000</c:v>
                </c:pt>
                <c:pt idx="253">
                  <c:v>9.000000</c:v>
                </c:pt>
                <c:pt idx="254">
                  <c:v>10.000000</c:v>
                </c:pt>
                <c:pt idx="255">
                  <c:v>4.000000</c:v>
                </c:pt>
                <c:pt idx="256">
                  <c:v>-2.000000</c:v>
                </c:pt>
                <c:pt idx="257">
                  <c:v>-1.000000</c:v>
                </c:pt>
                <c:pt idx="258">
                  <c:v>-17.000000</c:v>
                </c:pt>
                <c:pt idx="259">
                  <c:v>4.000000</c:v>
                </c:pt>
                <c:pt idx="260">
                  <c:v>15.000000</c:v>
                </c:pt>
                <c:pt idx="261">
                  <c:v>-2.000000</c:v>
                </c:pt>
                <c:pt idx="262">
                  <c:v>-2.000000</c:v>
                </c:pt>
                <c:pt idx="263">
                  <c:v>-5.000000</c:v>
                </c:pt>
                <c:pt idx="264">
                  <c:v>-18.000000</c:v>
                </c:pt>
                <c:pt idx="265">
                  <c:v>-44.000000</c:v>
                </c:pt>
                <c:pt idx="266">
                  <c:v>3.000000</c:v>
                </c:pt>
                <c:pt idx="267">
                  <c:v>7.000000</c:v>
                </c:pt>
                <c:pt idx="268">
                  <c:v>3.000000</c:v>
                </c:pt>
                <c:pt idx="269">
                  <c:v>4.000000</c:v>
                </c:pt>
                <c:pt idx="270">
                  <c:v>-1.000000</c:v>
                </c:pt>
                <c:pt idx="271">
                  <c:v>-13.000000</c:v>
                </c:pt>
                <c:pt idx="272">
                  <c:v>-35.000000</c:v>
                </c:pt>
                <c:pt idx="273">
                  <c:v>8.000000</c:v>
                </c:pt>
                <c:pt idx="274">
                  <c:v>9.000000</c:v>
                </c:pt>
                <c:pt idx="275">
                  <c:v>7.000000</c:v>
                </c:pt>
                <c:pt idx="276">
                  <c:v>5.000000</c:v>
                </c:pt>
                <c:pt idx="277">
                  <c:v>2.000000</c:v>
                </c:pt>
                <c:pt idx="278">
                  <c:v>-8.000000</c:v>
                </c:pt>
                <c:pt idx="279">
                  <c:v>-15.000000</c:v>
                </c:pt>
                <c:pt idx="280">
                  <c:v>14.000000</c:v>
                </c:pt>
                <c:pt idx="281">
                  <c:v>21.000000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3125"/>
        <c:minorUnit val="10.1562"/>
      </c:valAx>
      <c:spPr>
        <a:noFill/>
        <a:ln w="12700" cap="flat">
          <a:noFill/>
          <a:miter lim="400000"/>
        </a:ln>
        <a:effectLst/>
      </c:spPr>
    </c:plotArea>
    <c:legend>
      <c:legendPos val="t"/>
      <c:layout>
        <c:manualLayout>
          <c:xMode val="edge"/>
          <c:yMode val="edge"/>
          <c:x val="0.0743637"/>
          <c:y val="0"/>
          <c:w val="0.856744"/>
          <c:h val="0.042475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3822"/>
          <c:w val="0.927446"/>
          <c:h val="0.861878"/>
        </c:manualLayout>
      </c:layout>
      <c:lineChart>
        <c:grouping val="standard"/>
        <c:varyColors val="0"/>
        <c:ser>
          <c:idx val="0"/>
          <c:order val="0"/>
          <c:tx>
            <c:strRef>
              <c:f>'Italy-mobility'!$X$3</c:f>
              <c:strCache>
                <c:ptCount val="1"/>
                <c:pt idx="0">
                  <c:v>ITALIA - media settimanale</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40"/>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strCache>
            </c:strRef>
          </c:cat>
          <c:val>
            <c:numRef>
              <c:f>'Italy-mobility'!$X$10,'Italy-mobility'!$X$17,'Italy-mobility'!$X$24,'Italy-mobility'!$X$31,'Italy-mobility'!$X$38,'Italy-mobility'!$X$45,'Italy-mobility'!$X$52,'Italy-mobility'!$X$59,'Italy-mobility'!$X$66,'Italy-mobility'!$X$73,'Italy-mobility'!$X$80,'Italy-mobility'!$X$87,'Italy-mobility'!$X$94,'Italy-mobility'!$X$101,'Italy-mobility'!$X$108,'Italy-mobility'!$X$115,'Italy-mobility'!$X$122,'Italy-mobility'!$X$129,'Italy-mobility'!$X$136,'Italy-mobility'!$X$143,'Italy-mobility'!$X$150,'Italy-mobility'!$X$157,'Italy-mobility'!$X$164,'Italy-mobility'!$X$171,'Italy-mobility'!$X$178,'Italy-mobility'!$X$185,'Italy-mobility'!$X$192,'Italy-mobility'!$X$199,'Italy-mobility'!$X$206,'Italy-mobility'!$X$213,'Italy-mobility'!$X$220,'Italy-mobility'!$X$227,'Italy-mobility'!$X$234,'Italy-mobility'!$X$241,'Italy-mobility'!$X$248,'Italy-mobility'!$X$255,'Italy-mobility'!$X$262,'Italy-mobility'!$X$269,'Italy-mobility'!$X$276,'Italy-mobility'!$X$283</c:f>
              <c:numCache>
                <c:ptCount val="40"/>
                <c:pt idx="0">
                  <c:v>-3.907143</c:v>
                </c:pt>
                <c:pt idx="1">
                  <c:v>-13.385714</c:v>
                </c:pt>
                <c:pt idx="2">
                  <c:v>-38.800000</c:v>
                </c:pt>
                <c:pt idx="3">
                  <c:v>-55.928571</c:v>
                </c:pt>
                <c:pt idx="4">
                  <c:v>-61.935714</c:v>
                </c:pt>
                <c:pt idx="5">
                  <c:v>-63.714286</c:v>
                </c:pt>
                <c:pt idx="6">
                  <c:v>-62.235714</c:v>
                </c:pt>
                <c:pt idx="7">
                  <c:v>-64.178571</c:v>
                </c:pt>
                <c:pt idx="8">
                  <c:v>-58.257143</c:v>
                </c:pt>
                <c:pt idx="9">
                  <c:v>-57.821429</c:v>
                </c:pt>
                <c:pt idx="10">
                  <c:v>-31.385714</c:v>
                </c:pt>
                <c:pt idx="11">
                  <c:v>-27.200000</c:v>
                </c:pt>
                <c:pt idx="12">
                  <c:v>-14.950000</c:v>
                </c:pt>
                <c:pt idx="13">
                  <c:v>-10.235714</c:v>
                </c:pt>
                <c:pt idx="14">
                  <c:v>-8.485714</c:v>
                </c:pt>
                <c:pt idx="15">
                  <c:v>2.128571</c:v>
                </c:pt>
                <c:pt idx="16">
                  <c:v>8.235714</c:v>
                </c:pt>
                <c:pt idx="17">
                  <c:v>12.650000</c:v>
                </c:pt>
                <c:pt idx="18">
                  <c:v>14.292857</c:v>
                </c:pt>
                <c:pt idx="19">
                  <c:v>17.942857</c:v>
                </c:pt>
                <c:pt idx="20">
                  <c:v>21.135714</c:v>
                </c:pt>
                <c:pt idx="21">
                  <c:v>17.814286</c:v>
                </c:pt>
                <c:pt idx="22">
                  <c:v>23.700000</c:v>
                </c:pt>
                <c:pt idx="23">
                  <c:v>22.971429</c:v>
                </c:pt>
                <c:pt idx="24">
                  <c:v>15.978571</c:v>
                </c:pt>
                <c:pt idx="25">
                  <c:v>18.321429</c:v>
                </c:pt>
                <c:pt idx="26">
                  <c:v>19.642857</c:v>
                </c:pt>
                <c:pt idx="27">
                  <c:v>19.707143</c:v>
                </c:pt>
                <c:pt idx="28">
                  <c:v>19.800000</c:v>
                </c:pt>
                <c:pt idx="29">
                  <c:v>18.407143</c:v>
                </c:pt>
                <c:pt idx="30">
                  <c:v>16.385714</c:v>
                </c:pt>
                <c:pt idx="31">
                  <c:v>15.935714</c:v>
                </c:pt>
                <c:pt idx="32">
                  <c:v>15.021429</c:v>
                </c:pt>
                <c:pt idx="33">
                  <c:v>12.792857</c:v>
                </c:pt>
                <c:pt idx="34">
                  <c:v>9.078571</c:v>
                </c:pt>
                <c:pt idx="35">
                  <c:v>5.028571</c:v>
                </c:pt>
                <c:pt idx="36">
                  <c:v>-1.392857</c:v>
                </c:pt>
                <c:pt idx="37">
                  <c:v>-7.050000</c:v>
                </c:pt>
                <c:pt idx="38">
                  <c:v>-8.914286</c:v>
                </c:pt>
                <c:pt idx="39">
                  <c:v>-4.292857</c:v>
                </c:pt>
              </c:numCache>
            </c:numRef>
          </c:val>
          <c:smooth val="0"/>
        </c:ser>
        <c:ser>
          <c:idx val="1"/>
          <c:order val="1"/>
          <c:tx>
            <c:strRef>
              <c:f>'Italy-mobility'!$Y$3</c:f>
              <c:strCache>
                <c:ptCount val="1"/>
                <c:pt idx="0">
                  <c:v>ITALIA - media giorni feriali</c:v>
                </c:pt>
              </c:strCache>
            </c:strRef>
          </c:tx>
          <c:spPr>
            <a:solidFill>
              <a:srgbClr val="FFFFFF"/>
            </a:solidFill>
            <a:ln w="50800" cap="rnd">
              <a:solidFill>
                <a:srgbClr val="6EBB46"/>
              </a:solidFill>
              <a:custDash>
                <a:ds d="100000" sp="200000"/>
              </a:custDash>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40"/>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strCache>
            </c:strRef>
          </c:cat>
          <c:val>
            <c:numRef>
              <c:f>'Italy-mobility'!$Y$8,'Italy-mobility'!$Y$15,'Italy-mobility'!$Y$22,'Italy-mobility'!$Y$29,'Italy-mobility'!$Y$36,'Italy-mobility'!$Y$43,'Italy-mobility'!$Y$50,'Italy-mobility'!$Y$57,'Italy-mobility'!$Y$64,'Italy-mobility'!$Y$71,'Italy-mobility'!$Y$78,'Italy-mobility'!$Y$85,'Italy-mobility'!$Y$92,'Italy-mobility'!$Y$99,'Italy-mobility'!$Y$106,'Italy-mobility'!$Y$113,'Italy-mobility'!$Y$120,'Italy-mobility'!$Y$127,'Italy-mobility'!$Y$134,'Italy-mobility'!$Y$141,'Italy-mobility'!$Y$148,'Italy-mobility'!$Y$155,'Italy-mobility'!$Y$162,'Italy-mobility'!$Y$169,'Italy-mobility'!$Y$176,'Italy-mobility'!$Y$183,'Italy-mobility'!$Y$190,'Italy-mobility'!$Y$197,'Italy-mobility'!$Y$204,'Italy-mobility'!$Y$211,'Italy-mobility'!$Y$218,'Italy-mobility'!$Y$225,'Italy-mobility'!$Y$232,'Italy-mobility'!$Y$239,'Italy-mobility'!$Y$246,'Italy-mobility'!$Y$253,'Italy-mobility'!$Y$260,'Italy-mobility'!$Y$267,'Italy-mobility'!$Y$274,'Italy-mobility'!$Y$281</c:f>
              <c:numCache>
                <c:ptCount val="40"/>
                <c:pt idx="0">
                  <c:v>-2.950000</c:v>
                </c:pt>
                <c:pt idx="1">
                  <c:v>-12.830000</c:v>
                </c:pt>
                <c:pt idx="2">
                  <c:v>-27.720000</c:v>
                </c:pt>
                <c:pt idx="3">
                  <c:v>-49.210000</c:v>
                </c:pt>
                <c:pt idx="4">
                  <c:v>-56.750000</c:v>
                </c:pt>
                <c:pt idx="5">
                  <c:v>-59.690000</c:v>
                </c:pt>
                <c:pt idx="6">
                  <c:v>-56.460000</c:v>
                </c:pt>
                <c:pt idx="7">
                  <c:v>-61.420000</c:v>
                </c:pt>
                <c:pt idx="8">
                  <c:v>-50.560000</c:v>
                </c:pt>
                <c:pt idx="9">
                  <c:v>-54.400000</c:v>
                </c:pt>
                <c:pt idx="10">
                  <c:v>-28.150000</c:v>
                </c:pt>
                <c:pt idx="11">
                  <c:v>-23.930000</c:v>
                </c:pt>
                <c:pt idx="12">
                  <c:v>-15.360000</c:v>
                </c:pt>
                <c:pt idx="13">
                  <c:v>-9.720000</c:v>
                </c:pt>
                <c:pt idx="14">
                  <c:v>-14.490000</c:v>
                </c:pt>
                <c:pt idx="15">
                  <c:v>-0.830000</c:v>
                </c:pt>
                <c:pt idx="16">
                  <c:v>3.150000</c:v>
                </c:pt>
                <c:pt idx="17">
                  <c:v>7.570000</c:v>
                </c:pt>
                <c:pt idx="18">
                  <c:v>9.940000</c:v>
                </c:pt>
                <c:pt idx="19">
                  <c:v>12.770000</c:v>
                </c:pt>
                <c:pt idx="20">
                  <c:v>15.790000</c:v>
                </c:pt>
                <c:pt idx="21">
                  <c:v>14.220000</c:v>
                </c:pt>
                <c:pt idx="22">
                  <c:v>17.890000</c:v>
                </c:pt>
                <c:pt idx="23">
                  <c:v>13.510000</c:v>
                </c:pt>
                <c:pt idx="24">
                  <c:v>10.440000</c:v>
                </c:pt>
                <c:pt idx="25">
                  <c:v>7.200000</c:v>
                </c:pt>
                <c:pt idx="26">
                  <c:v>12.670000</c:v>
                </c:pt>
                <c:pt idx="27">
                  <c:v>13.220000</c:v>
                </c:pt>
                <c:pt idx="28">
                  <c:v>14.800000</c:v>
                </c:pt>
                <c:pt idx="29">
                  <c:v>14.170000</c:v>
                </c:pt>
                <c:pt idx="30">
                  <c:v>15.580000</c:v>
                </c:pt>
                <c:pt idx="31">
                  <c:v>15.380000</c:v>
                </c:pt>
                <c:pt idx="32">
                  <c:v>14.450000</c:v>
                </c:pt>
                <c:pt idx="33">
                  <c:v>12.870000</c:v>
                </c:pt>
                <c:pt idx="34">
                  <c:v>10.350000</c:v>
                </c:pt>
                <c:pt idx="35">
                  <c:v>6.770000</c:v>
                </c:pt>
                <c:pt idx="36">
                  <c:v>3.720000</c:v>
                </c:pt>
                <c:pt idx="37">
                  <c:v>-0.570000</c:v>
                </c:pt>
                <c:pt idx="38">
                  <c:v>-2.600000</c:v>
                </c:pt>
                <c:pt idx="39">
                  <c:v>1.460000</c:v>
                </c:pt>
              </c:numCache>
            </c:numRef>
          </c:val>
          <c:smooth val="0"/>
        </c:ser>
        <c:ser>
          <c:idx val="2"/>
          <c:order val="2"/>
          <c:tx>
            <c:strRef>
              <c:f>'Italy-mobility'!$Z$3</c:f>
              <c:strCache>
                <c:ptCount val="1"/>
                <c:pt idx="0">
                  <c:v>ITALIA - media fine settimana</c:v>
                </c:pt>
              </c:strCache>
            </c:strRef>
          </c:tx>
          <c:spPr>
            <a:solidFill>
              <a:srgbClr val="FFFFFF"/>
            </a:solidFill>
            <a:ln w="50800" cap="flat">
              <a:solidFill>
                <a:srgbClr val="F6C100"/>
              </a:solidFill>
              <a:custDash>
                <a:ds d="200000" sp="200000"/>
              </a:custDash>
              <a:miter lim="400000"/>
            </a:ln>
            <a:effectLst/>
          </c:spPr>
          <c:marker>
            <c:symbol val="circle"/>
            <c:size val="10"/>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40"/>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strCache>
            </c:strRef>
          </c:cat>
          <c:val>
            <c:numRef>
              <c:f>'Italy-mobility'!$Z$9,'Italy-mobility'!$Z$16,'Italy-mobility'!$Z$23,'Italy-mobility'!$Z$30,'Italy-mobility'!$Z$37,'Italy-mobility'!$Z$44,'Italy-mobility'!$Z$51,'Italy-mobility'!$Z$58,'Italy-mobility'!$Z$65,'Italy-mobility'!$Z$72,'Italy-mobility'!$Z$79,'Italy-mobility'!$Z$86,'Italy-mobility'!$Z$93,'Italy-mobility'!$Z$100,'Italy-mobility'!$Z$107,'Italy-mobility'!$Z$114,'Italy-mobility'!$Z$121,'Italy-mobility'!$Z$128,'Italy-mobility'!$Z$135,'Italy-mobility'!$Z$142,'Italy-mobility'!$Z$149,'Italy-mobility'!$Z$156,'Italy-mobility'!$Z$163,'Italy-mobility'!$Z$170,'Italy-mobility'!$Z$177,'Italy-mobility'!$Z$184,'Italy-mobility'!$Z$191,'Italy-mobility'!$Z$198,'Italy-mobility'!$Z$205,'Italy-mobility'!$Z$212,'Italy-mobility'!$Z$219,'Italy-mobility'!$Z$226,'Italy-mobility'!$Z$233,'Italy-mobility'!$Z$240,'Italy-mobility'!$Z$247,'Italy-mobility'!$Z$254,'Italy-mobility'!$Z$261,'Italy-mobility'!$Z$268,'Italy-mobility'!$Z$275,'Italy-mobility'!$Z$282</c:f>
              <c:numCache>
                <c:ptCount val="40"/>
                <c:pt idx="0">
                  <c:v>-6.300000</c:v>
                </c:pt>
                <c:pt idx="1">
                  <c:v>-14.775000</c:v>
                </c:pt>
                <c:pt idx="2">
                  <c:v>-66.500000</c:v>
                </c:pt>
                <c:pt idx="3">
                  <c:v>-72.725000</c:v>
                </c:pt>
                <c:pt idx="4">
                  <c:v>-74.900000</c:v>
                </c:pt>
                <c:pt idx="5">
                  <c:v>-73.775000</c:v>
                </c:pt>
                <c:pt idx="6">
                  <c:v>-76.675000</c:v>
                </c:pt>
                <c:pt idx="7">
                  <c:v>-71.075000</c:v>
                </c:pt>
                <c:pt idx="8">
                  <c:v>-77.500000</c:v>
                </c:pt>
                <c:pt idx="9">
                  <c:v>-66.375000</c:v>
                </c:pt>
                <c:pt idx="10">
                  <c:v>-39.475000</c:v>
                </c:pt>
                <c:pt idx="11">
                  <c:v>-35.375000</c:v>
                </c:pt>
                <c:pt idx="12">
                  <c:v>-13.925000</c:v>
                </c:pt>
                <c:pt idx="13">
                  <c:v>-11.525000</c:v>
                </c:pt>
                <c:pt idx="14">
                  <c:v>6.525000</c:v>
                </c:pt>
                <c:pt idx="15">
                  <c:v>9.525000</c:v>
                </c:pt>
                <c:pt idx="16">
                  <c:v>20.950000</c:v>
                </c:pt>
                <c:pt idx="17">
                  <c:v>25.350000</c:v>
                </c:pt>
                <c:pt idx="18">
                  <c:v>25.175000</c:v>
                </c:pt>
                <c:pt idx="19">
                  <c:v>30.875000</c:v>
                </c:pt>
                <c:pt idx="20">
                  <c:v>34.500000</c:v>
                </c:pt>
                <c:pt idx="21">
                  <c:v>26.800000</c:v>
                </c:pt>
                <c:pt idx="22">
                  <c:v>38.225000</c:v>
                </c:pt>
                <c:pt idx="23">
                  <c:v>46.625000</c:v>
                </c:pt>
                <c:pt idx="24">
                  <c:v>29.825000</c:v>
                </c:pt>
                <c:pt idx="25">
                  <c:v>46.125000</c:v>
                </c:pt>
                <c:pt idx="26">
                  <c:v>37.075000</c:v>
                </c:pt>
                <c:pt idx="27">
                  <c:v>35.925000</c:v>
                </c:pt>
                <c:pt idx="28">
                  <c:v>32.300000</c:v>
                </c:pt>
                <c:pt idx="29">
                  <c:v>29.000000</c:v>
                </c:pt>
                <c:pt idx="30">
                  <c:v>18.400000</c:v>
                </c:pt>
                <c:pt idx="31">
                  <c:v>17.325000</c:v>
                </c:pt>
                <c:pt idx="32">
                  <c:v>16.450000</c:v>
                </c:pt>
                <c:pt idx="33">
                  <c:v>12.600000</c:v>
                </c:pt>
                <c:pt idx="34">
                  <c:v>5.900000</c:v>
                </c:pt>
                <c:pt idx="35">
                  <c:v>0.675000</c:v>
                </c:pt>
                <c:pt idx="36">
                  <c:v>-14.175000</c:v>
                </c:pt>
                <c:pt idx="37">
                  <c:v>-23.250000</c:v>
                </c:pt>
                <c:pt idx="38">
                  <c:v>-24.700000</c:v>
                </c:pt>
                <c:pt idx="39">
                  <c:v>-18.675000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0"/>
          <c:min val="-100"/>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
        <c:minorUnit val="10"/>
      </c:valAx>
      <c:spPr>
        <a:noFill/>
        <a:ln w="12700" cap="flat">
          <a:noFill/>
          <a:miter lim="400000"/>
        </a:ln>
        <a:effectLst/>
      </c:spPr>
    </c:plotArea>
    <c:legend>
      <c:legendPos val="t"/>
      <c:layout>
        <c:manualLayout>
          <c:xMode val="edge"/>
          <c:yMode val="edge"/>
          <c:x val="0.0832683"/>
          <c:y val="0"/>
          <c:w val="0.836114"/>
          <c:h val="0.042655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19314"/>
          <c:y val="0.0571339"/>
          <c:w val="0.951136"/>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'Italy-mobility'!$E$4:$E$95,'Italy-mobility'!$B$4:$B$96,'Italy-mobility'!$B$4:$B$100</c:f>
              <c:strCache>
                <c:ptCount val="282"/>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strCache>
            </c:strRef>
          </c:cat>
          <c:val>
            <c:numRef>
              <c:f>'Italy-mobility'!$E$4:$E$285</c:f>
              <c:numCache>
                <c:ptCount val="282"/>
                <c:pt idx="0">
                  <c:v>5.000000</c:v>
                </c:pt>
                <c:pt idx="1">
                  <c:v>1.000000</c:v>
                </c:pt>
                <c:pt idx="2">
                  <c:v>1.000000</c:v>
                </c:pt>
                <c:pt idx="3">
                  <c:v>0.000000</c:v>
                </c:pt>
                <c:pt idx="4">
                  <c:v>-2.000000</c:v>
                </c:pt>
                <c:pt idx="5">
                  <c:v>-1.000000</c:v>
                </c:pt>
                <c:pt idx="6">
                  <c:v>-3.000000</c:v>
                </c:pt>
                <c:pt idx="7">
                  <c:v>6.000000</c:v>
                </c:pt>
                <c:pt idx="8">
                  <c:v>-12.000000</c:v>
                </c:pt>
                <c:pt idx="9">
                  <c:v>-10.000000</c:v>
                </c:pt>
                <c:pt idx="10">
                  <c:v>-2.000000</c:v>
                </c:pt>
                <c:pt idx="11">
                  <c:v>-7.000000</c:v>
                </c:pt>
                <c:pt idx="12">
                  <c:v>-12.000000</c:v>
                </c:pt>
                <c:pt idx="13">
                  <c:v>-19.000000</c:v>
                </c:pt>
                <c:pt idx="14">
                  <c:v>-10.000000</c:v>
                </c:pt>
                <c:pt idx="15">
                  <c:v>-19.000000</c:v>
                </c:pt>
                <c:pt idx="16">
                  <c:v>-30.000000</c:v>
                </c:pt>
                <c:pt idx="17">
                  <c:v>-41.000000</c:v>
                </c:pt>
                <c:pt idx="18">
                  <c:v>-47.000000</c:v>
                </c:pt>
                <c:pt idx="19">
                  <c:v>-59.000000</c:v>
                </c:pt>
                <c:pt idx="20">
                  <c:v>-74.000000</c:v>
                </c:pt>
                <c:pt idx="21">
                  <c:v>-51.000000</c:v>
                </c:pt>
                <c:pt idx="22">
                  <c:v>-54.000000</c:v>
                </c:pt>
                <c:pt idx="23">
                  <c:v>-54.000000</c:v>
                </c:pt>
                <c:pt idx="24">
                  <c:v>-58.000000</c:v>
                </c:pt>
                <c:pt idx="25">
                  <c:v>-59.000000</c:v>
                </c:pt>
                <c:pt idx="26">
                  <c:v>-68.000000</c:v>
                </c:pt>
                <c:pt idx="27">
                  <c:v>-83.000000</c:v>
                </c:pt>
                <c:pt idx="28">
                  <c:v>-59.000000</c:v>
                </c:pt>
                <c:pt idx="29">
                  <c:v>-60.000000</c:v>
                </c:pt>
                <c:pt idx="30">
                  <c:v>-62.000000</c:v>
                </c:pt>
                <c:pt idx="31">
                  <c:v>-65.000000</c:v>
                </c:pt>
                <c:pt idx="32">
                  <c:v>-63.000000</c:v>
                </c:pt>
                <c:pt idx="33">
                  <c:v>-70.000000</c:v>
                </c:pt>
                <c:pt idx="34">
                  <c:v>-84.000000</c:v>
                </c:pt>
                <c:pt idx="35">
                  <c:v>-63.000000</c:v>
                </c:pt>
                <c:pt idx="36">
                  <c:v>-64.000000</c:v>
                </c:pt>
                <c:pt idx="37">
                  <c:v>-63.000000</c:v>
                </c:pt>
                <c:pt idx="38">
                  <c:v>-65.000000</c:v>
                </c:pt>
                <c:pt idx="39">
                  <c:v>-65.000000</c:v>
                </c:pt>
                <c:pt idx="40">
                  <c:v>-69.000000</c:v>
                </c:pt>
                <c:pt idx="41">
                  <c:v>-84.000000</c:v>
                </c:pt>
                <c:pt idx="42">
                  <c:v>-60.000000</c:v>
                </c:pt>
                <c:pt idx="43">
                  <c:v>-61.000000</c:v>
                </c:pt>
                <c:pt idx="44">
                  <c:v>-60.000000</c:v>
                </c:pt>
                <c:pt idx="45">
                  <c:v>-58.000000</c:v>
                </c:pt>
                <c:pt idx="46">
                  <c:v>-59.000000</c:v>
                </c:pt>
                <c:pt idx="47">
                  <c:v>-65.000000</c:v>
                </c:pt>
                <c:pt idx="48">
                  <c:v>-89.000000</c:v>
                </c:pt>
                <c:pt idx="49">
                  <c:v>-92.000000</c:v>
                </c:pt>
                <c:pt idx="50">
                  <c:v>-59.000000</c:v>
                </c:pt>
                <c:pt idx="51">
                  <c:v>-57.000000</c:v>
                </c:pt>
                <c:pt idx="52">
                  <c:v>-58.000000</c:v>
                </c:pt>
                <c:pt idx="53">
                  <c:v>-57.000000</c:v>
                </c:pt>
                <c:pt idx="54">
                  <c:v>-64.000000</c:v>
                </c:pt>
                <c:pt idx="55">
                  <c:v>-82.000000</c:v>
                </c:pt>
                <c:pt idx="56">
                  <c:v>-54.000000</c:v>
                </c:pt>
                <c:pt idx="57">
                  <c:v>-55.000000</c:v>
                </c:pt>
                <c:pt idx="58">
                  <c:v>-55.000000</c:v>
                </c:pt>
                <c:pt idx="59">
                  <c:v>-56.000000</c:v>
                </c:pt>
                <c:pt idx="60">
                  <c:v>-52.000000</c:v>
                </c:pt>
                <c:pt idx="61">
                  <c:v>-82.000000</c:v>
                </c:pt>
                <c:pt idx="62">
                  <c:v>-79.000000</c:v>
                </c:pt>
                <c:pt idx="63">
                  <c:v>-49.000000</c:v>
                </c:pt>
                <c:pt idx="64">
                  <c:v>-51.000000</c:v>
                </c:pt>
                <c:pt idx="65">
                  <c:v>-50.000000</c:v>
                </c:pt>
                <c:pt idx="66">
                  <c:v>-49.000000</c:v>
                </c:pt>
                <c:pt idx="67">
                  <c:v>-86.000000</c:v>
                </c:pt>
                <c:pt idx="68">
                  <c:v>-57.000000</c:v>
                </c:pt>
                <c:pt idx="69">
                  <c:v>-72.000000</c:v>
                </c:pt>
                <c:pt idx="70">
                  <c:v>-28.000000</c:v>
                </c:pt>
                <c:pt idx="71">
                  <c:v>-25.000000</c:v>
                </c:pt>
                <c:pt idx="72">
                  <c:v>-24.000000</c:v>
                </c:pt>
                <c:pt idx="73">
                  <c:v>-26.000000</c:v>
                </c:pt>
                <c:pt idx="74">
                  <c:v>-26.000000</c:v>
                </c:pt>
                <c:pt idx="75">
                  <c:v>-22.000000</c:v>
                </c:pt>
                <c:pt idx="76">
                  <c:v>-31.000000</c:v>
                </c:pt>
                <c:pt idx="77">
                  <c:v>-20.000000</c:v>
                </c:pt>
                <c:pt idx="78">
                  <c:v>-19.000000</c:v>
                </c:pt>
                <c:pt idx="79">
                  <c:v>-20.000000</c:v>
                </c:pt>
                <c:pt idx="80">
                  <c:v>-23.000000</c:v>
                </c:pt>
                <c:pt idx="81">
                  <c:v>-22.000000</c:v>
                </c:pt>
                <c:pt idx="82">
                  <c:v>-19.000000</c:v>
                </c:pt>
                <c:pt idx="83">
                  <c:v>-24.000000</c:v>
                </c:pt>
                <c:pt idx="84">
                  <c:v>-9.000000</c:v>
                </c:pt>
                <c:pt idx="85">
                  <c:v>-9.000000</c:v>
                </c:pt>
                <c:pt idx="86">
                  <c:v>-11.000000</c:v>
                </c:pt>
                <c:pt idx="87">
                  <c:v>-13.000000</c:v>
                </c:pt>
                <c:pt idx="88">
                  <c:v>-8.000000</c:v>
                </c:pt>
                <c:pt idx="89">
                  <c:v>3.000000</c:v>
                </c:pt>
                <c:pt idx="90">
                  <c:v>3.000000</c:v>
                </c:pt>
                <c:pt idx="91">
                  <c:v>-6.000000</c:v>
                </c:pt>
                <c:pt idx="92">
                  <c:v>-4.000000</c:v>
                </c:pt>
                <c:pt idx="93">
                  <c:v>0.000000</c:v>
                </c:pt>
                <c:pt idx="94">
                  <c:v>-4.000000</c:v>
                </c:pt>
                <c:pt idx="95">
                  <c:v>-3.000000</c:v>
                </c:pt>
                <c:pt idx="96">
                  <c:v>7.000000</c:v>
                </c:pt>
                <c:pt idx="97">
                  <c:v>4.000000</c:v>
                </c:pt>
                <c:pt idx="98">
                  <c:v>-1.000000</c:v>
                </c:pt>
                <c:pt idx="99">
                  <c:v>-41.000000</c:v>
                </c:pt>
                <c:pt idx="100">
                  <c:v>9.000000</c:v>
                </c:pt>
                <c:pt idx="101">
                  <c:v>5.000000</c:v>
                </c:pt>
                <c:pt idx="102">
                  <c:v>3.000000</c:v>
                </c:pt>
                <c:pt idx="103">
                  <c:v>20.000000</c:v>
                </c:pt>
                <c:pt idx="104">
                  <c:v>30.000000</c:v>
                </c:pt>
                <c:pt idx="105">
                  <c:v>10.000000</c:v>
                </c:pt>
                <c:pt idx="106">
                  <c:v>11.000000</c:v>
                </c:pt>
                <c:pt idx="107">
                  <c:v>11.000000</c:v>
                </c:pt>
                <c:pt idx="108">
                  <c:v>10.000000</c:v>
                </c:pt>
                <c:pt idx="109">
                  <c:v>-3.000000</c:v>
                </c:pt>
                <c:pt idx="110">
                  <c:v>23.000000</c:v>
                </c:pt>
                <c:pt idx="111">
                  <c:v>36.000000</c:v>
                </c:pt>
                <c:pt idx="112">
                  <c:v>5.000000</c:v>
                </c:pt>
                <c:pt idx="113">
                  <c:v>13.000000</c:v>
                </c:pt>
                <c:pt idx="114">
                  <c:v>13.000000</c:v>
                </c:pt>
                <c:pt idx="115">
                  <c:v>11.000000</c:v>
                </c:pt>
                <c:pt idx="116">
                  <c:v>16.000000</c:v>
                </c:pt>
                <c:pt idx="117">
                  <c:v>29.000000</c:v>
                </c:pt>
                <c:pt idx="118">
                  <c:v>37.000000</c:v>
                </c:pt>
                <c:pt idx="119">
                  <c:v>15.000000</c:v>
                </c:pt>
                <c:pt idx="120">
                  <c:v>15.000000</c:v>
                </c:pt>
                <c:pt idx="121">
                  <c:v>17.000000</c:v>
                </c:pt>
                <c:pt idx="122">
                  <c:v>13.000000</c:v>
                </c:pt>
                <c:pt idx="123">
                  <c:v>20.000000</c:v>
                </c:pt>
                <c:pt idx="124">
                  <c:v>36.000000</c:v>
                </c:pt>
                <c:pt idx="125">
                  <c:v>49.000000</c:v>
                </c:pt>
                <c:pt idx="126">
                  <c:v>20.000000</c:v>
                </c:pt>
                <c:pt idx="127">
                  <c:v>19.000000</c:v>
                </c:pt>
                <c:pt idx="128">
                  <c:v>21.000000</c:v>
                </c:pt>
                <c:pt idx="129">
                  <c:v>18.000000</c:v>
                </c:pt>
                <c:pt idx="130">
                  <c:v>20.000000</c:v>
                </c:pt>
                <c:pt idx="131">
                  <c:v>33.000000</c:v>
                </c:pt>
                <c:pt idx="132">
                  <c:v>46.000000</c:v>
                </c:pt>
                <c:pt idx="133">
                  <c:v>18.000000</c:v>
                </c:pt>
                <c:pt idx="134">
                  <c:v>21.000000</c:v>
                </c:pt>
                <c:pt idx="135">
                  <c:v>23.000000</c:v>
                </c:pt>
                <c:pt idx="136">
                  <c:v>22.000000</c:v>
                </c:pt>
                <c:pt idx="137">
                  <c:v>28.000000</c:v>
                </c:pt>
                <c:pt idx="138">
                  <c:v>42.000000</c:v>
                </c:pt>
                <c:pt idx="139">
                  <c:v>60.000000</c:v>
                </c:pt>
                <c:pt idx="140">
                  <c:v>28.000000</c:v>
                </c:pt>
                <c:pt idx="141">
                  <c:v>27.000000</c:v>
                </c:pt>
                <c:pt idx="142">
                  <c:v>27.000000</c:v>
                </c:pt>
                <c:pt idx="143">
                  <c:v>24.000000</c:v>
                </c:pt>
                <c:pt idx="144">
                  <c:v>30.000000</c:v>
                </c:pt>
                <c:pt idx="145">
                  <c:v>46.000000</c:v>
                </c:pt>
                <c:pt idx="146">
                  <c:v>66.000000</c:v>
                </c:pt>
                <c:pt idx="147">
                  <c:v>32.000000</c:v>
                </c:pt>
                <c:pt idx="148">
                  <c:v>30.000000</c:v>
                </c:pt>
                <c:pt idx="149">
                  <c:v>30.000000</c:v>
                </c:pt>
                <c:pt idx="150">
                  <c:v>24.000000</c:v>
                </c:pt>
                <c:pt idx="151">
                  <c:v>16.000000</c:v>
                </c:pt>
                <c:pt idx="152">
                  <c:v>22.000000</c:v>
                </c:pt>
                <c:pt idx="153">
                  <c:v>80.000000</c:v>
                </c:pt>
                <c:pt idx="154">
                  <c:v>37.000000</c:v>
                </c:pt>
                <c:pt idx="155">
                  <c:v>36.000000</c:v>
                </c:pt>
                <c:pt idx="156">
                  <c:v>36.000000</c:v>
                </c:pt>
                <c:pt idx="157">
                  <c:v>34.000000</c:v>
                </c:pt>
                <c:pt idx="158">
                  <c:v>39.000000</c:v>
                </c:pt>
                <c:pt idx="159">
                  <c:v>70.000000</c:v>
                </c:pt>
                <c:pt idx="160">
                  <c:v>98.000000</c:v>
                </c:pt>
                <c:pt idx="161">
                  <c:v>33.000000</c:v>
                </c:pt>
                <c:pt idx="162">
                  <c:v>30.000000</c:v>
                </c:pt>
                <c:pt idx="163">
                  <c:v>30.000000</c:v>
                </c:pt>
                <c:pt idx="164">
                  <c:v>40.000000</c:v>
                </c:pt>
                <c:pt idx="165">
                  <c:v>52.000000</c:v>
                </c:pt>
                <c:pt idx="166">
                  <c:v>100.000000</c:v>
                </c:pt>
                <c:pt idx="167">
                  <c:v>120.000000</c:v>
                </c:pt>
                <c:pt idx="168">
                  <c:v>64.000000</c:v>
                </c:pt>
                <c:pt idx="169">
                  <c:v>62.000000</c:v>
                </c:pt>
                <c:pt idx="170">
                  <c:v>63.000000</c:v>
                </c:pt>
                <c:pt idx="171">
                  <c:v>62.000000</c:v>
                </c:pt>
                <c:pt idx="172">
                  <c:v>61.000000</c:v>
                </c:pt>
                <c:pt idx="173">
                  <c:v>57.000000</c:v>
                </c:pt>
                <c:pt idx="174">
                  <c:v>120.000000</c:v>
                </c:pt>
                <c:pt idx="175">
                  <c:v>69.000000</c:v>
                </c:pt>
                <c:pt idx="176">
                  <c:v>63.000000</c:v>
                </c:pt>
                <c:pt idx="177">
                  <c:v>60.000000</c:v>
                </c:pt>
                <c:pt idx="178">
                  <c:v>54.000000</c:v>
                </c:pt>
                <c:pt idx="179">
                  <c:v>54.000000</c:v>
                </c:pt>
                <c:pt idx="180">
                  <c:v>99.000000</c:v>
                </c:pt>
                <c:pt idx="181">
                  <c:v>120.000000</c:v>
                </c:pt>
                <c:pt idx="182">
                  <c:v>54.000000</c:v>
                </c:pt>
                <c:pt idx="183">
                  <c:v>46.000000</c:v>
                </c:pt>
                <c:pt idx="184">
                  <c:v>43.000000</c:v>
                </c:pt>
                <c:pt idx="185">
                  <c:v>40.000000</c:v>
                </c:pt>
                <c:pt idx="186">
                  <c:v>40.000000</c:v>
                </c:pt>
                <c:pt idx="187">
                  <c:v>66.000000</c:v>
                </c:pt>
                <c:pt idx="188">
                  <c:v>96.000000</c:v>
                </c:pt>
                <c:pt idx="189">
                  <c:v>34.000000</c:v>
                </c:pt>
                <c:pt idx="190">
                  <c:v>30.000000</c:v>
                </c:pt>
                <c:pt idx="191">
                  <c:v>28.000000</c:v>
                </c:pt>
                <c:pt idx="192">
                  <c:v>22.000000</c:v>
                </c:pt>
                <c:pt idx="193">
                  <c:v>25.000000</c:v>
                </c:pt>
                <c:pt idx="194">
                  <c:v>41.000000</c:v>
                </c:pt>
                <c:pt idx="195">
                  <c:v>60.000000</c:v>
                </c:pt>
                <c:pt idx="196">
                  <c:v>28.000000</c:v>
                </c:pt>
                <c:pt idx="197">
                  <c:v>23.000000</c:v>
                </c:pt>
                <c:pt idx="198">
                  <c:v>24.000000</c:v>
                </c:pt>
                <c:pt idx="199">
                  <c:v>19.000000</c:v>
                </c:pt>
                <c:pt idx="200">
                  <c:v>21.000000</c:v>
                </c:pt>
                <c:pt idx="201">
                  <c:v>34.000000</c:v>
                </c:pt>
                <c:pt idx="202">
                  <c:v>48.000000</c:v>
                </c:pt>
                <c:pt idx="203">
                  <c:v>15.000000</c:v>
                </c:pt>
                <c:pt idx="204">
                  <c:v>18.000000</c:v>
                </c:pt>
                <c:pt idx="205">
                  <c:v>24.000000</c:v>
                </c:pt>
                <c:pt idx="206">
                  <c:v>17.000000</c:v>
                </c:pt>
                <c:pt idx="207">
                  <c:v>20.000000</c:v>
                </c:pt>
                <c:pt idx="208">
                  <c:v>30.000000</c:v>
                </c:pt>
                <c:pt idx="209">
                  <c:v>44.000000</c:v>
                </c:pt>
                <c:pt idx="210">
                  <c:v>22.000000</c:v>
                </c:pt>
                <c:pt idx="211">
                  <c:v>22.000000</c:v>
                </c:pt>
                <c:pt idx="212">
                  <c:v>23.000000</c:v>
                </c:pt>
                <c:pt idx="213">
                  <c:v>17.000000</c:v>
                </c:pt>
                <c:pt idx="214">
                  <c:v>19.000000</c:v>
                </c:pt>
                <c:pt idx="215">
                  <c:v>26.000000</c:v>
                </c:pt>
                <c:pt idx="216">
                  <c:v>25.000000</c:v>
                </c:pt>
                <c:pt idx="217">
                  <c:v>20.000000</c:v>
                </c:pt>
                <c:pt idx="218">
                  <c:v>24.000000</c:v>
                </c:pt>
                <c:pt idx="219">
                  <c:v>25.000000</c:v>
                </c:pt>
                <c:pt idx="220">
                  <c:v>19.000000</c:v>
                </c:pt>
                <c:pt idx="221">
                  <c:v>20.000000</c:v>
                </c:pt>
                <c:pt idx="222">
                  <c:v>28.000000</c:v>
                </c:pt>
                <c:pt idx="223">
                  <c:v>30.000000</c:v>
                </c:pt>
                <c:pt idx="224">
                  <c:v>18.000000</c:v>
                </c:pt>
                <c:pt idx="225">
                  <c:v>23.000000</c:v>
                </c:pt>
                <c:pt idx="226">
                  <c:v>20.000000</c:v>
                </c:pt>
                <c:pt idx="227">
                  <c:v>18.000000</c:v>
                </c:pt>
                <c:pt idx="228">
                  <c:v>18.000000</c:v>
                </c:pt>
                <c:pt idx="229">
                  <c:v>28.000000</c:v>
                </c:pt>
                <c:pt idx="230">
                  <c:v>29.000000</c:v>
                </c:pt>
                <c:pt idx="231">
                  <c:v>20.000000</c:v>
                </c:pt>
                <c:pt idx="232">
                  <c:v>19.000000</c:v>
                </c:pt>
                <c:pt idx="233">
                  <c:v>19.000000</c:v>
                </c:pt>
                <c:pt idx="234">
                  <c:v>13.000000</c:v>
                </c:pt>
                <c:pt idx="235">
                  <c:v>16.000000</c:v>
                </c:pt>
                <c:pt idx="236">
                  <c:v>20.000000</c:v>
                </c:pt>
                <c:pt idx="237">
                  <c:v>15.000000</c:v>
                </c:pt>
                <c:pt idx="238">
                  <c:v>16.000000</c:v>
                </c:pt>
                <c:pt idx="239">
                  <c:v>16.000000</c:v>
                </c:pt>
                <c:pt idx="240">
                  <c:v>18.000000</c:v>
                </c:pt>
                <c:pt idx="241">
                  <c:v>14.000000</c:v>
                </c:pt>
                <c:pt idx="242">
                  <c:v>15.000000</c:v>
                </c:pt>
                <c:pt idx="243">
                  <c:v>18.000000</c:v>
                </c:pt>
                <c:pt idx="244">
                  <c:v>8.000000</c:v>
                </c:pt>
                <c:pt idx="245">
                  <c:v>10.000000</c:v>
                </c:pt>
                <c:pt idx="246">
                  <c:v>12.000000</c:v>
                </c:pt>
                <c:pt idx="247">
                  <c:v>11.000000</c:v>
                </c:pt>
                <c:pt idx="248">
                  <c:v>7.000000</c:v>
                </c:pt>
                <c:pt idx="249">
                  <c:v>10.000000</c:v>
                </c:pt>
                <c:pt idx="250">
                  <c:v>16.000000</c:v>
                </c:pt>
                <c:pt idx="251">
                  <c:v>8.000000</c:v>
                </c:pt>
                <c:pt idx="252">
                  <c:v>6.000000</c:v>
                </c:pt>
                <c:pt idx="253">
                  <c:v>8.000000</c:v>
                </c:pt>
                <c:pt idx="254">
                  <c:v>15.000000</c:v>
                </c:pt>
                <c:pt idx="255">
                  <c:v>16.000000</c:v>
                </c:pt>
                <c:pt idx="256">
                  <c:v>-17.000000</c:v>
                </c:pt>
                <c:pt idx="257">
                  <c:v>-24.000000</c:v>
                </c:pt>
                <c:pt idx="258">
                  <c:v>-50.000000</c:v>
                </c:pt>
                <c:pt idx="259">
                  <c:v>-11.000000</c:v>
                </c:pt>
                <c:pt idx="260">
                  <c:v>-10.000000</c:v>
                </c:pt>
                <c:pt idx="261">
                  <c:v>-11.000000</c:v>
                </c:pt>
                <c:pt idx="262">
                  <c:v>-12.000000</c:v>
                </c:pt>
                <c:pt idx="263">
                  <c:v>-11.000000</c:v>
                </c:pt>
                <c:pt idx="264">
                  <c:v>-17.000000</c:v>
                </c:pt>
                <c:pt idx="265">
                  <c:v>-40.000000</c:v>
                </c:pt>
                <c:pt idx="266">
                  <c:v>-8.000000</c:v>
                </c:pt>
                <c:pt idx="267">
                  <c:v>-9.000000</c:v>
                </c:pt>
                <c:pt idx="268">
                  <c:v>-13.000000</c:v>
                </c:pt>
                <c:pt idx="269">
                  <c:v>-12.000000</c:v>
                </c:pt>
                <c:pt idx="270">
                  <c:v>-11.000000</c:v>
                </c:pt>
                <c:pt idx="271">
                  <c:v>-21.000000</c:v>
                </c:pt>
                <c:pt idx="272">
                  <c:v>-42.000000</c:v>
                </c:pt>
                <c:pt idx="273">
                  <c:v>-7.000000</c:v>
                </c:pt>
                <c:pt idx="274">
                  <c:v>-6.000000</c:v>
                </c:pt>
                <c:pt idx="275">
                  <c:v>-5.000000</c:v>
                </c:pt>
                <c:pt idx="276">
                  <c:v>-5.000000</c:v>
                </c:pt>
                <c:pt idx="277">
                  <c:v>-3.000000</c:v>
                </c:pt>
                <c:pt idx="278">
                  <c:v>-6.000000</c:v>
                </c:pt>
                <c:pt idx="279">
                  <c:v>-24.000000</c:v>
                </c:pt>
                <c:pt idx="280">
                  <c:v>2.000000</c:v>
                </c:pt>
                <c:pt idx="281">
                  <c:v>-1.000000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'Italy-mobility'!$E$4:$E$95,'Italy-mobility'!$B$4:$B$96,'Italy-mobility'!$B$4:$B$100</c:f>
              <c:strCache>
                <c:ptCount val="282"/>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strCache>
            </c:strRef>
          </c:cat>
          <c:val>
            <c:numRef>
              <c:f>'Italy-mobility'!$F$4:$F$285</c:f>
              <c:numCache>
                <c:ptCount val="282"/>
                <c:pt idx="0">
                  <c:v>-4.000000</c:v>
                </c:pt>
                <c:pt idx="1">
                  <c:v>-10.000000</c:v>
                </c:pt>
                <c:pt idx="2">
                  <c:v>-5.000000</c:v>
                </c:pt>
                <c:pt idx="3">
                  <c:v>-6.000000</c:v>
                </c:pt>
                <c:pt idx="4">
                  <c:v>-8.000000</c:v>
                </c:pt>
                <c:pt idx="5">
                  <c:v>-2.000000</c:v>
                </c:pt>
                <c:pt idx="6">
                  <c:v>-4.000000</c:v>
                </c:pt>
                <c:pt idx="7">
                  <c:v>-2.000000</c:v>
                </c:pt>
                <c:pt idx="8">
                  <c:v>-11.000000</c:v>
                </c:pt>
                <c:pt idx="9">
                  <c:v>-11.000000</c:v>
                </c:pt>
                <c:pt idx="10">
                  <c:v>-8.000000</c:v>
                </c:pt>
                <c:pt idx="11">
                  <c:v>-13.000000</c:v>
                </c:pt>
                <c:pt idx="12">
                  <c:v>-13.000000</c:v>
                </c:pt>
                <c:pt idx="13">
                  <c:v>-12.000000</c:v>
                </c:pt>
                <c:pt idx="14">
                  <c:v>-18.000000</c:v>
                </c:pt>
                <c:pt idx="15">
                  <c:v>-29.000000</c:v>
                </c:pt>
                <c:pt idx="16">
                  <c:v>-39.000000</c:v>
                </c:pt>
                <c:pt idx="17">
                  <c:v>-50.000000</c:v>
                </c:pt>
                <c:pt idx="18">
                  <c:v>-57.000000</c:v>
                </c:pt>
                <c:pt idx="19">
                  <c:v>-67.000000</c:v>
                </c:pt>
                <c:pt idx="20">
                  <c:v>-80.000000</c:v>
                </c:pt>
                <c:pt idx="21">
                  <c:v>-60.000000</c:v>
                </c:pt>
                <c:pt idx="22">
                  <c:v>-61.000000</c:v>
                </c:pt>
                <c:pt idx="23">
                  <c:v>-62.000000</c:v>
                </c:pt>
                <c:pt idx="24">
                  <c:v>-63.000000</c:v>
                </c:pt>
                <c:pt idx="25">
                  <c:v>-65.000000</c:v>
                </c:pt>
                <c:pt idx="26">
                  <c:v>-72.000000</c:v>
                </c:pt>
                <c:pt idx="27">
                  <c:v>-85.000000</c:v>
                </c:pt>
                <c:pt idx="28">
                  <c:v>-66.000000</c:v>
                </c:pt>
                <c:pt idx="29">
                  <c:v>-66.000000</c:v>
                </c:pt>
                <c:pt idx="30">
                  <c:v>-67.000000</c:v>
                </c:pt>
                <c:pt idx="31">
                  <c:v>-69.000000</c:v>
                </c:pt>
                <c:pt idx="32">
                  <c:v>-69.000000</c:v>
                </c:pt>
                <c:pt idx="33">
                  <c:v>-73.000000</c:v>
                </c:pt>
                <c:pt idx="34">
                  <c:v>-85.000000</c:v>
                </c:pt>
                <c:pt idx="35">
                  <c:v>-67.000000</c:v>
                </c:pt>
                <c:pt idx="36">
                  <c:v>-67.000000</c:v>
                </c:pt>
                <c:pt idx="37">
                  <c:v>-66.000000</c:v>
                </c:pt>
                <c:pt idx="38">
                  <c:v>-67.000000</c:v>
                </c:pt>
                <c:pt idx="39">
                  <c:v>-67.000000</c:v>
                </c:pt>
                <c:pt idx="40">
                  <c:v>-72.000000</c:v>
                </c:pt>
                <c:pt idx="41">
                  <c:v>-84.000000</c:v>
                </c:pt>
                <c:pt idx="42">
                  <c:v>-65.000000</c:v>
                </c:pt>
                <c:pt idx="43">
                  <c:v>-65.000000</c:v>
                </c:pt>
                <c:pt idx="44">
                  <c:v>-63.000000</c:v>
                </c:pt>
                <c:pt idx="45">
                  <c:v>-62.000000</c:v>
                </c:pt>
                <c:pt idx="46">
                  <c:v>-64.000000</c:v>
                </c:pt>
                <c:pt idx="47">
                  <c:v>-68.000000</c:v>
                </c:pt>
                <c:pt idx="48">
                  <c:v>-91.000000</c:v>
                </c:pt>
                <c:pt idx="49">
                  <c:v>-92.000000</c:v>
                </c:pt>
                <c:pt idx="50">
                  <c:v>-65.000000</c:v>
                </c:pt>
                <c:pt idx="51">
                  <c:v>-62.000000</c:v>
                </c:pt>
                <c:pt idx="52">
                  <c:v>-63.000000</c:v>
                </c:pt>
                <c:pt idx="53">
                  <c:v>-63.000000</c:v>
                </c:pt>
                <c:pt idx="54">
                  <c:v>-69.000000</c:v>
                </c:pt>
                <c:pt idx="55">
                  <c:v>-83.000000</c:v>
                </c:pt>
                <c:pt idx="56">
                  <c:v>-61.000000</c:v>
                </c:pt>
                <c:pt idx="57">
                  <c:v>-61.000000</c:v>
                </c:pt>
                <c:pt idx="58">
                  <c:v>-61.000000</c:v>
                </c:pt>
                <c:pt idx="59">
                  <c:v>-61.000000</c:v>
                </c:pt>
                <c:pt idx="60">
                  <c:v>-60.000000</c:v>
                </c:pt>
                <c:pt idx="61">
                  <c:v>-78.000000</c:v>
                </c:pt>
                <c:pt idx="62">
                  <c:v>-84.000000</c:v>
                </c:pt>
                <c:pt idx="63">
                  <c:v>-55.000000</c:v>
                </c:pt>
                <c:pt idx="64">
                  <c:v>-56.000000</c:v>
                </c:pt>
                <c:pt idx="65">
                  <c:v>-55.000000</c:v>
                </c:pt>
                <c:pt idx="66">
                  <c:v>-52.000000</c:v>
                </c:pt>
                <c:pt idx="67">
                  <c:v>-89.000000</c:v>
                </c:pt>
                <c:pt idx="68">
                  <c:v>-60.000000</c:v>
                </c:pt>
                <c:pt idx="69">
                  <c:v>-76.000000</c:v>
                </c:pt>
                <c:pt idx="70">
                  <c:v>-29.000000</c:v>
                </c:pt>
                <c:pt idx="71">
                  <c:v>-26.000000</c:v>
                </c:pt>
                <c:pt idx="72">
                  <c:v>-26.000000</c:v>
                </c:pt>
                <c:pt idx="73">
                  <c:v>-27.000000</c:v>
                </c:pt>
                <c:pt idx="74">
                  <c:v>-27.000000</c:v>
                </c:pt>
                <c:pt idx="75">
                  <c:v>-24.000000</c:v>
                </c:pt>
                <c:pt idx="76">
                  <c:v>-32.000000</c:v>
                </c:pt>
                <c:pt idx="77">
                  <c:v>-23.000000</c:v>
                </c:pt>
                <c:pt idx="78">
                  <c:v>-18.000000</c:v>
                </c:pt>
                <c:pt idx="79">
                  <c:v>-19.000000</c:v>
                </c:pt>
                <c:pt idx="80">
                  <c:v>-21.000000</c:v>
                </c:pt>
                <c:pt idx="81">
                  <c:v>-22.000000</c:v>
                </c:pt>
                <c:pt idx="82">
                  <c:v>-18.000000</c:v>
                </c:pt>
                <c:pt idx="83">
                  <c:v>-25.000000</c:v>
                </c:pt>
                <c:pt idx="84">
                  <c:v>-8.000000</c:v>
                </c:pt>
                <c:pt idx="85">
                  <c:v>-4.000000</c:v>
                </c:pt>
                <c:pt idx="86">
                  <c:v>-6.000000</c:v>
                </c:pt>
                <c:pt idx="87">
                  <c:v>-5.000000</c:v>
                </c:pt>
                <c:pt idx="88">
                  <c:v>-6.000000</c:v>
                </c:pt>
                <c:pt idx="89">
                  <c:v>9.000000</c:v>
                </c:pt>
                <c:pt idx="90">
                  <c:v>13.000000</c:v>
                </c:pt>
                <c:pt idx="91">
                  <c:v>-4.000000</c:v>
                </c:pt>
                <c:pt idx="92">
                  <c:v>1.000000</c:v>
                </c:pt>
                <c:pt idx="93">
                  <c:v>3.000000</c:v>
                </c:pt>
                <c:pt idx="94">
                  <c:v>1.000000</c:v>
                </c:pt>
                <c:pt idx="95">
                  <c:v>-3.000000</c:v>
                </c:pt>
                <c:pt idx="96">
                  <c:v>15.000000</c:v>
                </c:pt>
                <c:pt idx="97">
                  <c:v>15.000000</c:v>
                </c:pt>
                <c:pt idx="98">
                  <c:v>3.000000</c:v>
                </c:pt>
                <c:pt idx="99">
                  <c:v>-17.000000</c:v>
                </c:pt>
                <c:pt idx="100">
                  <c:v>10.000000</c:v>
                </c:pt>
                <c:pt idx="101">
                  <c:v>7.000000</c:v>
                </c:pt>
                <c:pt idx="102">
                  <c:v>1.000000</c:v>
                </c:pt>
                <c:pt idx="103">
                  <c:v>26.000000</c:v>
                </c:pt>
                <c:pt idx="104">
                  <c:v>37.000000</c:v>
                </c:pt>
                <c:pt idx="105">
                  <c:v>8.000000</c:v>
                </c:pt>
                <c:pt idx="106">
                  <c:v>13.000000</c:v>
                </c:pt>
                <c:pt idx="107">
                  <c:v>12.000000</c:v>
                </c:pt>
                <c:pt idx="108">
                  <c:v>12.000000</c:v>
                </c:pt>
                <c:pt idx="109">
                  <c:v>2.000000</c:v>
                </c:pt>
                <c:pt idx="110">
                  <c:v>22.000000</c:v>
                </c:pt>
                <c:pt idx="111">
                  <c:v>40.000000</c:v>
                </c:pt>
                <c:pt idx="112">
                  <c:v>5.000000</c:v>
                </c:pt>
                <c:pt idx="113">
                  <c:v>14.000000</c:v>
                </c:pt>
                <c:pt idx="114">
                  <c:v>13.000000</c:v>
                </c:pt>
                <c:pt idx="115">
                  <c:v>13.000000</c:v>
                </c:pt>
                <c:pt idx="116">
                  <c:v>14.000000</c:v>
                </c:pt>
                <c:pt idx="117">
                  <c:v>27.000000</c:v>
                </c:pt>
                <c:pt idx="118">
                  <c:v>40.000000</c:v>
                </c:pt>
                <c:pt idx="119">
                  <c:v>13.000000</c:v>
                </c:pt>
                <c:pt idx="120">
                  <c:v>15.000000</c:v>
                </c:pt>
                <c:pt idx="121">
                  <c:v>18.000000</c:v>
                </c:pt>
                <c:pt idx="122">
                  <c:v>16.000000</c:v>
                </c:pt>
                <c:pt idx="123">
                  <c:v>17.000000</c:v>
                </c:pt>
                <c:pt idx="124">
                  <c:v>27.000000</c:v>
                </c:pt>
                <c:pt idx="125">
                  <c:v>37.000000</c:v>
                </c:pt>
                <c:pt idx="126">
                  <c:v>18.000000</c:v>
                </c:pt>
                <c:pt idx="127">
                  <c:v>18.000000</c:v>
                </c:pt>
                <c:pt idx="128">
                  <c:v>21.000000</c:v>
                </c:pt>
                <c:pt idx="129">
                  <c:v>15.000000</c:v>
                </c:pt>
                <c:pt idx="130">
                  <c:v>13.000000</c:v>
                </c:pt>
                <c:pt idx="131">
                  <c:v>22.000000</c:v>
                </c:pt>
                <c:pt idx="132">
                  <c:v>36.000000</c:v>
                </c:pt>
                <c:pt idx="133">
                  <c:v>10.000000</c:v>
                </c:pt>
                <c:pt idx="134">
                  <c:v>19.000000</c:v>
                </c:pt>
                <c:pt idx="135">
                  <c:v>19.000000</c:v>
                </c:pt>
                <c:pt idx="136">
                  <c:v>19.000000</c:v>
                </c:pt>
                <c:pt idx="137">
                  <c:v>20.000000</c:v>
                </c:pt>
                <c:pt idx="138">
                  <c:v>25.000000</c:v>
                </c:pt>
                <c:pt idx="139">
                  <c:v>39.000000</c:v>
                </c:pt>
                <c:pt idx="140">
                  <c:v>19.000000</c:v>
                </c:pt>
                <c:pt idx="141">
                  <c:v>22.000000</c:v>
                </c:pt>
                <c:pt idx="142">
                  <c:v>22.000000</c:v>
                </c:pt>
                <c:pt idx="143">
                  <c:v>21.000000</c:v>
                </c:pt>
                <c:pt idx="144">
                  <c:v>19.000000</c:v>
                </c:pt>
                <c:pt idx="145">
                  <c:v>25.000000</c:v>
                </c:pt>
                <c:pt idx="146">
                  <c:v>39.000000</c:v>
                </c:pt>
                <c:pt idx="147">
                  <c:v>19.000000</c:v>
                </c:pt>
                <c:pt idx="148">
                  <c:v>22.000000</c:v>
                </c:pt>
                <c:pt idx="149">
                  <c:v>22.000000</c:v>
                </c:pt>
                <c:pt idx="150">
                  <c:v>16.000000</c:v>
                </c:pt>
                <c:pt idx="151">
                  <c:v>0.000000</c:v>
                </c:pt>
                <c:pt idx="152">
                  <c:v>-5.000000</c:v>
                </c:pt>
                <c:pt idx="153">
                  <c:v>42.000000</c:v>
                </c:pt>
                <c:pt idx="154">
                  <c:v>20.000000</c:v>
                </c:pt>
                <c:pt idx="155">
                  <c:v>22.000000</c:v>
                </c:pt>
                <c:pt idx="156">
                  <c:v>24.000000</c:v>
                </c:pt>
                <c:pt idx="157">
                  <c:v>21.000000</c:v>
                </c:pt>
                <c:pt idx="158">
                  <c:v>22.000000</c:v>
                </c:pt>
                <c:pt idx="159">
                  <c:v>26.000000</c:v>
                </c:pt>
                <c:pt idx="160">
                  <c:v>37.000000</c:v>
                </c:pt>
                <c:pt idx="161">
                  <c:v>3.000000</c:v>
                </c:pt>
                <c:pt idx="162">
                  <c:v>3.000000</c:v>
                </c:pt>
                <c:pt idx="163">
                  <c:v>3.000000</c:v>
                </c:pt>
                <c:pt idx="164">
                  <c:v>11.000000</c:v>
                </c:pt>
                <c:pt idx="165">
                  <c:v>15.000000</c:v>
                </c:pt>
                <c:pt idx="166">
                  <c:v>25.000000</c:v>
                </c:pt>
                <c:pt idx="167">
                  <c:v>33.000000</c:v>
                </c:pt>
                <c:pt idx="168">
                  <c:v>4.000000</c:v>
                </c:pt>
                <c:pt idx="169">
                  <c:v>3.000000</c:v>
                </c:pt>
                <c:pt idx="170">
                  <c:v>2.000000</c:v>
                </c:pt>
                <c:pt idx="171">
                  <c:v>-1.000000</c:v>
                </c:pt>
                <c:pt idx="172">
                  <c:v>-7.000000</c:v>
                </c:pt>
                <c:pt idx="173">
                  <c:v>-15.000000</c:v>
                </c:pt>
                <c:pt idx="174">
                  <c:v>28.000000</c:v>
                </c:pt>
                <c:pt idx="175">
                  <c:v>-8.000000</c:v>
                </c:pt>
                <c:pt idx="176">
                  <c:v>-8.000000</c:v>
                </c:pt>
                <c:pt idx="177">
                  <c:v>-8.000000</c:v>
                </c:pt>
                <c:pt idx="178">
                  <c:v>-10.000000</c:v>
                </c:pt>
                <c:pt idx="179">
                  <c:v>-13.000000</c:v>
                </c:pt>
                <c:pt idx="180">
                  <c:v>10.000000</c:v>
                </c:pt>
                <c:pt idx="181">
                  <c:v>33.000000</c:v>
                </c:pt>
                <c:pt idx="182">
                  <c:v>5.000000</c:v>
                </c:pt>
                <c:pt idx="183">
                  <c:v>5.000000</c:v>
                </c:pt>
                <c:pt idx="184">
                  <c:v>6.000000</c:v>
                </c:pt>
                <c:pt idx="185">
                  <c:v>4.000000</c:v>
                </c:pt>
                <c:pt idx="186">
                  <c:v>3.000000</c:v>
                </c:pt>
                <c:pt idx="187">
                  <c:v>19.000000</c:v>
                </c:pt>
                <c:pt idx="188">
                  <c:v>45.000000</c:v>
                </c:pt>
                <c:pt idx="189">
                  <c:v>20.000000</c:v>
                </c:pt>
                <c:pt idx="190">
                  <c:v>22.000000</c:v>
                </c:pt>
                <c:pt idx="191">
                  <c:v>20.000000</c:v>
                </c:pt>
                <c:pt idx="192">
                  <c:v>20.000000</c:v>
                </c:pt>
                <c:pt idx="193">
                  <c:v>19.000000</c:v>
                </c:pt>
                <c:pt idx="194">
                  <c:v>31.000000</c:v>
                </c:pt>
                <c:pt idx="195">
                  <c:v>49.000000</c:v>
                </c:pt>
                <c:pt idx="196">
                  <c:v>22.000000</c:v>
                </c:pt>
                <c:pt idx="197">
                  <c:v>24.000000</c:v>
                </c:pt>
                <c:pt idx="198">
                  <c:v>24.000000</c:v>
                </c:pt>
                <c:pt idx="199">
                  <c:v>22.000000</c:v>
                </c:pt>
                <c:pt idx="200">
                  <c:v>21.000000</c:v>
                </c:pt>
                <c:pt idx="201">
                  <c:v>34.000000</c:v>
                </c:pt>
                <c:pt idx="202">
                  <c:v>49.000000</c:v>
                </c:pt>
                <c:pt idx="203">
                  <c:v>14.000000</c:v>
                </c:pt>
                <c:pt idx="204">
                  <c:v>20.000000</c:v>
                </c:pt>
                <c:pt idx="205">
                  <c:v>26.000000</c:v>
                </c:pt>
                <c:pt idx="206">
                  <c:v>23.000000</c:v>
                </c:pt>
                <c:pt idx="207">
                  <c:v>23.000000</c:v>
                </c:pt>
                <c:pt idx="208">
                  <c:v>32.000000</c:v>
                </c:pt>
                <c:pt idx="209">
                  <c:v>50.000000</c:v>
                </c:pt>
                <c:pt idx="210">
                  <c:v>22.000000</c:v>
                </c:pt>
                <c:pt idx="211">
                  <c:v>26.000000</c:v>
                </c:pt>
                <c:pt idx="212">
                  <c:v>28.000000</c:v>
                </c:pt>
                <c:pt idx="213">
                  <c:v>25.000000</c:v>
                </c:pt>
                <c:pt idx="214">
                  <c:v>21.000000</c:v>
                </c:pt>
                <c:pt idx="215">
                  <c:v>36.000000</c:v>
                </c:pt>
                <c:pt idx="216">
                  <c:v>17.000000</c:v>
                </c:pt>
                <c:pt idx="217">
                  <c:v>26.000000</c:v>
                </c:pt>
                <c:pt idx="218">
                  <c:v>37.000000</c:v>
                </c:pt>
                <c:pt idx="219">
                  <c:v>32.000000</c:v>
                </c:pt>
                <c:pt idx="220">
                  <c:v>29.000000</c:v>
                </c:pt>
                <c:pt idx="221">
                  <c:v>26.000000</c:v>
                </c:pt>
                <c:pt idx="222">
                  <c:v>34.000000</c:v>
                </c:pt>
                <c:pt idx="223">
                  <c:v>43.000000</c:v>
                </c:pt>
                <c:pt idx="224">
                  <c:v>19.000000</c:v>
                </c:pt>
                <c:pt idx="225">
                  <c:v>29.000000</c:v>
                </c:pt>
                <c:pt idx="226">
                  <c:v>29.000000</c:v>
                </c:pt>
                <c:pt idx="227">
                  <c:v>25.000000</c:v>
                </c:pt>
                <c:pt idx="228">
                  <c:v>22.000000</c:v>
                </c:pt>
                <c:pt idx="229">
                  <c:v>32.000000</c:v>
                </c:pt>
                <c:pt idx="230">
                  <c:v>19.000000</c:v>
                </c:pt>
                <c:pt idx="231">
                  <c:v>21.000000</c:v>
                </c:pt>
                <c:pt idx="232">
                  <c:v>24.000000</c:v>
                </c:pt>
                <c:pt idx="233">
                  <c:v>22.000000</c:v>
                </c:pt>
                <c:pt idx="234">
                  <c:v>12.000000</c:v>
                </c:pt>
                <c:pt idx="235">
                  <c:v>11.000000</c:v>
                </c:pt>
                <c:pt idx="236">
                  <c:v>15.000000</c:v>
                </c:pt>
                <c:pt idx="237">
                  <c:v>21.000000</c:v>
                </c:pt>
                <c:pt idx="238">
                  <c:v>8.000000</c:v>
                </c:pt>
                <c:pt idx="239">
                  <c:v>11.000000</c:v>
                </c:pt>
                <c:pt idx="240">
                  <c:v>12.000000</c:v>
                </c:pt>
                <c:pt idx="241">
                  <c:v>10.000000</c:v>
                </c:pt>
                <c:pt idx="242">
                  <c:v>4.000000</c:v>
                </c:pt>
                <c:pt idx="243">
                  <c:v>7.000000</c:v>
                </c:pt>
                <c:pt idx="244">
                  <c:v>3.000000</c:v>
                </c:pt>
                <c:pt idx="245">
                  <c:v>-1.000000</c:v>
                </c:pt>
                <c:pt idx="246">
                  <c:v>4.000000</c:v>
                </c:pt>
                <c:pt idx="247">
                  <c:v>6.000000</c:v>
                </c:pt>
                <c:pt idx="248">
                  <c:v>1.000000</c:v>
                </c:pt>
                <c:pt idx="249">
                  <c:v>1.000000</c:v>
                </c:pt>
                <c:pt idx="250">
                  <c:v>8.000000</c:v>
                </c:pt>
                <c:pt idx="251">
                  <c:v>-7.000000</c:v>
                </c:pt>
                <c:pt idx="252">
                  <c:v>-1.000000</c:v>
                </c:pt>
                <c:pt idx="253">
                  <c:v>3.000000</c:v>
                </c:pt>
                <c:pt idx="254">
                  <c:v>5.000000</c:v>
                </c:pt>
                <c:pt idx="255">
                  <c:v>-4.000000</c:v>
                </c:pt>
                <c:pt idx="256">
                  <c:v>-5.000000</c:v>
                </c:pt>
                <c:pt idx="257">
                  <c:v>4.000000</c:v>
                </c:pt>
                <c:pt idx="258">
                  <c:v>-2.000000</c:v>
                </c:pt>
                <c:pt idx="259">
                  <c:v>-1.000000</c:v>
                </c:pt>
                <c:pt idx="260">
                  <c:v>4.000000</c:v>
                </c:pt>
                <c:pt idx="261">
                  <c:v>1.000000</c:v>
                </c:pt>
                <c:pt idx="262">
                  <c:v>-2.000000</c:v>
                </c:pt>
                <c:pt idx="263">
                  <c:v>-1.000000</c:v>
                </c:pt>
                <c:pt idx="264">
                  <c:v>25.000000</c:v>
                </c:pt>
                <c:pt idx="265">
                  <c:v>-58.000000</c:v>
                </c:pt>
                <c:pt idx="266">
                  <c:v>-21.000000</c:v>
                </c:pt>
                <c:pt idx="267">
                  <c:v>-16.000000</c:v>
                </c:pt>
                <c:pt idx="268">
                  <c:v>-20.000000</c:v>
                </c:pt>
                <c:pt idx="269">
                  <c:v>-17.000000</c:v>
                </c:pt>
                <c:pt idx="270">
                  <c:v>-16.000000</c:v>
                </c:pt>
                <c:pt idx="271">
                  <c:v>-22.000000</c:v>
                </c:pt>
                <c:pt idx="272">
                  <c:v>-43.000000</c:v>
                </c:pt>
                <c:pt idx="273">
                  <c:v>-11.000000</c:v>
                </c:pt>
                <c:pt idx="274">
                  <c:v>-8.000000</c:v>
                </c:pt>
                <c:pt idx="275">
                  <c:v>-7.000000</c:v>
                </c:pt>
                <c:pt idx="276">
                  <c:v>-9.000000</c:v>
                </c:pt>
                <c:pt idx="277">
                  <c:v>-9.000000</c:v>
                </c:pt>
                <c:pt idx="278">
                  <c:v>-8.000000</c:v>
                </c:pt>
                <c:pt idx="279">
                  <c:v>-33.000000</c:v>
                </c:pt>
                <c:pt idx="280">
                  <c:v>-3.000000</c:v>
                </c:pt>
                <c:pt idx="281">
                  <c:v>-4.000000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'Italy-mobility'!$E$4:$E$95,'Italy-mobility'!$B$4:$B$96,'Italy-mobility'!$B$4:$B$100</c:f>
              <c:strCache>
                <c:ptCount val="282"/>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strCache>
            </c:strRef>
          </c:cat>
          <c:val>
            <c:numRef>
              <c:f>'Italy-mobility'!$O$4:$O$285</c:f>
              <c:numCache>
                <c:ptCount val="282"/>
                <c:pt idx="0">
                  <c:v>1.000000</c:v>
                </c:pt>
                <c:pt idx="1">
                  <c:v>-3.000000</c:v>
                </c:pt>
                <c:pt idx="2">
                  <c:v>1.000000</c:v>
                </c:pt>
                <c:pt idx="3">
                  <c:v>0.000000</c:v>
                </c:pt>
                <c:pt idx="4">
                  <c:v>-1.000000</c:v>
                </c:pt>
                <c:pt idx="5">
                  <c:v>2.000000</c:v>
                </c:pt>
                <c:pt idx="6">
                  <c:v>0.000000</c:v>
                </c:pt>
                <c:pt idx="7">
                  <c:v>3.000000</c:v>
                </c:pt>
                <c:pt idx="8">
                  <c:v>-11.000000</c:v>
                </c:pt>
                <c:pt idx="9">
                  <c:v>-10.000000</c:v>
                </c:pt>
                <c:pt idx="10">
                  <c:v>-5.000000</c:v>
                </c:pt>
                <c:pt idx="11">
                  <c:v>-8.000000</c:v>
                </c:pt>
                <c:pt idx="12">
                  <c:v>-10.000000</c:v>
                </c:pt>
                <c:pt idx="13">
                  <c:v>-14.000000</c:v>
                </c:pt>
                <c:pt idx="14">
                  <c:v>-11.000000</c:v>
                </c:pt>
                <c:pt idx="15">
                  <c:v>-22.000000</c:v>
                </c:pt>
                <c:pt idx="16">
                  <c:v>-28.000000</c:v>
                </c:pt>
                <c:pt idx="17">
                  <c:v>-39.000000</c:v>
                </c:pt>
                <c:pt idx="18">
                  <c:v>-47.000000</c:v>
                </c:pt>
                <c:pt idx="19">
                  <c:v>-55.000000</c:v>
                </c:pt>
                <c:pt idx="20">
                  <c:v>-73.000000</c:v>
                </c:pt>
                <c:pt idx="21">
                  <c:v>-48.000000</c:v>
                </c:pt>
                <c:pt idx="22">
                  <c:v>-52.000000</c:v>
                </c:pt>
                <c:pt idx="23">
                  <c:v>-52.000000</c:v>
                </c:pt>
                <c:pt idx="24">
                  <c:v>-54.000000</c:v>
                </c:pt>
                <c:pt idx="25">
                  <c:v>-55.000000</c:v>
                </c:pt>
                <c:pt idx="26">
                  <c:v>-63.000000</c:v>
                </c:pt>
                <c:pt idx="27">
                  <c:v>-80.000000</c:v>
                </c:pt>
                <c:pt idx="28">
                  <c:v>-57.000000</c:v>
                </c:pt>
                <c:pt idx="29">
                  <c:v>-59.000000</c:v>
                </c:pt>
                <c:pt idx="30">
                  <c:v>-59.000000</c:v>
                </c:pt>
                <c:pt idx="31">
                  <c:v>-62.000000</c:v>
                </c:pt>
                <c:pt idx="32">
                  <c:v>-61.000000</c:v>
                </c:pt>
                <c:pt idx="33">
                  <c:v>-66.000000</c:v>
                </c:pt>
                <c:pt idx="34">
                  <c:v>-81.000000</c:v>
                </c:pt>
                <c:pt idx="35">
                  <c:v>-59.000000</c:v>
                </c:pt>
                <c:pt idx="36">
                  <c:v>-61.000000</c:v>
                </c:pt>
                <c:pt idx="37">
                  <c:v>-60.000000</c:v>
                </c:pt>
                <c:pt idx="38">
                  <c:v>-61.000000</c:v>
                </c:pt>
                <c:pt idx="39">
                  <c:v>-61.000000</c:v>
                </c:pt>
                <c:pt idx="40">
                  <c:v>-64.000000</c:v>
                </c:pt>
                <c:pt idx="41">
                  <c:v>-80.000000</c:v>
                </c:pt>
                <c:pt idx="42">
                  <c:v>-58.000000</c:v>
                </c:pt>
                <c:pt idx="43">
                  <c:v>-58.000000</c:v>
                </c:pt>
                <c:pt idx="44">
                  <c:v>-57.000000</c:v>
                </c:pt>
                <c:pt idx="45">
                  <c:v>-57.000000</c:v>
                </c:pt>
                <c:pt idx="46">
                  <c:v>-56.000000</c:v>
                </c:pt>
                <c:pt idx="47">
                  <c:v>-61.000000</c:v>
                </c:pt>
                <c:pt idx="48">
                  <c:v>-87.000000</c:v>
                </c:pt>
                <c:pt idx="49">
                  <c:v>-90.000000</c:v>
                </c:pt>
                <c:pt idx="50">
                  <c:v>-57.000000</c:v>
                </c:pt>
                <c:pt idx="51">
                  <c:v>-55.000000</c:v>
                </c:pt>
                <c:pt idx="52">
                  <c:v>-56.000000</c:v>
                </c:pt>
                <c:pt idx="53">
                  <c:v>-55.000000</c:v>
                </c:pt>
                <c:pt idx="54">
                  <c:v>-60.000000</c:v>
                </c:pt>
                <c:pt idx="55">
                  <c:v>-78.000000</c:v>
                </c:pt>
                <c:pt idx="56">
                  <c:v>-53.000000</c:v>
                </c:pt>
                <c:pt idx="57">
                  <c:v>-54.000000</c:v>
                </c:pt>
                <c:pt idx="58">
                  <c:v>-54.000000</c:v>
                </c:pt>
                <c:pt idx="59">
                  <c:v>-54.000000</c:v>
                </c:pt>
                <c:pt idx="60">
                  <c:v>-49.000000</c:v>
                </c:pt>
                <c:pt idx="61">
                  <c:v>-82.000000</c:v>
                </c:pt>
                <c:pt idx="62">
                  <c:v>-76.000000</c:v>
                </c:pt>
                <c:pt idx="63">
                  <c:v>-48.000000</c:v>
                </c:pt>
                <c:pt idx="64">
                  <c:v>-49.000000</c:v>
                </c:pt>
                <c:pt idx="65">
                  <c:v>-47.000000</c:v>
                </c:pt>
                <c:pt idx="66">
                  <c:v>-44.000000</c:v>
                </c:pt>
                <c:pt idx="67">
                  <c:v>-85.000000</c:v>
                </c:pt>
                <c:pt idx="68">
                  <c:v>-51.000000</c:v>
                </c:pt>
                <c:pt idx="69">
                  <c:v>-70.000000</c:v>
                </c:pt>
                <c:pt idx="70">
                  <c:v>-23.000000</c:v>
                </c:pt>
                <c:pt idx="71">
                  <c:v>-20.000000</c:v>
                </c:pt>
                <c:pt idx="72">
                  <c:v>-20.000000</c:v>
                </c:pt>
                <c:pt idx="73">
                  <c:v>-21.000000</c:v>
                </c:pt>
                <c:pt idx="74">
                  <c:v>-21.000000</c:v>
                </c:pt>
                <c:pt idx="75">
                  <c:v>-18.000000</c:v>
                </c:pt>
                <c:pt idx="76">
                  <c:v>-26.000000</c:v>
                </c:pt>
                <c:pt idx="77">
                  <c:v>-17.000000</c:v>
                </c:pt>
                <c:pt idx="78">
                  <c:v>-14.000000</c:v>
                </c:pt>
                <c:pt idx="79">
                  <c:v>-13.000000</c:v>
                </c:pt>
                <c:pt idx="80">
                  <c:v>-17.000000</c:v>
                </c:pt>
                <c:pt idx="81">
                  <c:v>-17.000000</c:v>
                </c:pt>
                <c:pt idx="82">
                  <c:v>-12.000000</c:v>
                </c:pt>
                <c:pt idx="83">
                  <c:v>-18.000000</c:v>
                </c:pt>
                <c:pt idx="84">
                  <c:v>-2.000000</c:v>
                </c:pt>
                <c:pt idx="85">
                  <c:v>-1.000000</c:v>
                </c:pt>
                <c:pt idx="86">
                  <c:v>-2.000000</c:v>
                </c:pt>
                <c:pt idx="87">
                  <c:v>-3.000000</c:v>
                </c:pt>
                <c:pt idx="88">
                  <c:v>-1.000000</c:v>
                </c:pt>
                <c:pt idx="89">
                  <c:v>11.000000</c:v>
                </c:pt>
                <c:pt idx="90">
                  <c:v>24.000000</c:v>
                </c:pt>
                <c:pt idx="91">
                  <c:v>1.000000</c:v>
                </c:pt>
                <c:pt idx="92">
                  <c:v>5.000000</c:v>
                </c:pt>
                <c:pt idx="93">
                  <c:v>6.000000</c:v>
                </c:pt>
                <c:pt idx="94">
                  <c:v>3.000000</c:v>
                </c:pt>
                <c:pt idx="95">
                  <c:v>1.000000</c:v>
                </c:pt>
                <c:pt idx="96">
                  <c:v>9.000000</c:v>
                </c:pt>
                <c:pt idx="97">
                  <c:v>18.000000</c:v>
                </c:pt>
                <c:pt idx="98">
                  <c:v>7.000000</c:v>
                </c:pt>
                <c:pt idx="99">
                  <c:v>-20.000000</c:v>
                </c:pt>
                <c:pt idx="100">
                  <c:v>12.000000</c:v>
                </c:pt>
                <c:pt idx="101">
                  <c:v>8.000000</c:v>
                </c:pt>
                <c:pt idx="102">
                  <c:v>4.000000</c:v>
                </c:pt>
                <c:pt idx="103">
                  <c:v>24.000000</c:v>
                </c:pt>
                <c:pt idx="104">
                  <c:v>43.000000</c:v>
                </c:pt>
                <c:pt idx="105">
                  <c:v>11.000000</c:v>
                </c:pt>
                <c:pt idx="106">
                  <c:v>14.000000</c:v>
                </c:pt>
                <c:pt idx="107">
                  <c:v>15.000000</c:v>
                </c:pt>
                <c:pt idx="108">
                  <c:v>14.000000</c:v>
                </c:pt>
                <c:pt idx="109">
                  <c:v>6.000000</c:v>
                </c:pt>
                <c:pt idx="110">
                  <c:v>27.000000</c:v>
                </c:pt>
                <c:pt idx="111">
                  <c:v>45.000000</c:v>
                </c:pt>
                <c:pt idx="112">
                  <c:v>10.000000</c:v>
                </c:pt>
                <c:pt idx="113">
                  <c:v>16.000000</c:v>
                </c:pt>
                <c:pt idx="114">
                  <c:v>18.000000</c:v>
                </c:pt>
                <c:pt idx="115">
                  <c:v>17.000000</c:v>
                </c:pt>
                <c:pt idx="116">
                  <c:v>17.000000</c:v>
                </c:pt>
                <c:pt idx="117">
                  <c:v>31.000000</c:v>
                </c:pt>
                <c:pt idx="118">
                  <c:v>51.000000</c:v>
                </c:pt>
                <c:pt idx="119">
                  <c:v>18.000000</c:v>
                </c:pt>
                <c:pt idx="120">
                  <c:v>21.000000</c:v>
                </c:pt>
                <c:pt idx="121">
                  <c:v>23.000000</c:v>
                </c:pt>
                <c:pt idx="122">
                  <c:v>21.000000</c:v>
                </c:pt>
                <c:pt idx="123">
                  <c:v>21.000000</c:v>
                </c:pt>
                <c:pt idx="124">
                  <c:v>36.000000</c:v>
                </c:pt>
                <c:pt idx="125">
                  <c:v>59.000000</c:v>
                </c:pt>
                <c:pt idx="126">
                  <c:v>24.000000</c:v>
                </c:pt>
                <c:pt idx="127">
                  <c:v>25.000000</c:v>
                </c:pt>
                <c:pt idx="128">
                  <c:v>28.000000</c:v>
                </c:pt>
                <c:pt idx="129">
                  <c:v>24.000000</c:v>
                </c:pt>
                <c:pt idx="130">
                  <c:v>20.000000</c:v>
                </c:pt>
                <c:pt idx="131">
                  <c:v>34.000000</c:v>
                </c:pt>
                <c:pt idx="132">
                  <c:v>55.000000</c:v>
                </c:pt>
                <c:pt idx="133">
                  <c:v>19.000000</c:v>
                </c:pt>
                <c:pt idx="134">
                  <c:v>26.000000</c:v>
                </c:pt>
                <c:pt idx="135">
                  <c:v>29.000000</c:v>
                </c:pt>
                <c:pt idx="136">
                  <c:v>28.000000</c:v>
                </c:pt>
                <c:pt idx="137">
                  <c:v>29.000000</c:v>
                </c:pt>
                <c:pt idx="138">
                  <c:v>40.000000</c:v>
                </c:pt>
                <c:pt idx="139">
                  <c:v>64.000000</c:v>
                </c:pt>
                <c:pt idx="140">
                  <c:v>30.000000</c:v>
                </c:pt>
                <c:pt idx="141">
                  <c:v>32.000000</c:v>
                </c:pt>
                <c:pt idx="142">
                  <c:v>33.000000</c:v>
                </c:pt>
                <c:pt idx="143">
                  <c:v>30.000000</c:v>
                </c:pt>
                <c:pt idx="144">
                  <c:v>28.000000</c:v>
                </c:pt>
                <c:pt idx="145">
                  <c:v>43.000000</c:v>
                </c:pt>
                <c:pt idx="146">
                  <c:v>65.000000</c:v>
                </c:pt>
                <c:pt idx="147">
                  <c:v>30.000000</c:v>
                </c:pt>
                <c:pt idx="148">
                  <c:v>32.000000</c:v>
                </c:pt>
                <c:pt idx="149">
                  <c:v>35.000000</c:v>
                </c:pt>
                <c:pt idx="150">
                  <c:v>27.000000</c:v>
                </c:pt>
                <c:pt idx="151">
                  <c:v>10.000000</c:v>
                </c:pt>
                <c:pt idx="152">
                  <c:v>9.000000</c:v>
                </c:pt>
                <c:pt idx="153">
                  <c:v>72.000000</c:v>
                </c:pt>
                <c:pt idx="154">
                  <c:v>33.000000</c:v>
                </c:pt>
                <c:pt idx="155">
                  <c:v>33.000000</c:v>
                </c:pt>
                <c:pt idx="156">
                  <c:v>35.000000</c:v>
                </c:pt>
                <c:pt idx="157">
                  <c:v>32.000000</c:v>
                </c:pt>
                <c:pt idx="158">
                  <c:v>33.000000</c:v>
                </c:pt>
                <c:pt idx="159">
                  <c:v>50.000000</c:v>
                </c:pt>
                <c:pt idx="160">
                  <c:v>73.000000</c:v>
                </c:pt>
                <c:pt idx="161">
                  <c:v>17.000000</c:v>
                </c:pt>
                <c:pt idx="162">
                  <c:v>19.000000</c:v>
                </c:pt>
                <c:pt idx="163">
                  <c:v>18.000000</c:v>
                </c:pt>
                <c:pt idx="164">
                  <c:v>28.000000</c:v>
                </c:pt>
                <c:pt idx="165">
                  <c:v>34.000000</c:v>
                </c:pt>
                <c:pt idx="166">
                  <c:v>61.000000</c:v>
                </c:pt>
                <c:pt idx="167">
                  <c:v>87.000000</c:v>
                </c:pt>
                <c:pt idx="168">
                  <c:v>39.000000</c:v>
                </c:pt>
                <c:pt idx="169">
                  <c:v>39.000000</c:v>
                </c:pt>
                <c:pt idx="170">
                  <c:v>38.000000</c:v>
                </c:pt>
                <c:pt idx="171">
                  <c:v>34.000000</c:v>
                </c:pt>
                <c:pt idx="172">
                  <c:v>28.000000</c:v>
                </c:pt>
                <c:pt idx="173">
                  <c:v>22.000000</c:v>
                </c:pt>
                <c:pt idx="174">
                  <c:v>91.000000</c:v>
                </c:pt>
                <c:pt idx="175">
                  <c:v>32.000000</c:v>
                </c:pt>
                <c:pt idx="176">
                  <c:v>33.000000</c:v>
                </c:pt>
                <c:pt idx="177">
                  <c:v>35.000000</c:v>
                </c:pt>
                <c:pt idx="178">
                  <c:v>31.000000</c:v>
                </c:pt>
                <c:pt idx="179">
                  <c:v>27.000000</c:v>
                </c:pt>
                <c:pt idx="180">
                  <c:v>58.000000</c:v>
                </c:pt>
                <c:pt idx="181">
                  <c:v>84.000000</c:v>
                </c:pt>
                <c:pt idx="182">
                  <c:v>32.000000</c:v>
                </c:pt>
                <c:pt idx="183">
                  <c:v>34.000000</c:v>
                </c:pt>
                <c:pt idx="184">
                  <c:v>33.000000</c:v>
                </c:pt>
                <c:pt idx="185">
                  <c:v>29.000000</c:v>
                </c:pt>
                <c:pt idx="186">
                  <c:v>28.000000</c:v>
                </c:pt>
                <c:pt idx="187">
                  <c:v>46.000000</c:v>
                </c:pt>
                <c:pt idx="188">
                  <c:v>71.000000</c:v>
                </c:pt>
                <c:pt idx="189">
                  <c:v>30.000000</c:v>
                </c:pt>
                <c:pt idx="190">
                  <c:v>30.000000</c:v>
                </c:pt>
                <c:pt idx="191">
                  <c:v>31.000000</c:v>
                </c:pt>
                <c:pt idx="192">
                  <c:v>28.000000</c:v>
                </c:pt>
                <c:pt idx="193">
                  <c:v>28.000000</c:v>
                </c:pt>
                <c:pt idx="194">
                  <c:v>40.000000</c:v>
                </c:pt>
                <c:pt idx="195">
                  <c:v>64.000000</c:v>
                </c:pt>
                <c:pt idx="196">
                  <c:v>28.000000</c:v>
                </c:pt>
                <c:pt idx="197">
                  <c:v>29.000000</c:v>
                </c:pt>
                <c:pt idx="198">
                  <c:v>30.000000</c:v>
                </c:pt>
                <c:pt idx="199">
                  <c:v>27.000000</c:v>
                </c:pt>
                <c:pt idx="200">
                  <c:v>25.000000</c:v>
                </c:pt>
                <c:pt idx="201">
                  <c:v>37.000000</c:v>
                </c:pt>
                <c:pt idx="202">
                  <c:v>57.000000</c:v>
                </c:pt>
                <c:pt idx="203">
                  <c:v>19.000000</c:v>
                </c:pt>
                <c:pt idx="204">
                  <c:v>23.000000</c:v>
                </c:pt>
                <c:pt idx="205">
                  <c:v>29.000000</c:v>
                </c:pt>
                <c:pt idx="206">
                  <c:v>25.000000</c:v>
                </c:pt>
                <c:pt idx="207">
                  <c:v>26.000000</c:v>
                </c:pt>
                <c:pt idx="208">
                  <c:v>35.000000</c:v>
                </c:pt>
                <c:pt idx="209">
                  <c:v>58.000000</c:v>
                </c:pt>
                <c:pt idx="210">
                  <c:v>26.000000</c:v>
                </c:pt>
                <c:pt idx="211">
                  <c:v>29.000000</c:v>
                </c:pt>
                <c:pt idx="212">
                  <c:v>29.000000</c:v>
                </c:pt>
                <c:pt idx="213">
                  <c:v>28.000000</c:v>
                </c:pt>
                <c:pt idx="214">
                  <c:v>26.000000</c:v>
                </c:pt>
                <c:pt idx="215">
                  <c:v>39.000000</c:v>
                </c:pt>
                <c:pt idx="216">
                  <c:v>38.000000</c:v>
                </c:pt>
                <c:pt idx="217">
                  <c:v>28.000000</c:v>
                </c:pt>
                <c:pt idx="218">
                  <c:v>32.000000</c:v>
                </c:pt>
                <c:pt idx="219">
                  <c:v>31.000000</c:v>
                </c:pt>
                <c:pt idx="220">
                  <c:v>28.000000</c:v>
                </c:pt>
                <c:pt idx="221">
                  <c:v>26.000000</c:v>
                </c:pt>
                <c:pt idx="222">
                  <c:v>33.000000</c:v>
                </c:pt>
                <c:pt idx="223">
                  <c:v>45.000000</c:v>
                </c:pt>
                <c:pt idx="224">
                  <c:v>22.000000</c:v>
                </c:pt>
                <c:pt idx="225">
                  <c:v>30.000000</c:v>
                </c:pt>
                <c:pt idx="226">
                  <c:v>30.000000</c:v>
                </c:pt>
                <c:pt idx="227">
                  <c:v>27.000000</c:v>
                </c:pt>
                <c:pt idx="228">
                  <c:v>25.000000</c:v>
                </c:pt>
                <c:pt idx="229">
                  <c:v>34.000000</c:v>
                </c:pt>
                <c:pt idx="230">
                  <c:v>38.000000</c:v>
                </c:pt>
                <c:pt idx="231">
                  <c:v>23.000000</c:v>
                </c:pt>
                <c:pt idx="232">
                  <c:v>27.000000</c:v>
                </c:pt>
                <c:pt idx="233">
                  <c:v>26.000000</c:v>
                </c:pt>
                <c:pt idx="234">
                  <c:v>21.000000</c:v>
                </c:pt>
                <c:pt idx="235">
                  <c:v>23.000000</c:v>
                </c:pt>
                <c:pt idx="236">
                  <c:v>26.000000</c:v>
                </c:pt>
                <c:pt idx="237">
                  <c:v>31.000000</c:v>
                </c:pt>
                <c:pt idx="238">
                  <c:v>20.000000</c:v>
                </c:pt>
                <c:pt idx="239">
                  <c:v>23.000000</c:v>
                </c:pt>
                <c:pt idx="240">
                  <c:v>26.000000</c:v>
                </c:pt>
                <c:pt idx="241">
                  <c:v>20.000000</c:v>
                </c:pt>
                <c:pt idx="242">
                  <c:v>20.000000</c:v>
                </c:pt>
                <c:pt idx="243">
                  <c:v>21.000000</c:v>
                </c:pt>
                <c:pt idx="244">
                  <c:v>25.000000</c:v>
                </c:pt>
                <c:pt idx="245">
                  <c:v>18.000000</c:v>
                </c:pt>
                <c:pt idx="246">
                  <c:v>19.000000</c:v>
                </c:pt>
                <c:pt idx="247">
                  <c:v>20.000000</c:v>
                </c:pt>
                <c:pt idx="248">
                  <c:v>17.000000</c:v>
                </c:pt>
                <c:pt idx="249">
                  <c:v>13.000000</c:v>
                </c:pt>
                <c:pt idx="250">
                  <c:v>19.000000</c:v>
                </c:pt>
                <c:pt idx="251">
                  <c:v>21.000000</c:v>
                </c:pt>
                <c:pt idx="252">
                  <c:v>12.000000</c:v>
                </c:pt>
                <c:pt idx="253">
                  <c:v>13.000000</c:v>
                </c:pt>
                <c:pt idx="254">
                  <c:v>17.000000</c:v>
                </c:pt>
                <c:pt idx="255">
                  <c:v>16.000000</c:v>
                </c:pt>
                <c:pt idx="256">
                  <c:v>-1.000000</c:v>
                </c:pt>
                <c:pt idx="257">
                  <c:v>-5.000000</c:v>
                </c:pt>
                <c:pt idx="258">
                  <c:v>-22.000000</c:v>
                </c:pt>
                <c:pt idx="259">
                  <c:v>3.000000</c:v>
                </c:pt>
                <c:pt idx="260">
                  <c:v>5.000000</c:v>
                </c:pt>
                <c:pt idx="261">
                  <c:v>6.000000</c:v>
                </c:pt>
                <c:pt idx="262">
                  <c:v>3.000000</c:v>
                </c:pt>
                <c:pt idx="263">
                  <c:v>2.000000</c:v>
                </c:pt>
                <c:pt idx="264">
                  <c:v>-2.000000</c:v>
                </c:pt>
                <c:pt idx="265">
                  <c:v>-21.000000</c:v>
                </c:pt>
                <c:pt idx="266">
                  <c:v>4.000000</c:v>
                </c:pt>
                <c:pt idx="267">
                  <c:v>6.000000</c:v>
                </c:pt>
                <c:pt idx="268">
                  <c:v>2.000000</c:v>
                </c:pt>
                <c:pt idx="269">
                  <c:v>2.000000</c:v>
                </c:pt>
                <c:pt idx="270">
                  <c:v>2.000000</c:v>
                </c:pt>
                <c:pt idx="271">
                  <c:v>-4.000000</c:v>
                </c:pt>
                <c:pt idx="272">
                  <c:v>-21.000000</c:v>
                </c:pt>
                <c:pt idx="273">
                  <c:v>5.000000</c:v>
                </c:pt>
                <c:pt idx="274">
                  <c:v>6.000000</c:v>
                </c:pt>
                <c:pt idx="275">
                  <c:v>8.000000</c:v>
                </c:pt>
                <c:pt idx="276">
                  <c:v>5.000000</c:v>
                </c:pt>
                <c:pt idx="277">
                  <c:v>6.000000</c:v>
                </c:pt>
                <c:pt idx="278">
                  <c:v>4.000000</c:v>
                </c:pt>
                <c:pt idx="279">
                  <c:v>-22.000000</c:v>
                </c:pt>
                <c:pt idx="280">
                  <c:v>8.000000</c:v>
                </c:pt>
                <c:pt idx="281">
                  <c:v>4.000000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'Italy-mobility'!$E$4:$E$95,'Italy-mobility'!$B$4:$B$96,'Italy-mobility'!$B$4:$B$100</c:f>
              <c:strCache>
                <c:ptCount val="282"/>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strCache>
            </c:strRef>
          </c:cat>
          <c:val>
            <c:numRef>
              <c:f>'Italy-mobility'!$P$4:$P$285</c:f>
              <c:numCache>
                <c:ptCount val="282"/>
                <c:pt idx="0">
                  <c:v>1.000000</c:v>
                </c:pt>
                <c:pt idx="1">
                  <c:v>-4.000000</c:v>
                </c:pt>
                <c:pt idx="2">
                  <c:v>0.000000</c:v>
                </c:pt>
                <c:pt idx="3">
                  <c:v>-1.000000</c:v>
                </c:pt>
                <c:pt idx="4">
                  <c:v>2.000000</c:v>
                </c:pt>
                <c:pt idx="5">
                  <c:v>4.000000</c:v>
                </c:pt>
                <c:pt idx="6">
                  <c:v>1.000000</c:v>
                </c:pt>
                <c:pt idx="7">
                  <c:v>2.000000</c:v>
                </c:pt>
                <c:pt idx="8">
                  <c:v>-32.000000</c:v>
                </c:pt>
                <c:pt idx="9">
                  <c:v>-32.000000</c:v>
                </c:pt>
                <c:pt idx="10">
                  <c:v>-2.000000</c:v>
                </c:pt>
                <c:pt idx="11">
                  <c:v>-5.000000</c:v>
                </c:pt>
                <c:pt idx="12">
                  <c:v>-9.000000</c:v>
                </c:pt>
                <c:pt idx="13">
                  <c:v>-3.000000</c:v>
                </c:pt>
                <c:pt idx="14">
                  <c:v>-9.000000</c:v>
                </c:pt>
                <c:pt idx="15">
                  <c:v>-13.000000</c:v>
                </c:pt>
                <c:pt idx="16">
                  <c:v>-19.000000</c:v>
                </c:pt>
                <c:pt idx="17">
                  <c:v>-26.000000</c:v>
                </c:pt>
                <c:pt idx="18">
                  <c:v>-31.000000</c:v>
                </c:pt>
                <c:pt idx="19">
                  <c:v>-48.000000</c:v>
                </c:pt>
                <c:pt idx="20">
                  <c:v>-68.000000</c:v>
                </c:pt>
                <c:pt idx="21">
                  <c:v>-35.000000</c:v>
                </c:pt>
                <c:pt idx="22">
                  <c:v>-37.000000</c:v>
                </c:pt>
                <c:pt idx="23">
                  <c:v>-38.000000</c:v>
                </c:pt>
                <c:pt idx="24">
                  <c:v>-38.000000</c:v>
                </c:pt>
                <c:pt idx="25">
                  <c:v>-40.000000</c:v>
                </c:pt>
                <c:pt idx="26">
                  <c:v>-57.000000</c:v>
                </c:pt>
                <c:pt idx="27">
                  <c:v>-74.000000</c:v>
                </c:pt>
                <c:pt idx="28">
                  <c:v>-42.000000</c:v>
                </c:pt>
                <c:pt idx="29">
                  <c:v>-41.000000</c:v>
                </c:pt>
                <c:pt idx="30">
                  <c:v>-42.000000</c:v>
                </c:pt>
                <c:pt idx="31">
                  <c:v>-46.000000</c:v>
                </c:pt>
                <c:pt idx="32">
                  <c:v>-48.000000</c:v>
                </c:pt>
                <c:pt idx="33">
                  <c:v>-57.000000</c:v>
                </c:pt>
                <c:pt idx="34">
                  <c:v>-78.000000</c:v>
                </c:pt>
                <c:pt idx="35">
                  <c:v>-48.000000</c:v>
                </c:pt>
                <c:pt idx="36">
                  <c:v>-47.000000</c:v>
                </c:pt>
                <c:pt idx="37">
                  <c:v>-48.000000</c:v>
                </c:pt>
                <c:pt idx="38">
                  <c:v>-49.000000</c:v>
                </c:pt>
                <c:pt idx="39">
                  <c:v>-48.000000</c:v>
                </c:pt>
                <c:pt idx="40">
                  <c:v>-56.000000</c:v>
                </c:pt>
                <c:pt idx="41">
                  <c:v>-77.000000</c:v>
                </c:pt>
                <c:pt idx="42">
                  <c:v>-45.000000</c:v>
                </c:pt>
                <c:pt idx="43">
                  <c:v>-46.000000</c:v>
                </c:pt>
                <c:pt idx="44">
                  <c:v>-44.000000</c:v>
                </c:pt>
                <c:pt idx="45">
                  <c:v>-44.000000</c:v>
                </c:pt>
                <c:pt idx="46">
                  <c:v>-44.000000</c:v>
                </c:pt>
                <c:pt idx="47">
                  <c:v>-53.000000</c:v>
                </c:pt>
                <c:pt idx="48">
                  <c:v>-81.000000</c:v>
                </c:pt>
                <c:pt idx="49">
                  <c:v>-91.000000</c:v>
                </c:pt>
                <c:pt idx="50">
                  <c:v>-47.000000</c:v>
                </c:pt>
                <c:pt idx="51">
                  <c:v>-44.000000</c:v>
                </c:pt>
                <c:pt idx="52">
                  <c:v>-43.000000</c:v>
                </c:pt>
                <c:pt idx="53">
                  <c:v>-42.000000</c:v>
                </c:pt>
                <c:pt idx="54">
                  <c:v>-52.000000</c:v>
                </c:pt>
                <c:pt idx="55">
                  <c:v>-76.000000</c:v>
                </c:pt>
                <c:pt idx="56">
                  <c:v>-40.000000</c:v>
                </c:pt>
                <c:pt idx="57">
                  <c:v>-42.000000</c:v>
                </c:pt>
                <c:pt idx="58">
                  <c:v>-42.000000</c:v>
                </c:pt>
                <c:pt idx="59">
                  <c:v>-41.000000</c:v>
                </c:pt>
                <c:pt idx="60">
                  <c:v>-39.000000</c:v>
                </c:pt>
                <c:pt idx="61">
                  <c:v>-73.000000</c:v>
                </c:pt>
                <c:pt idx="62">
                  <c:v>-73.000000</c:v>
                </c:pt>
                <c:pt idx="63">
                  <c:v>-38.000000</c:v>
                </c:pt>
                <c:pt idx="64">
                  <c:v>-38.000000</c:v>
                </c:pt>
                <c:pt idx="65">
                  <c:v>-36.000000</c:v>
                </c:pt>
                <c:pt idx="66">
                  <c:v>-35.000000</c:v>
                </c:pt>
                <c:pt idx="67">
                  <c:v>-89.000000</c:v>
                </c:pt>
                <c:pt idx="68">
                  <c:v>-45.000000</c:v>
                </c:pt>
                <c:pt idx="69">
                  <c:v>-70.000000</c:v>
                </c:pt>
                <c:pt idx="70">
                  <c:v>-23.000000</c:v>
                </c:pt>
                <c:pt idx="71">
                  <c:v>-22.000000</c:v>
                </c:pt>
                <c:pt idx="72">
                  <c:v>-22.000000</c:v>
                </c:pt>
                <c:pt idx="73">
                  <c:v>-23.000000</c:v>
                </c:pt>
                <c:pt idx="74">
                  <c:v>-23.000000</c:v>
                </c:pt>
                <c:pt idx="75">
                  <c:v>-23.000000</c:v>
                </c:pt>
                <c:pt idx="76">
                  <c:v>-40.000000</c:v>
                </c:pt>
                <c:pt idx="77">
                  <c:v>-20.000000</c:v>
                </c:pt>
                <c:pt idx="78">
                  <c:v>-18.000000</c:v>
                </c:pt>
                <c:pt idx="79">
                  <c:v>-19.000000</c:v>
                </c:pt>
                <c:pt idx="80">
                  <c:v>-20.000000</c:v>
                </c:pt>
                <c:pt idx="81">
                  <c:v>-22.000000</c:v>
                </c:pt>
                <c:pt idx="82">
                  <c:v>-18.000000</c:v>
                </c:pt>
                <c:pt idx="83">
                  <c:v>-26.000000</c:v>
                </c:pt>
                <c:pt idx="84">
                  <c:v>-13.000000</c:v>
                </c:pt>
                <c:pt idx="85">
                  <c:v>-15.000000</c:v>
                </c:pt>
                <c:pt idx="86">
                  <c:v>-12.000000</c:v>
                </c:pt>
                <c:pt idx="87">
                  <c:v>-11.000000</c:v>
                </c:pt>
                <c:pt idx="88">
                  <c:v>-12.000000</c:v>
                </c:pt>
                <c:pt idx="89">
                  <c:v>-1.000000</c:v>
                </c:pt>
                <c:pt idx="90">
                  <c:v>4.000000</c:v>
                </c:pt>
                <c:pt idx="91">
                  <c:v>-8.000000</c:v>
                </c:pt>
                <c:pt idx="92">
                  <c:v>-5.000000</c:v>
                </c:pt>
                <c:pt idx="93">
                  <c:v>-2.000000</c:v>
                </c:pt>
                <c:pt idx="94">
                  <c:v>-4.000000</c:v>
                </c:pt>
                <c:pt idx="95">
                  <c:v>-5.000000</c:v>
                </c:pt>
                <c:pt idx="96">
                  <c:v>7.000000</c:v>
                </c:pt>
                <c:pt idx="97">
                  <c:v>8.000000</c:v>
                </c:pt>
                <c:pt idx="98">
                  <c:v>-8.000000</c:v>
                </c:pt>
                <c:pt idx="99">
                  <c:v>-61.000000</c:v>
                </c:pt>
                <c:pt idx="100">
                  <c:v>4.000000</c:v>
                </c:pt>
                <c:pt idx="101">
                  <c:v>2.000000</c:v>
                </c:pt>
                <c:pt idx="102">
                  <c:v>-1.000000</c:v>
                </c:pt>
                <c:pt idx="103">
                  <c:v>10.000000</c:v>
                </c:pt>
                <c:pt idx="104">
                  <c:v>12.000000</c:v>
                </c:pt>
                <c:pt idx="105">
                  <c:v>2.000000</c:v>
                </c:pt>
                <c:pt idx="106">
                  <c:v>4.000000</c:v>
                </c:pt>
                <c:pt idx="107">
                  <c:v>4.000000</c:v>
                </c:pt>
                <c:pt idx="108">
                  <c:v>2.000000</c:v>
                </c:pt>
                <c:pt idx="109">
                  <c:v>-12.000000</c:v>
                </c:pt>
                <c:pt idx="110">
                  <c:v>6.000000</c:v>
                </c:pt>
                <c:pt idx="111">
                  <c:v>25.000000</c:v>
                </c:pt>
                <c:pt idx="112">
                  <c:v>-3.000000</c:v>
                </c:pt>
                <c:pt idx="113">
                  <c:v>10.000000</c:v>
                </c:pt>
                <c:pt idx="114">
                  <c:v>11.000000</c:v>
                </c:pt>
                <c:pt idx="115">
                  <c:v>9.000000</c:v>
                </c:pt>
                <c:pt idx="116">
                  <c:v>8.000000</c:v>
                </c:pt>
                <c:pt idx="117">
                  <c:v>28.000000</c:v>
                </c:pt>
                <c:pt idx="118">
                  <c:v>42.000000</c:v>
                </c:pt>
                <c:pt idx="119">
                  <c:v>13.000000</c:v>
                </c:pt>
                <c:pt idx="120">
                  <c:v>15.000000</c:v>
                </c:pt>
                <c:pt idx="121">
                  <c:v>16.000000</c:v>
                </c:pt>
                <c:pt idx="122">
                  <c:v>13.000000</c:v>
                </c:pt>
                <c:pt idx="123">
                  <c:v>17.000000</c:v>
                </c:pt>
                <c:pt idx="124">
                  <c:v>35.000000</c:v>
                </c:pt>
                <c:pt idx="125">
                  <c:v>54.000000</c:v>
                </c:pt>
                <c:pt idx="126">
                  <c:v>16.000000</c:v>
                </c:pt>
                <c:pt idx="127">
                  <c:v>20.000000</c:v>
                </c:pt>
                <c:pt idx="128">
                  <c:v>21.000000</c:v>
                </c:pt>
                <c:pt idx="129">
                  <c:v>19.000000</c:v>
                </c:pt>
                <c:pt idx="130">
                  <c:v>20.000000</c:v>
                </c:pt>
                <c:pt idx="131">
                  <c:v>39.000000</c:v>
                </c:pt>
                <c:pt idx="132">
                  <c:v>65.000000</c:v>
                </c:pt>
                <c:pt idx="133">
                  <c:v>20.000000</c:v>
                </c:pt>
                <c:pt idx="134">
                  <c:v>24.000000</c:v>
                </c:pt>
                <c:pt idx="135">
                  <c:v>27.000000</c:v>
                </c:pt>
                <c:pt idx="136">
                  <c:v>26.000000</c:v>
                </c:pt>
                <c:pt idx="137">
                  <c:v>27.000000</c:v>
                </c:pt>
                <c:pt idx="138">
                  <c:v>52.000000</c:v>
                </c:pt>
                <c:pt idx="139">
                  <c:v>75.000000</c:v>
                </c:pt>
                <c:pt idx="140">
                  <c:v>29.000000</c:v>
                </c:pt>
                <c:pt idx="141">
                  <c:v>32.000000</c:v>
                </c:pt>
                <c:pt idx="142">
                  <c:v>34.000000</c:v>
                </c:pt>
                <c:pt idx="143">
                  <c:v>32.000000</c:v>
                </c:pt>
                <c:pt idx="144">
                  <c:v>31.000000</c:v>
                </c:pt>
                <c:pt idx="145">
                  <c:v>61.000000</c:v>
                </c:pt>
                <c:pt idx="146">
                  <c:v>88.000000</c:v>
                </c:pt>
                <c:pt idx="147">
                  <c:v>33.000000</c:v>
                </c:pt>
                <c:pt idx="148">
                  <c:v>35.000000</c:v>
                </c:pt>
                <c:pt idx="149">
                  <c:v>35.000000</c:v>
                </c:pt>
                <c:pt idx="150">
                  <c:v>29.000000</c:v>
                </c:pt>
                <c:pt idx="151">
                  <c:v>24.000000</c:v>
                </c:pt>
                <c:pt idx="152">
                  <c:v>51.000000</c:v>
                </c:pt>
                <c:pt idx="153">
                  <c:v>103.000000</c:v>
                </c:pt>
                <c:pt idx="154">
                  <c:v>36.000000</c:v>
                </c:pt>
                <c:pt idx="155">
                  <c:v>38.000000</c:v>
                </c:pt>
                <c:pt idx="156">
                  <c:v>40.000000</c:v>
                </c:pt>
                <c:pt idx="157">
                  <c:v>38.000000</c:v>
                </c:pt>
                <c:pt idx="158">
                  <c:v>38.000000</c:v>
                </c:pt>
                <c:pt idx="159">
                  <c:v>78.000000</c:v>
                </c:pt>
                <c:pt idx="160">
                  <c:v>120.000000</c:v>
                </c:pt>
                <c:pt idx="161">
                  <c:v>40.000000</c:v>
                </c:pt>
                <c:pt idx="162">
                  <c:v>46.000000</c:v>
                </c:pt>
                <c:pt idx="163">
                  <c:v>40.000000</c:v>
                </c:pt>
                <c:pt idx="164">
                  <c:v>46.000000</c:v>
                </c:pt>
                <c:pt idx="165">
                  <c:v>47.000000</c:v>
                </c:pt>
                <c:pt idx="166">
                  <c:v>107.000000</c:v>
                </c:pt>
                <c:pt idx="167">
                  <c:v>120.000000</c:v>
                </c:pt>
                <c:pt idx="168">
                  <c:v>55.000000</c:v>
                </c:pt>
                <c:pt idx="169">
                  <c:v>60.000000</c:v>
                </c:pt>
                <c:pt idx="170">
                  <c:v>58.000000</c:v>
                </c:pt>
                <c:pt idx="171">
                  <c:v>56.000000</c:v>
                </c:pt>
                <c:pt idx="172">
                  <c:v>47.000000</c:v>
                </c:pt>
                <c:pt idx="173">
                  <c:v>70.000000</c:v>
                </c:pt>
                <c:pt idx="174">
                  <c:v>120.000000</c:v>
                </c:pt>
                <c:pt idx="175">
                  <c:v>49.000000</c:v>
                </c:pt>
                <c:pt idx="176">
                  <c:v>52.000000</c:v>
                </c:pt>
                <c:pt idx="177">
                  <c:v>49.000000</c:v>
                </c:pt>
                <c:pt idx="178">
                  <c:v>44.000000</c:v>
                </c:pt>
                <c:pt idx="179">
                  <c:v>41.000000</c:v>
                </c:pt>
                <c:pt idx="180">
                  <c:v>107.000000</c:v>
                </c:pt>
                <c:pt idx="181">
                  <c:v>120.000000</c:v>
                </c:pt>
                <c:pt idx="182">
                  <c:v>44.000000</c:v>
                </c:pt>
                <c:pt idx="183">
                  <c:v>43.000000</c:v>
                </c:pt>
                <c:pt idx="184">
                  <c:v>41.000000</c:v>
                </c:pt>
                <c:pt idx="185">
                  <c:v>37.000000</c:v>
                </c:pt>
                <c:pt idx="186">
                  <c:v>31.000000</c:v>
                </c:pt>
                <c:pt idx="187">
                  <c:v>80.000000</c:v>
                </c:pt>
                <c:pt idx="188">
                  <c:v>115.000000</c:v>
                </c:pt>
                <c:pt idx="189">
                  <c:v>30.000000</c:v>
                </c:pt>
                <c:pt idx="190">
                  <c:v>32.000000</c:v>
                </c:pt>
                <c:pt idx="191">
                  <c:v>33.000000</c:v>
                </c:pt>
                <c:pt idx="192">
                  <c:v>29.000000</c:v>
                </c:pt>
                <c:pt idx="193">
                  <c:v>27.000000</c:v>
                </c:pt>
                <c:pt idx="194">
                  <c:v>60.000000</c:v>
                </c:pt>
                <c:pt idx="195">
                  <c:v>82.000000</c:v>
                </c:pt>
                <c:pt idx="196">
                  <c:v>29.000000</c:v>
                </c:pt>
                <c:pt idx="197">
                  <c:v>29.000000</c:v>
                </c:pt>
                <c:pt idx="198">
                  <c:v>29.000000</c:v>
                </c:pt>
                <c:pt idx="199">
                  <c:v>25.000000</c:v>
                </c:pt>
                <c:pt idx="200">
                  <c:v>23.000000</c:v>
                </c:pt>
                <c:pt idx="201">
                  <c:v>47.000000</c:v>
                </c:pt>
                <c:pt idx="202">
                  <c:v>74.000000</c:v>
                </c:pt>
                <c:pt idx="203">
                  <c:v>23.000000</c:v>
                </c:pt>
                <c:pt idx="204">
                  <c:v>24.000000</c:v>
                </c:pt>
                <c:pt idx="205">
                  <c:v>26.000000</c:v>
                </c:pt>
                <c:pt idx="206">
                  <c:v>21.000000</c:v>
                </c:pt>
                <c:pt idx="207">
                  <c:v>20.000000</c:v>
                </c:pt>
                <c:pt idx="208">
                  <c:v>39.000000</c:v>
                </c:pt>
                <c:pt idx="209">
                  <c:v>60.000000</c:v>
                </c:pt>
                <c:pt idx="210">
                  <c:v>20.000000</c:v>
                </c:pt>
                <c:pt idx="211">
                  <c:v>23.000000</c:v>
                </c:pt>
                <c:pt idx="212">
                  <c:v>21.000000</c:v>
                </c:pt>
                <c:pt idx="213">
                  <c:v>20.000000</c:v>
                </c:pt>
                <c:pt idx="214">
                  <c:v>19.000000</c:v>
                </c:pt>
                <c:pt idx="215">
                  <c:v>36.000000</c:v>
                </c:pt>
                <c:pt idx="216">
                  <c:v>32.000000</c:v>
                </c:pt>
                <c:pt idx="217">
                  <c:v>13.000000</c:v>
                </c:pt>
                <c:pt idx="218">
                  <c:v>20.000000</c:v>
                </c:pt>
                <c:pt idx="219">
                  <c:v>23.000000</c:v>
                </c:pt>
                <c:pt idx="220">
                  <c:v>19.000000</c:v>
                </c:pt>
                <c:pt idx="221">
                  <c:v>19.000000</c:v>
                </c:pt>
                <c:pt idx="222">
                  <c:v>30.000000</c:v>
                </c:pt>
                <c:pt idx="223">
                  <c:v>38.000000</c:v>
                </c:pt>
                <c:pt idx="224">
                  <c:v>17.000000</c:v>
                </c:pt>
                <c:pt idx="225">
                  <c:v>22.000000</c:v>
                </c:pt>
                <c:pt idx="226">
                  <c:v>24.000000</c:v>
                </c:pt>
                <c:pt idx="227">
                  <c:v>18.000000</c:v>
                </c:pt>
                <c:pt idx="228">
                  <c:v>15.000000</c:v>
                </c:pt>
                <c:pt idx="229">
                  <c:v>27.000000</c:v>
                </c:pt>
                <c:pt idx="230">
                  <c:v>28.000000</c:v>
                </c:pt>
                <c:pt idx="231">
                  <c:v>16.000000</c:v>
                </c:pt>
                <c:pt idx="232">
                  <c:v>18.000000</c:v>
                </c:pt>
                <c:pt idx="233">
                  <c:v>16.000000</c:v>
                </c:pt>
                <c:pt idx="234">
                  <c:v>13.000000</c:v>
                </c:pt>
                <c:pt idx="235">
                  <c:v>13.000000</c:v>
                </c:pt>
                <c:pt idx="236">
                  <c:v>14.000000</c:v>
                </c:pt>
                <c:pt idx="237">
                  <c:v>20.000000</c:v>
                </c:pt>
                <c:pt idx="238">
                  <c:v>12.000000</c:v>
                </c:pt>
                <c:pt idx="239">
                  <c:v>14.000000</c:v>
                </c:pt>
                <c:pt idx="240">
                  <c:v>14.000000</c:v>
                </c:pt>
                <c:pt idx="241">
                  <c:v>11.000000</c:v>
                </c:pt>
                <c:pt idx="242">
                  <c:v>9.000000</c:v>
                </c:pt>
                <c:pt idx="243">
                  <c:v>15.000000</c:v>
                </c:pt>
                <c:pt idx="244">
                  <c:v>21.000000</c:v>
                </c:pt>
                <c:pt idx="245">
                  <c:v>9.000000</c:v>
                </c:pt>
                <c:pt idx="246">
                  <c:v>10.000000</c:v>
                </c:pt>
                <c:pt idx="247">
                  <c:v>10.000000</c:v>
                </c:pt>
                <c:pt idx="248">
                  <c:v>6.000000</c:v>
                </c:pt>
                <c:pt idx="249">
                  <c:v>4.000000</c:v>
                </c:pt>
                <c:pt idx="250">
                  <c:v>10.000000</c:v>
                </c:pt>
                <c:pt idx="251">
                  <c:v>11.000000</c:v>
                </c:pt>
                <c:pt idx="252">
                  <c:v>2.000000</c:v>
                </c:pt>
                <c:pt idx="253">
                  <c:v>7.000000</c:v>
                </c:pt>
                <c:pt idx="254">
                  <c:v>9.000000</c:v>
                </c:pt>
                <c:pt idx="255">
                  <c:v>7.000000</c:v>
                </c:pt>
                <c:pt idx="256">
                  <c:v>4.000000</c:v>
                </c:pt>
                <c:pt idx="257">
                  <c:v>6.000000</c:v>
                </c:pt>
                <c:pt idx="258">
                  <c:v>16.000000</c:v>
                </c:pt>
                <c:pt idx="259">
                  <c:v>7.000000</c:v>
                </c:pt>
                <c:pt idx="260">
                  <c:v>7.000000</c:v>
                </c:pt>
                <c:pt idx="261">
                  <c:v>9.000000</c:v>
                </c:pt>
                <c:pt idx="262">
                  <c:v>7.000000</c:v>
                </c:pt>
                <c:pt idx="263">
                  <c:v>5.000000</c:v>
                </c:pt>
                <c:pt idx="264">
                  <c:v>8.000000</c:v>
                </c:pt>
                <c:pt idx="265">
                  <c:v>6.000000</c:v>
                </c:pt>
                <c:pt idx="266">
                  <c:v>7.000000</c:v>
                </c:pt>
                <c:pt idx="267">
                  <c:v>10.000000</c:v>
                </c:pt>
                <c:pt idx="268">
                  <c:v>4.000000</c:v>
                </c:pt>
                <c:pt idx="269">
                  <c:v>6.000000</c:v>
                </c:pt>
                <c:pt idx="270">
                  <c:v>5.000000</c:v>
                </c:pt>
                <c:pt idx="271">
                  <c:v>8.000000</c:v>
                </c:pt>
                <c:pt idx="272">
                  <c:v>5.000000</c:v>
                </c:pt>
                <c:pt idx="273">
                  <c:v>8.000000</c:v>
                </c:pt>
                <c:pt idx="274">
                  <c:v>12.000000</c:v>
                </c:pt>
                <c:pt idx="275">
                  <c:v>12.000000</c:v>
                </c:pt>
                <c:pt idx="276">
                  <c:v>10.000000</c:v>
                </c:pt>
                <c:pt idx="277">
                  <c:v>6.000000</c:v>
                </c:pt>
                <c:pt idx="278">
                  <c:v>-7.000000</c:v>
                </c:pt>
                <c:pt idx="279">
                  <c:v>3.000000</c:v>
                </c:pt>
                <c:pt idx="280">
                  <c:v>13.000000</c:v>
                </c:pt>
                <c:pt idx="281">
                  <c:v>13.000000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'Italy-mobility'!$E$4:$E$95,'Italy-mobility'!$B$4:$B$96,'Italy-mobility'!$B$4:$B$100</c:f>
              <c:strCache>
                <c:ptCount val="282"/>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-79</c:v>
                </c:pt>
                <c:pt idx="63">
                  <c:v>-49</c:v>
                </c:pt>
                <c:pt idx="64">
                  <c:v>-51</c:v>
                </c:pt>
                <c:pt idx="65">
                  <c:v>-50</c:v>
                </c:pt>
                <c:pt idx="66">
                  <c:v>-49</c:v>
                </c:pt>
                <c:pt idx="67">
                  <c:v>-86</c:v>
                </c:pt>
                <c:pt idx="68">
                  <c:v>-57</c:v>
                </c:pt>
                <c:pt idx="69">
                  <c:v>-72</c:v>
                </c:pt>
                <c:pt idx="70">
                  <c:v>-28</c:v>
                </c:pt>
                <c:pt idx="71">
                  <c:v>-25</c:v>
                </c:pt>
                <c:pt idx="72">
                  <c:v>-24</c:v>
                </c:pt>
                <c:pt idx="73">
                  <c:v>-26</c:v>
                </c:pt>
                <c:pt idx="74">
                  <c:v>-26</c:v>
                </c:pt>
                <c:pt idx="75">
                  <c:v>-22</c:v>
                </c:pt>
                <c:pt idx="76">
                  <c:v>-31</c:v>
                </c:pt>
                <c:pt idx="77">
                  <c:v>-20</c:v>
                </c:pt>
                <c:pt idx="78">
                  <c:v>-19</c:v>
                </c:pt>
                <c:pt idx="79">
                  <c:v>-20</c:v>
                </c:pt>
                <c:pt idx="80">
                  <c:v>-23</c:v>
                </c:pt>
                <c:pt idx="81">
                  <c:v>-22</c:v>
                </c:pt>
                <c:pt idx="82">
                  <c:v>-19</c:v>
                </c:pt>
                <c:pt idx="83">
                  <c:v>-24</c:v>
                </c:pt>
                <c:pt idx="84">
                  <c:v>-9</c:v>
                </c:pt>
                <c:pt idx="85">
                  <c:v>-9</c:v>
                </c:pt>
                <c:pt idx="86">
                  <c:v>-11</c:v>
                </c:pt>
                <c:pt idx="87">
                  <c:v>-13</c:v>
                </c:pt>
                <c:pt idx="88">
                  <c:v>-8</c:v>
                </c:pt>
                <c:pt idx="89">
                  <c:v>3</c:v>
                </c:pt>
                <c:pt idx="90">
                  <c:v>3</c:v>
                </c:pt>
                <c:pt idx="91">
                  <c:v>-6</c:v>
                </c:pt>
                <c:pt idx="92">
                  <c:v>24/02/20</c:v>
                </c:pt>
                <c:pt idx="93">
                  <c:v>25/02/20</c:v>
                </c:pt>
                <c:pt idx="94">
                  <c:v>26/02/20</c:v>
                </c:pt>
                <c:pt idx="95">
                  <c:v>27/02/20</c:v>
                </c:pt>
                <c:pt idx="96">
                  <c:v>28/02/20</c:v>
                </c:pt>
                <c:pt idx="97">
                  <c:v>29/02/20</c:v>
                </c:pt>
                <c:pt idx="98">
                  <c:v>01/03/20</c:v>
                </c:pt>
                <c:pt idx="99">
                  <c:v>02/03/20</c:v>
                </c:pt>
                <c:pt idx="100">
                  <c:v>03/03/20</c:v>
                </c:pt>
                <c:pt idx="101">
                  <c:v>04/03/20</c:v>
                </c:pt>
                <c:pt idx="102">
                  <c:v>05/03/20</c:v>
                </c:pt>
                <c:pt idx="103">
                  <c:v>06/03/20</c:v>
                </c:pt>
                <c:pt idx="104">
                  <c:v>07/03/20</c:v>
                </c:pt>
                <c:pt idx="105">
                  <c:v>08/03/20</c:v>
                </c:pt>
                <c:pt idx="106">
                  <c:v>09/03/20</c:v>
                </c:pt>
                <c:pt idx="107">
                  <c:v>10/03/20</c:v>
                </c:pt>
                <c:pt idx="108">
                  <c:v>11/03/20</c:v>
                </c:pt>
                <c:pt idx="109">
                  <c:v>12/03/20</c:v>
                </c:pt>
                <c:pt idx="110">
                  <c:v>13/03/20</c:v>
                </c:pt>
                <c:pt idx="111">
                  <c:v>14/03/20</c:v>
                </c:pt>
                <c:pt idx="112">
                  <c:v>15/03/20</c:v>
                </c:pt>
                <c:pt idx="113">
                  <c:v>16/03/20</c:v>
                </c:pt>
                <c:pt idx="114">
                  <c:v>17/03/20</c:v>
                </c:pt>
                <c:pt idx="115">
                  <c:v>18/03/20</c:v>
                </c:pt>
                <c:pt idx="116">
                  <c:v>19/03/20</c:v>
                </c:pt>
                <c:pt idx="117">
                  <c:v>20/03/20</c:v>
                </c:pt>
                <c:pt idx="118">
                  <c:v>21/03/20</c:v>
                </c:pt>
                <c:pt idx="119">
                  <c:v>22/03/20</c:v>
                </c:pt>
                <c:pt idx="120">
                  <c:v>23/03/20</c:v>
                </c:pt>
                <c:pt idx="121">
                  <c:v>24/03/20</c:v>
                </c:pt>
                <c:pt idx="122">
                  <c:v>25/03/20</c:v>
                </c:pt>
                <c:pt idx="123">
                  <c:v>26/03/20</c:v>
                </c:pt>
                <c:pt idx="124">
                  <c:v>27/03/20</c:v>
                </c:pt>
                <c:pt idx="125">
                  <c:v>28/03/20</c:v>
                </c:pt>
                <c:pt idx="126">
                  <c:v>29/03/20</c:v>
                </c:pt>
                <c:pt idx="127">
                  <c:v>30/03/20</c:v>
                </c:pt>
                <c:pt idx="128">
                  <c:v>31/03/20</c:v>
                </c:pt>
                <c:pt idx="129">
                  <c:v>01/04/20</c:v>
                </c:pt>
                <c:pt idx="130">
                  <c:v>02/04/20</c:v>
                </c:pt>
                <c:pt idx="131">
                  <c:v>03/04/20</c:v>
                </c:pt>
                <c:pt idx="132">
                  <c:v>4/4/2020</c:v>
                </c:pt>
                <c:pt idx="133">
                  <c:v>5/4/2020</c:v>
                </c:pt>
                <c:pt idx="134">
                  <c:v>6/4/2020</c:v>
                </c:pt>
                <c:pt idx="135">
                  <c:v>7/4/2020</c:v>
                </c:pt>
                <c:pt idx="136">
                  <c:v>8/4/2020</c:v>
                </c:pt>
                <c:pt idx="137">
                  <c:v>9/4/2020</c:v>
                </c:pt>
                <c:pt idx="138">
                  <c:v>10/4/2020</c:v>
                </c:pt>
                <c:pt idx="139">
                  <c:v>11/4/2020</c:v>
                </c:pt>
                <c:pt idx="140">
                  <c:v>12/4/2020</c:v>
                </c:pt>
                <c:pt idx="141">
                  <c:v>13/4/2020</c:v>
                </c:pt>
                <c:pt idx="142">
                  <c:v>14/4/2020</c:v>
                </c:pt>
                <c:pt idx="143">
                  <c:v>15/4/2020</c:v>
                </c:pt>
                <c:pt idx="144">
                  <c:v>16/4/2020</c:v>
                </c:pt>
                <c:pt idx="145">
                  <c:v>17/4/2020</c:v>
                </c:pt>
                <c:pt idx="146">
                  <c:v>18/4/2020</c:v>
                </c:pt>
                <c:pt idx="147">
                  <c:v>19/4/2020</c:v>
                </c:pt>
                <c:pt idx="148">
                  <c:v>20/4/2020</c:v>
                </c:pt>
                <c:pt idx="149">
                  <c:v>21/4/2020</c:v>
                </c:pt>
                <c:pt idx="150">
                  <c:v>22/4/2020</c:v>
                </c:pt>
                <c:pt idx="151">
                  <c:v>23/4/2020</c:v>
                </c:pt>
                <c:pt idx="152">
                  <c:v>24/4/2020</c:v>
                </c:pt>
                <c:pt idx="153">
                  <c:v>25/4/2020</c:v>
                </c:pt>
                <c:pt idx="154">
                  <c:v>26/4/2020</c:v>
                </c:pt>
                <c:pt idx="155">
                  <c:v>27/4/2020</c:v>
                </c:pt>
                <c:pt idx="156">
                  <c:v>28/4/2020</c:v>
                </c:pt>
                <c:pt idx="157">
                  <c:v>29/4/2020</c:v>
                </c:pt>
                <c:pt idx="158">
                  <c:v>30/4/2020</c:v>
                </c:pt>
                <c:pt idx="159">
                  <c:v>1/5/2020</c:v>
                </c:pt>
                <c:pt idx="160">
                  <c:v>2/5/2020</c:v>
                </c:pt>
                <c:pt idx="161">
                  <c:v>3/5/2020</c:v>
                </c:pt>
                <c:pt idx="162">
                  <c:v>4/5/2020</c:v>
                </c:pt>
                <c:pt idx="163">
                  <c:v>5/5/2020</c:v>
                </c:pt>
                <c:pt idx="164">
                  <c:v>6/5/2020</c:v>
                </c:pt>
                <c:pt idx="165">
                  <c:v>7/5/2020</c:v>
                </c:pt>
                <c:pt idx="166">
                  <c:v>8/5/2020</c:v>
                </c:pt>
                <c:pt idx="167">
                  <c:v>9/5/2020</c:v>
                </c:pt>
                <c:pt idx="168">
                  <c:v>10/5/2020</c:v>
                </c:pt>
                <c:pt idx="169">
                  <c:v>11/5/2020</c:v>
                </c:pt>
                <c:pt idx="170">
                  <c:v>12/5/2020</c:v>
                </c:pt>
                <c:pt idx="171">
                  <c:v>13/5/2020</c:v>
                </c:pt>
                <c:pt idx="172">
                  <c:v>14/5/2020</c:v>
                </c:pt>
                <c:pt idx="173">
                  <c:v>15/5/2020</c:v>
                </c:pt>
                <c:pt idx="174">
                  <c:v>16/5/2020</c:v>
                </c:pt>
                <c:pt idx="175">
                  <c:v>17/5/2020</c:v>
                </c:pt>
                <c:pt idx="176">
                  <c:v>18/5/2020</c:v>
                </c:pt>
                <c:pt idx="177">
                  <c:v>19/5/2020</c:v>
                </c:pt>
                <c:pt idx="178">
                  <c:v>20/5/2020</c:v>
                </c:pt>
                <c:pt idx="179">
                  <c:v>21/5/2020</c:v>
                </c:pt>
                <c:pt idx="180">
                  <c:v>22/5/2020</c:v>
                </c:pt>
                <c:pt idx="181">
                  <c:v>23/5/2020</c:v>
                </c:pt>
                <c:pt idx="182">
                  <c:v>24/5/2020</c:v>
                </c:pt>
                <c:pt idx="183">
                  <c:v>25/5/2020</c:v>
                </c:pt>
                <c:pt idx="184">
                  <c:v>26/5/2020</c:v>
                </c:pt>
                <c:pt idx="185">
                  <c:v>24/02/20</c:v>
                </c:pt>
                <c:pt idx="186">
                  <c:v>25/02/20</c:v>
                </c:pt>
                <c:pt idx="187">
                  <c:v>26/02/20</c:v>
                </c:pt>
                <c:pt idx="188">
                  <c:v>27/02/20</c:v>
                </c:pt>
                <c:pt idx="189">
                  <c:v>28/02/20</c:v>
                </c:pt>
                <c:pt idx="190">
                  <c:v>29/02/20</c:v>
                </c:pt>
                <c:pt idx="191">
                  <c:v>01/03/20</c:v>
                </c:pt>
                <c:pt idx="192">
                  <c:v>02/03/20</c:v>
                </c:pt>
                <c:pt idx="193">
                  <c:v>03/03/20</c:v>
                </c:pt>
                <c:pt idx="194">
                  <c:v>04/03/20</c:v>
                </c:pt>
                <c:pt idx="195">
                  <c:v>05/03/20</c:v>
                </c:pt>
                <c:pt idx="196">
                  <c:v>06/03/20</c:v>
                </c:pt>
                <c:pt idx="197">
                  <c:v>07/03/20</c:v>
                </c:pt>
                <c:pt idx="198">
                  <c:v>08/03/20</c:v>
                </c:pt>
                <c:pt idx="199">
                  <c:v>09/03/20</c:v>
                </c:pt>
                <c:pt idx="200">
                  <c:v>10/03/20</c:v>
                </c:pt>
                <c:pt idx="201">
                  <c:v>11/03/20</c:v>
                </c:pt>
                <c:pt idx="202">
                  <c:v>12/03/20</c:v>
                </c:pt>
                <c:pt idx="203">
                  <c:v>13/03/20</c:v>
                </c:pt>
                <c:pt idx="204">
                  <c:v>14/03/20</c:v>
                </c:pt>
                <c:pt idx="205">
                  <c:v>15/03/20</c:v>
                </c:pt>
                <c:pt idx="206">
                  <c:v>16/03/20</c:v>
                </c:pt>
                <c:pt idx="207">
                  <c:v>17/03/20</c:v>
                </c:pt>
                <c:pt idx="208">
                  <c:v>18/03/20</c:v>
                </c:pt>
                <c:pt idx="209">
                  <c:v>19/03/20</c:v>
                </c:pt>
                <c:pt idx="210">
                  <c:v>20/03/20</c:v>
                </c:pt>
                <c:pt idx="211">
                  <c:v>21/03/20</c:v>
                </c:pt>
                <c:pt idx="212">
                  <c:v>22/03/20</c:v>
                </c:pt>
                <c:pt idx="213">
                  <c:v>23/03/20</c:v>
                </c:pt>
                <c:pt idx="214">
                  <c:v>24/03/20</c:v>
                </c:pt>
                <c:pt idx="215">
                  <c:v>25/03/20</c:v>
                </c:pt>
                <c:pt idx="216">
                  <c:v>26/03/20</c:v>
                </c:pt>
                <c:pt idx="217">
                  <c:v>27/03/20</c:v>
                </c:pt>
                <c:pt idx="218">
                  <c:v>28/03/20</c:v>
                </c:pt>
                <c:pt idx="219">
                  <c:v>29/03/20</c:v>
                </c:pt>
                <c:pt idx="220">
                  <c:v>30/03/20</c:v>
                </c:pt>
                <c:pt idx="221">
                  <c:v>31/03/20</c:v>
                </c:pt>
                <c:pt idx="222">
                  <c:v>01/04/20</c:v>
                </c:pt>
                <c:pt idx="223">
                  <c:v>02/04/20</c:v>
                </c:pt>
                <c:pt idx="224">
                  <c:v>03/04/20</c:v>
                </c:pt>
                <c:pt idx="225">
                  <c:v>4/4/2020</c:v>
                </c:pt>
                <c:pt idx="226">
                  <c:v>5/4/2020</c:v>
                </c:pt>
                <c:pt idx="227">
                  <c:v>6/4/2020</c:v>
                </c:pt>
                <c:pt idx="228">
                  <c:v>7/4/2020</c:v>
                </c:pt>
                <c:pt idx="229">
                  <c:v>8/4/2020</c:v>
                </c:pt>
                <c:pt idx="230">
                  <c:v>9/4/2020</c:v>
                </c:pt>
                <c:pt idx="231">
                  <c:v>10/4/2020</c:v>
                </c:pt>
                <c:pt idx="232">
                  <c:v>11/4/2020</c:v>
                </c:pt>
                <c:pt idx="233">
                  <c:v>12/4/2020</c:v>
                </c:pt>
                <c:pt idx="234">
                  <c:v>13/4/2020</c:v>
                </c:pt>
                <c:pt idx="235">
                  <c:v>14/4/2020</c:v>
                </c:pt>
                <c:pt idx="236">
                  <c:v>15/4/2020</c:v>
                </c:pt>
                <c:pt idx="237">
                  <c:v>16/4/2020</c:v>
                </c:pt>
                <c:pt idx="238">
                  <c:v>17/4/2020</c:v>
                </c:pt>
                <c:pt idx="239">
                  <c:v>18/4/2020</c:v>
                </c:pt>
                <c:pt idx="240">
                  <c:v>19/4/2020</c:v>
                </c:pt>
                <c:pt idx="241">
                  <c:v>20/4/2020</c:v>
                </c:pt>
                <c:pt idx="242">
                  <c:v>21/4/2020</c:v>
                </c:pt>
                <c:pt idx="243">
                  <c:v>22/4/2020</c:v>
                </c:pt>
                <c:pt idx="244">
                  <c:v>23/4/2020</c:v>
                </c:pt>
                <c:pt idx="245">
                  <c:v>24/4/2020</c:v>
                </c:pt>
                <c:pt idx="246">
                  <c:v>25/4/2020</c:v>
                </c:pt>
                <c:pt idx="247">
                  <c:v>26/4/2020</c:v>
                </c:pt>
                <c:pt idx="248">
                  <c:v>27/4/2020</c:v>
                </c:pt>
                <c:pt idx="249">
                  <c:v>28/4/2020</c:v>
                </c:pt>
                <c:pt idx="250">
                  <c:v>29/4/2020</c:v>
                </c:pt>
                <c:pt idx="251">
                  <c:v>30/4/2020</c:v>
                </c:pt>
                <c:pt idx="252">
                  <c:v>1/5/2020</c:v>
                </c:pt>
                <c:pt idx="253">
                  <c:v>2/5/2020</c:v>
                </c:pt>
                <c:pt idx="254">
                  <c:v>3/5/2020</c:v>
                </c:pt>
                <c:pt idx="255">
                  <c:v>4/5/2020</c:v>
                </c:pt>
                <c:pt idx="256">
                  <c:v>5/5/2020</c:v>
                </c:pt>
                <c:pt idx="257">
                  <c:v>6/5/2020</c:v>
                </c:pt>
                <c:pt idx="258">
                  <c:v>7/5/2020</c:v>
                </c:pt>
                <c:pt idx="259">
                  <c:v>8/5/2020</c:v>
                </c:pt>
                <c:pt idx="260">
                  <c:v>9/5/2020</c:v>
                </c:pt>
                <c:pt idx="261">
                  <c:v>10/5/2020</c:v>
                </c:pt>
                <c:pt idx="262">
                  <c:v>11/5/2020</c:v>
                </c:pt>
                <c:pt idx="263">
                  <c:v>12/5/2020</c:v>
                </c:pt>
                <c:pt idx="264">
                  <c:v>13/5/2020</c:v>
                </c:pt>
                <c:pt idx="265">
                  <c:v>14/5/2020</c:v>
                </c:pt>
                <c:pt idx="266">
                  <c:v>15/5/2020</c:v>
                </c:pt>
                <c:pt idx="267">
                  <c:v>16/5/2020</c:v>
                </c:pt>
                <c:pt idx="268">
                  <c:v>17/5/2020</c:v>
                </c:pt>
                <c:pt idx="269">
                  <c:v>18/5/2020</c:v>
                </c:pt>
                <c:pt idx="270">
                  <c:v>19/5/2020</c:v>
                </c:pt>
                <c:pt idx="271">
                  <c:v>20/5/2020</c:v>
                </c:pt>
                <c:pt idx="272">
                  <c:v>21/5/2020</c:v>
                </c:pt>
                <c:pt idx="273">
                  <c:v>22/5/2020</c:v>
                </c:pt>
                <c:pt idx="274">
                  <c:v>23/5/2020</c:v>
                </c:pt>
                <c:pt idx="275">
                  <c:v>24/5/2020</c:v>
                </c:pt>
                <c:pt idx="276">
                  <c:v>25/5/2020</c:v>
                </c:pt>
                <c:pt idx="277">
                  <c:v>26/5/2020</c:v>
                </c:pt>
                <c:pt idx="278">
                  <c:v>27/5/2020</c:v>
                </c:pt>
                <c:pt idx="279">
                  <c:v>28/5/2020</c:v>
                </c:pt>
                <c:pt idx="280">
                  <c:v>29/5/2020</c:v>
                </c:pt>
                <c:pt idx="281">
                  <c:v>30/5/2020</c:v>
                </c:pt>
              </c:strCache>
            </c:strRef>
          </c:cat>
          <c:val>
            <c:numRef>
              <c:f>'Italy-mobility'!$Q$4:$Q$285</c:f>
              <c:numCache>
                <c:ptCount val="282"/>
                <c:pt idx="0">
                  <c:v>0.000000</c:v>
                </c:pt>
                <c:pt idx="1">
                  <c:v>-5.000000</c:v>
                </c:pt>
                <c:pt idx="2">
                  <c:v>-3.000000</c:v>
                </c:pt>
                <c:pt idx="3">
                  <c:v>-3.000000</c:v>
                </c:pt>
                <c:pt idx="4">
                  <c:v>-3.000000</c:v>
                </c:pt>
                <c:pt idx="5">
                  <c:v>-1.000000</c:v>
                </c:pt>
                <c:pt idx="6">
                  <c:v>1.000000</c:v>
                </c:pt>
                <c:pt idx="7">
                  <c:v>-1.000000</c:v>
                </c:pt>
                <c:pt idx="8">
                  <c:v>-18.000000</c:v>
                </c:pt>
                <c:pt idx="9">
                  <c:v>-17.000000</c:v>
                </c:pt>
                <c:pt idx="10">
                  <c:v>-6.000000</c:v>
                </c:pt>
                <c:pt idx="11">
                  <c:v>-11.000000</c:v>
                </c:pt>
                <c:pt idx="12">
                  <c:v>-10.000000</c:v>
                </c:pt>
                <c:pt idx="13">
                  <c:v>-15.000000</c:v>
                </c:pt>
                <c:pt idx="14">
                  <c:v>-14.000000</c:v>
                </c:pt>
                <c:pt idx="15">
                  <c:v>-23.000000</c:v>
                </c:pt>
                <c:pt idx="16">
                  <c:v>-30.000000</c:v>
                </c:pt>
                <c:pt idx="17">
                  <c:v>-40.000000</c:v>
                </c:pt>
                <c:pt idx="18">
                  <c:v>-48.000000</c:v>
                </c:pt>
                <c:pt idx="19">
                  <c:v>-57.000000</c:v>
                </c:pt>
                <c:pt idx="20">
                  <c:v>-75.000000</c:v>
                </c:pt>
                <c:pt idx="21">
                  <c:v>-53.000000</c:v>
                </c:pt>
                <c:pt idx="22">
                  <c:v>-56.000000</c:v>
                </c:pt>
                <c:pt idx="23">
                  <c:v>-56.000000</c:v>
                </c:pt>
                <c:pt idx="24">
                  <c:v>-57.000000</c:v>
                </c:pt>
                <c:pt idx="25">
                  <c:v>-59.000000</c:v>
                </c:pt>
                <c:pt idx="26">
                  <c:v>-66.000000</c:v>
                </c:pt>
                <c:pt idx="27">
                  <c:v>-86.000000</c:v>
                </c:pt>
                <c:pt idx="28">
                  <c:v>-59.000000</c:v>
                </c:pt>
                <c:pt idx="29">
                  <c:v>-60.000000</c:v>
                </c:pt>
                <c:pt idx="30">
                  <c:v>-63.000000</c:v>
                </c:pt>
                <c:pt idx="31">
                  <c:v>-62.000000</c:v>
                </c:pt>
                <c:pt idx="32">
                  <c:v>-62.000000</c:v>
                </c:pt>
                <c:pt idx="33">
                  <c:v>-66.000000</c:v>
                </c:pt>
                <c:pt idx="34">
                  <c:v>-85.000000</c:v>
                </c:pt>
                <c:pt idx="35">
                  <c:v>-60.000000</c:v>
                </c:pt>
                <c:pt idx="36">
                  <c:v>-61.000000</c:v>
                </c:pt>
                <c:pt idx="37">
                  <c:v>-61.000000</c:v>
                </c:pt>
                <c:pt idx="38">
                  <c:v>-62.000000</c:v>
                </c:pt>
                <c:pt idx="39">
                  <c:v>-62.000000</c:v>
                </c:pt>
                <c:pt idx="40">
                  <c:v>-66.000000</c:v>
                </c:pt>
                <c:pt idx="41">
                  <c:v>-85.000000</c:v>
                </c:pt>
                <c:pt idx="42">
                  <c:v>-59.000000</c:v>
                </c:pt>
                <c:pt idx="43">
                  <c:v>-60.000000</c:v>
                </c:pt>
                <c:pt idx="44">
                  <c:v>-59.000000</c:v>
                </c:pt>
                <c:pt idx="45">
                  <c:v>-58.000000</c:v>
                </c:pt>
                <c:pt idx="46">
                  <c:v>-59.000000</c:v>
                </c:pt>
                <c:pt idx="47">
                  <c:v>-61.000000</c:v>
                </c:pt>
                <c:pt idx="48">
                  <c:v>-88.000000</c:v>
                </c:pt>
                <c:pt idx="49">
                  <c:v>-91.000000</c:v>
                </c:pt>
                <c:pt idx="50">
                  <c:v>-58.000000</c:v>
                </c:pt>
                <c:pt idx="51">
                  <c:v>-57.000000</c:v>
                </c:pt>
                <c:pt idx="52">
                  <c:v>-57.000000</c:v>
                </c:pt>
                <c:pt idx="53">
                  <c:v>-57.000000</c:v>
                </c:pt>
                <c:pt idx="54">
                  <c:v>-61.000000</c:v>
                </c:pt>
                <c:pt idx="55">
                  <c:v>-84.000000</c:v>
                </c:pt>
                <c:pt idx="56">
                  <c:v>-54.000000</c:v>
                </c:pt>
                <c:pt idx="57">
                  <c:v>-55.000000</c:v>
                </c:pt>
                <c:pt idx="58">
                  <c:v>-54.000000</c:v>
                </c:pt>
                <c:pt idx="59">
                  <c:v>-54.000000</c:v>
                </c:pt>
                <c:pt idx="60">
                  <c:v>-51.000000</c:v>
                </c:pt>
                <c:pt idx="61">
                  <c:v>-83.000000</c:v>
                </c:pt>
                <c:pt idx="62">
                  <c:v>-83.000000</c:v>
                </c:pt>
                <c:pt idx="63">
                  <c:v>-50.000000</c:v>
                </c:pt>
                <c:pt idx="64">
                  <c:v>-51.000000</c:v>
                </c:pt>
                <c:pt idx="65">
                  <c:v>-50.000000</c:v>
                </c:pt>
                <c:pt idx="66">
                  <c:v>-46.000000</c:v>
                </c:pt>
                <c:pt idx="67">
                  <c:v>-89.000000</c:v>
                </c:pt>
                <c:pt idx="68">
                  <c:v>-53.000000</c:v>
                </c:pt>
                <c:pt idx="69">
                  <c:v>-80.000000</c:v>
                </c:pt>
                <c:pt idx="70">
                  <c:v>-29.000000</c:v>
                </c:pt>
                <c:pt idx="71">
                  <c:v>-27.000000</c:v>
                </c:pt>
                <c:pt idx="72">
                  <c:v>-27.000000</c:v>
                </c:pt>
                <c:pt idx="73">
                  <c:v>-27.000000</c:v>
                </c:pt>
                <c:pt idx="74">
                  <c:v>-26.000000</c:v>
                </c:pt>
                <c:pt idx="75">
                  <c:v>-22.000000</c:v>
                </c:pt>
                <c:pt idx="76">
                  <c:v>-44.000000</c:v>
                </c:pt>
                <c:pt idx="77">
                  <c:v>-23.000000</c:v>
                </c:pt>
                <c:pt idx="78">
                  <c:v>-19.000000</c:v>
                </c:pt>
                <c:pt idx="79">
                  <c:v>-21.000000</c:v>
                </c:pt>
                <c:pt idx="80">
                  <c:v>-23.000000</c:v>
                </c:pt>
                <c:pt idx="81">
                  <c:v>-22.000000</c:v>
                </c:pt>
                <c:pt idx="82">
                  <c:v>-17.000000</c:v>
                </c:pt>
                <c:pt idx="83">
                  <c:v>-33.000000</c:v>
                </c:pt>
                <c:pt idx="84">
                  <c:v>-12.000000</c:v>
                </c:pt>
                <c:pt idx="85">
                  <c:v>-11.000000</c:v>
                </c:pt>
                <c:pt idx="86">
                  <c:v>-11.000000</c:v>
                </c:pt>
                <c:pt idx="87">
                  <c:v>-13.000000</c:v>
                </c:pt>
                <c:pt idx="88">
                  <c:v>-11.000000</c:v>
                </c:pt>
                <c:pt idx="89">
                  <c:v>3.000000</c:v>
                </c:pt>
                <c:pt idx="90">
                  <c:v>-1.000000</c:v>
                </c:pt>
                <c:pt idx="91">
                  <c:v>-9.000000</c:v>
                </c:pt>
                <c:pt idx="92">
                  <c:v>-5.000000</c:v>
                </c:pt>
                <c:pt idx="93">
                  <c:v>-3.000000</c:v>
                </c:pt>
                <c:pt idx="94">
                  <c:v>-5.000000</c:v>
                </c:pt>
                <c:pt idx="95">
                  <c:v>-6.000000</c:v>
                </c:pt>
                <c:pt idx="96">
                  <c:v>7.000000</c:v>
                </c:pt>
                <c:pt idx="97">
                  <c:v>-2.000000</c:v>
                </c:pt>
                <c:pt idx="98">
                  <c:v>-2.000000</c:v>
                </c:pt>
                <c:pt idx="99">
                  <c:v>-42.000000</c:v>
                </c:pt>
                <c:pt idx="100">
                  <c:v>3.000000</c:v>
                </c:pt>
                <c:pt idx="101">
                  <c:v>-1.000000</c:v>
                </c:pt>
                <c:pt idx="102">
                  <c:v>-3.000000</c:v>
                </c:pt>
                <c:pt idx="103">
                  <c:v>12.000000</c:v>
                </c:pt>
                <c:pt idx="104">
                  <c:v>10.000000</c:v>
                </c:pt>
                <c:pt idx="105">
                  <c:v>1.000000</c:v>
                </c:pt>
                <c:pt idx="106">
                  <c:v>4.000000</c:v>
                </c:pt>
                <c:pt idx="107">
                  <c:v>6.000000</c:v>
                </c:pt>
                <c:pt idx="108">
                  <c:v>3.000000</c:v>
                </c:pt>
                <c:pt idx="109">
                  <c:v>-6.000000</c:v>
                </c:pt>
                <c:pt idx="110">
                  <c:v>12.000000</c:v>
                </c:pt>
                <c:pt idx="111">
                  <c:v>17.000000</c:v>
                </c:pt>
                <c:pt idx="112">
                  <c:v>-2.000000</c:v>
                </c:pt>
                <c:pt idx="113">
                  <c:v>7.000000</c:v>
                </c:pt>
                <c:pt idx="114">
                  <c:v>8.000000</c:v>
                </c:pt>
                <c:pt idx="115">
                  <c:v>5.000000</c:v>
                </c:pt>
                <c:pt idx="116">
                  <c:v>5.000000</c:v>
                </c:pt>
                <c:pt idx="117">
                  <c:v>16.000000</c:v>
                </c:pt>
                <c:pt idx="118">
                  <c:v>25.000000</c:v>
                </c:pt>
                <c:pt idx="119">
                  <c:v>6.000000</c:v>
                </c:pt>
                <c:pt idx="120">
                  <c:v>10.000000</c:v>
                </c:pt>
                <c:pt idx="121">
                  <c:v>12.000000</c:v>
                </c:pt>
                <c:pt idx="122">
                  <c:v>9.000000</c:v>
                </c:pt>
                <c:pt idx="123">
                  <c:v>10.000000</c:v>
                </c:pt>
                <c:pt idx="124">
                  <c:v>21.000000</c:v>
                </c:pt>
                <c:pt idx="125">
                  <c:v>27.000000</c:v>
                </c:pt>
                <c:pt idx="126">
                  <c:v>11.000000</c:v>
                </c:pt>
                <c:pt idx="127">
                  <c:v>13.000000</c:v>
                </c:pt>
                <c:pt idx="128">
                  <c:v>18.000000</c:v>
                </c:pt>
                <c:pt idx="129">
                  <c:v>12.000000</c:v>
                </c:pt>
                <c:pt idx="130">
                  <c:v>10.000000</c:v>
                </c:pt>
                <c:pt idx="131">
                  <c:v>21.000000</c:v>
                </c:pt>
                <c:pt idx="132">
                  <c:v>29.000000</c:v>
                </c:pt>
                <c:pt idx="133">
                  <c:v>9.000000</c:v>
                </c:pt>
                <c:pt idx="134">
                  <c:v>17.000000</c:v>
                </c:pt>
                <c:pt idx="135">
                  <c:v>18.000000</c:v>
                </c:pt>
                <c:pt idx="136">
                  <c:v>17.000000</c:v>
                </c:pt>
                <c:pt idx="137">
                  <c:v>17.000000</c:v>
                </c:pt>
                <c:pt idx="138">
                  <c:v>25.000000</c:v>
                </c:pt>
                <c:pt idx="139">
                  <c:v>37.000000</c:v>
                </c:pt>
                <c:pt idx="140">
                  <c:v>17.000000</c:v>
                </c:pt>
                <c:pt idx="141">
                  <c:v>22.000000</c:v>
                </c:pt>
                <c:pt idx="142">
                  <c:v>19.000000</c:v>
                </c:pt>
                <c:pt idx="143">
                  <c:v>20.000000</c:v>
                </c:pt>
                <c:pt idx="144">
                  <c:v>20.000000</c:v>
                </c:pt>
                <c:pt idx="145">
                  <c:v>25.000000</c:v>
                </c:pt>
                <c:pt idx="146">
                  <c:v>30.000000</c:v>
                </c:pt>
                <c:pt idx="147">
                  <c:v>20.000000</c:v>
                </c:pt>
                <c:pt idx="148">
                  <c:v>22.000000</c:v>
                </c:pt>
                <c:pt idx="149">
                  <c:v>25.000000</c:v>
                </c:pt>
                <c:pt idx="150">
                  <c:v>17.000000</c:v>
                </c:pt>
                <c:pt idx="151">
                  <c:v>5.000000</c:v>
                </c:pt>
                <c:pt idx="152">
                  <c:v>3.000000</c:v>
                </c:pt>
                <c:pt idx="153">
                  <c:v>46.000000</c:v>
                </c:pt>
                <c:pt idx="154">
                  <c:v>22.000000</c:v>
                </c:pt>
                <c:pt idx="155">
                  <c:v>25.000000</c:v>
                </c:pt>
                <c:pt idx="156">
                  <c:v>27.000000</c:v>
                </c:pt>
                <c:pt idx="157">
                  <c:v>22.000000</c:v>
                </c:pt>
                <c:pt idx="158">
                  <c:v>21.000000</c:v>
                </c:pt>
                <c:pt idx="159">
                  <c:v>33.000000</c:v>
                </c:pt>
                <c:pt idx="160">
                  <c:v>45.000000</c:v>
                </c:pt>
                <c:pt idx="161">
                  <c:v>11.000000</c:v>
                </c:pt>
                <c:pt idx="162">
                  <c:v>13.000000</c:v>
                </c:pt>
                <c:pt idx="163">
                  <c:v>15.000000</c:v>
                </c:pt>
                <c:pt idx="164">
                  <c:v>18.000000</c:v>
                </c:pt>
                <c:pt idx="165">
                  <c:v>23.000000</c:v>
                </c:pt>
                <c:pt idx="166">
                  <c:v>42.000000</c:v>
                </c:pt>
                <c:pt idx="167">
                  <c:v>56.000000</c:v>
                </c:pt>
                <c:pt idx="168">
                  <c:v>25.000000</c:v>
                </c:pt>
                <c:pt idx="169">
                  <c:v>26.000000</c:v>
                </c:pt>
                <c:pt idx="170">
                  <c:v>27.000000</c:v>
                </c:pt>
                <c:pt idx="171">
                  <c:v>24.000000</c:v>
                </c:pt>
                <c:pt idx="172">
                  <c:v>12.000000</c:v>
                </c:pt>
                <c:pt idx="173">
                  <c:v>-2.000000</c:v>
                </c:pt>
                <c:pt idx="174">
                  <c:v>61.000000</c:v>
                </c:pt>
                <c:pt idx="175">
                  <c:v>20.000000</c:v>
                </c:pt>
                <c:pt idx="176">
                  <c:v>22.000000</c:v>
                </c:pt>
                <c:pt idx="177">
                  <c:v>21.000000</c:v>
                </c:pt>
                <c:pt idx="178">
                  <c:v>18.000000</c:v>
                </c:pt>
                <c:pt idx="179">
                  <c:v>15.000000</c:v>
                </c:pt>
                <c:pt idx="180">
                  <c:v>38.000000</c:v>
                </c:pt>
                <c:pt idx="181">
                  <c:v>53.000000</c:v>
                </c:pt>
                <c:pt idx="182">
                  <c:v>21.000000</c:v>
                </c:pt>
                <c:pt idx="183">
                  <c:v>21.000000</c:v>
                </c:pt>
                <c:pt idx="184">
                  <c:v>22.000000</c:v>
                </c:pt>
                <c:pt idx="185">
                  <c:v>18.000000</c:v>
                </c:pt>
                <c:pt idx="186">
                  <c:v>15.000000</c:v>
                </c:pt>
                <c:pt idx="187">
                  <c:v>30.000000</c:v>
                </c:pt>
                <c:pt idx="188">
                  <c:v>41.000000</c:v>
                </c:pt>
                <c:pt idx="189">
                  <c:v>18.000000</c:v>
                </c:pt>
                <c:pt idx="190">
                  <c:v>21.000000</c:v>
                </c:pt>
                <c:pt idx="191">
                  <c:v>21.000000</c:v>
                </c:pt>
                <c:pt idx="192">
                  <c:v>17.000000</c:v>
                </c:pt>
                <c:pt idx="193">
                  <c:v>16.000000</c:v>
                </c:pt>
                <c:pt idx="194">
                  <c:v>27.000000</c:v>
                </c:pt>
                <c:pt idx="195">
                  <c:v>35.000000</c:v>
                </c:pt>
                <c:pt idx="196">
                  <c:v>19.000000</c:v>
                </c:pt>
                <c:pt idx="197">
                  <c:v>20.000000</c:v>
                </c:pt>
                <c:pt idx="198">
                  <c:v>22.000000</c:v>
                </c:pt>
                <c:pt idx="199">
                  <c:v>18.000000</c:v>
                </c:pt>
                <c:pt idx="200">
                  <c:v>16.000000</c:v>
                </c:pt>
                <c:pt idx="201">
                  <c:v>24.000000</c:v>
                </c:pt>
                <c:pt idx="202">
                  <c:v>29.000000</c:v>
                </c:pt>
                <c:pt idx="203">
                  <c:v>14.000000</c:v>
                </c:pt>
                <c:pt idx="204">
                  <c:v>19.000000</c:v>
                </c:pt>
                <c:pt idx="205">
                  <c:v>24.000000</c:v>
                </c:pt>
                <c:pt idx="206">
                  <c:v>19.000000</c:v>
                </c:pt>
                <c:pt idx="207">
                  <c:v>18.000000</c:v>
                </c:pt>
                <c:pt idx="208">
                  <c:v>27.000000</c:v>
                </c:pt>
                <c:pt idx="209">
                  <c:v>37.000000</c:v>
                </c:pt>
                <c:pt idx="210">
                  <c:v>18.000000</c:v>
                </c:pt>
                <c:pt idx="211">
                  <c:v>22.000000</c:v>
                </c:pt>
                <c:pt idx="212">
                  <c:v>22.000000</c:v>
                </c:pt>
                <c:pt idx="213">
                  <c:v>19.000000</c:v>
                </c:pt>
                <c:pt idx="214">
                  <c:v>18.000000</c:v>
                </c:pt>
                <c:pt idx="215">
                  <c:v>29.000000</c:v>
                </c:pt>
                <c:pt idx="216">
                  <c:v>22.000000</c:v>
                </c:pt>
                <c:pt idx="217">
                  <c:v>20.000000</c:v>
                </c:pt>
                <c:pt idx="218">
                  <c:v>24.000000</c:v>
                </c:pt>
                <c:pt idx="219">
                  <c:v>25.000000</c:v>
                </c:pt>
                <c:pt idx="220">
                  <c:v>22.000000</c:v>
                </c:pt>
                <c:pt idx="221">
                  <c:v>21.000000</c:v>
                </c:pt>
                <c:pt idx="222">
                  <c:v>25.000000</c:v>
                </c:pt>
                <c:pt idx="223">
                  <c:v>34.000000</c:v>
                </c:pt>
                <c:pt idx="224">
                  <c:v>16.000000</c:v>
                </c:pt>
                <c:pt idx="225">
                  <c:v>23.000000</c:v>
                </c:pt>
                <c:pt idx="226">
                  <c:v>23.000000</c:v>
                </c:pt>
                <c:pt idx="227">
                  <c:v>17.000000</c:v>
                </c:pt>
                <c:pt idx="228">
                  <c:v>18.000000</c:v>
                </c:pt>
                <c:pt idx="229">
                  <c:v>26.000000</c:v>
                </c:pt>
                <c:pt idx="230">
                  <c:v>30.000000</c:v>
                </c:pt>
                <c:pt idx="231">
                  <c:v>18.000000</c:v>
                </c:pt>
                <c:pt idx="232">
                  <c:v>20.000000</c:v>
                </c:pt>
                <c:pt idx="233">
                  <c:v>18.000000</c:v>
                </c:pt>
                <c:pt idx="234">
                  <c:v>13.000000</c:v>
                </c:pt>
                <c:pt idx="235">
                  <c:v>15.000000</c:v>
                </c:pt>
                <c:pt idx="236">
                  <c:v>17.000000</c:v>
                </c:pt>
                <c:pt idx="237">
                  <c:v>16.000000</c:v>
                </c:pt>
                <c:pt idx="238">
                  <c:v>11.000000</c:v>
                </c:pt>
                <c:pt idx="239">
                  <c:v>13.000000</c:v>
                </c:pt>
                <c:pt idx="240">
                  <c:v>16.000000</c:v>
                </c:pt>
                <c:pt idx="241">
                  <c:v>11.000000</c:v>
                </c:pt>
                <c:pt idx="242">
                  <c:v>12.000000</c:v>
                </c:pt>
                <c:pt idx="243">
                  <c:v>15.000000</c:v>
                </c:pt>
                <c:pt idx="244">
                  <c:v>13.000000</c:v>
                </c:pt>
                <c:pt idx="245">
                  <c:v>7.000000</c:v>
                </c:pt>
                <c:pt idx="246">
                  <c:v>9.000000</c:v>
                </c:pt>
                <c:pt idx="247">
                  <c:v>11.000000</c:v>
                </c:pt>
                <c:pt idx="248">
                  <c:v>7.000000</c:v>
                </c:pt>
                <c:pt idx="249">
                  <c:v>7.000000</c:v>
                </c:pt>
                <c:pt idx="250">
                  <c:v>13.000000</c:v>
                </c:pt>
                <c:pt idx="251">
                  <c:v>7.000000</c:v>
                </c:pt>
                <c:pt idx="252">
                  <c:v>0.000000</c:v>
                </c:pt>
                <c:pt idx="253">
                  <c:v>5.000000</c:v>
                </c:pt>
                <c:pt idx="254">
                  <c:v>6.000000</c:v>
                </c:pt>
                <c:pt idx="255">
                  <c:v>10.000000</c:v>
                </c:pt>
                <c:pt idx="256">
                  <c:v>-7.000000</c:v>
                </c:pt>
                <c:pt idx="257">
                  <c:v>-10.000000</c:v>
                </c:pt>
                <c:pt idx="258">
                  <c:v>-29.000000</c:v>
                </c:pt>
                <c:pt idx="259">
                  <c:v>-5.000000</c:v>
                </c:pt>
                <c:pt idx="260">
                  <c:v>-3.000000</c:v>
                </c:pt>
                <c:pt idx="261">
                  <c:v>-2.000000</c:v>
                </c:pt>
                <c:pt idx="262">
                  <c:v>-6.000000</c:v>
                </c:pt>
                <c:pt idx="263">
                  <c:v>-7.000000</c:v>
                </c:pt>
                <c:pt idx="264">
                  <c:v>-8.000000</c:v>
                </c:pt>
                <c:pt idx="265">
                  <c:v>-27.000000</c:v>
                </c:pt>
                <c:pt idx="266">
                  <c:v>-6.000000</c:v>
                </c:pt>
                <c:pt idx="267">
                  <c:v>-4.000000</c:v>
                </c:pt>
                <c:pt idx="268">
                  <c:v>-7.000000</c:v>
                </c:pt>
                <c:pt idx="269">
                  <c:v>-6.000000</c:v>
                </c:pt>
                <c:pt idx="270">
                  <c:v>-6.000000</c:v>
                </c:pt>
                <c:pt idx="271">
                  <c:v>-7.000000</c:v>
                </c:pt>
                <c:pt idx="272">
                  <c:v>-40.000000</c:v>
                </c:pt>
                <c:pt idx="273">
                  <c:v>-4.000000</c:v>
                </c:pt>
                <c:pt idx="274">
                  <c:v>-2.000000</c:v>
                </c:pt>
                <c:pt idx="275">
                  <c:v>1.000000</c:v>
                </c:pt>
                <c:pt idx="276">
                  <c:v>-2.000000</c:v>
                </c:pt>
                <c:pt idx="277">
                  <c:v>1.000000</c:v>
                </c:pt>
                <c:pt idx="278">
                  <c:v>-5.000000</c:v>
                </c:pt>
                <c:pt idx="279">
                  <c:v>-17.000000</c:v>
                </c:pt>
                <c:pt idx="280">
                  <c:v>5.000000</c:v>
                </c:pt>
                <c:pt idx="281">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8.125"/>
        <c:minorUnit val="14.0625"/>
      </c:valAx>
      <c:spPr>
        <a:noFill/>
        <a:ln w="12700" cap="flat">
          <a:noFill/>
          <a:miter lim="400000"/>
        </a:ln>
        <a:effectLst/>
      </c:spPr>
    </c:plotArea>
    <c:legend>
      <c:legendPos val="t"/>
      <c:layout>
        <c:manualLayout>
          <c:xMode val="edge"/>
          <c:yMode val="edge"/>
          <c:x val="0.0716353"/>
          <c:y val="0"/>
          <c:w val="0.85688"/>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82784"/>
          <c:y val="0.0571339"/>
          <c:w val="0.95727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'Italy-mobility'!$E$74:$E$199</c:f>
              <c:numCache>
                <c:ptCount val="126"/>
                <c:pt idx="0">
                  <c:v>-28.000000</c:v>
                </c:pt>
                <c:pt idx="1">
                  <c:v>-25.000000</c:v>
                </c:pt>
                <c:pt idx="2">
                  <c:v>-24.000000</c:v>
                </c:pt>
                <c:pt idx="3">
                  <c:v>-26.000000</c:v>
                </c:pt>
                <c:pt idx="4">
                  <c:v>-26.000000</c:v>
                </c:pt>
                <c:pt idx="5">
                  <c:v>-22.000000</c:v>
                </c:pt>
                <c:pt idx="6">
                  <c:v>-31.000000</c:v>
                </c:pt>
                <c:pt idx="7">
                  <c:v>-20.000000</c:v>
                </c:pt>
                <c:pt idx="8">
                  <c:v>-19.000000</c:v>
                </c:pt>
                <c:pt idx="9">
                  <c:v>-20.000000</c:v>
                </c:pt>
                <c:pt idx="10">
                  <c:v>-23.000000</c:v>
                </c:pt>
                <c:pt idx="11">
                  <c:v>-22.000000</c:v>
                </c:pt>
                <c:pt idx="12">
                  <c:v>-19.000000</c:v>
                </c:pt>
                <c:pt idx="13">
                  <c:v>-24.000000</c:v>
                </c:pt>
                <c:pt idx="14">
                  <c:v>-9.000000</c:v>
                </c:pt>
                <c:pt idx="15">
                  <c:v>-9.000000</c:v>
                </c:pt>
                <c:pt idx="16">
                  <c:v>-11.000000</c:v>
                </c:pt>
                <c:pt idx="17">
                  <c:v>-13.000000</c:v>
                </c:pt>
                <c:pt idx="18">
                  <c:v>-8.000000</c:v>
                </c:pt>
                <c:pt idx="19">
                  <c:v>3.000000</c:v>
                </c:pt>
                <c:pt idx="20">
                  <c:v>3.000000</c:v>
                </c:pt>
                <c:pt idx="21">
                  <c:v>-6.000000</c:v>
                </c:pt>
                <c:pt idx="22">
                  <c:v>-4.000000</c:v>
                </c:pt>
                <c:pt idx="23">
                  <c:v>0.000000</c:v>
                </c:pt>
                <c:pt idx="24">
                  <c:v>-4.000000</c:v>
                </c:pt>
                <c:pt idx="25">
                  <c:v>-3.000000</c:v>
                </c:pt>
                <c:pt idx="26">
                  <c:v>7.000000</c:v>
                </c:pt>
                <c:pt idx="27">
                  <c:v>4.000000</c:v>
                </c:pt>
                <c:pt idx="28">
                  <c:v>-1.000000</c:v>
                </c:pt>
                <c:pt idx="29">
                  <c:v>-41.000000</c:v>
                </c:pt>
                <c:pt idx="30">
                  <c:v>9.000000</c:v>
                </c:pt>
                <c:pt idx="31">
                  <c:v>5.000000</c:v>
                </c:pt>
                <c:pt idx="32">
                  <c:v>3.000000</c:v>
                </c:pt>
                <c:pt idx="33">
                  <c:v>20.000000</c:v>
                </c:pt>
                <c:pt idx="34">
                  <c:v>30.000000</c:v>
                </c:pt>
                <c:pt idx="35">
                  <c:v>10.000000</c:v>
                </c:pt>
                <c:pt idx="36">
                  <c:v>11.000000</c:v>
                </c:pt>
                <c:pt idx="37">
                  <c:v>11.000000</c:v>
                </c:pt>
                <c:pt idx="38">
                  <c:v>10.000000</c:v>
                </c:pt>
                <c:pt idx="39">
                  <c:v>-3.000000</c:v>
                </c:pt>
                <c:pt idx="40">
                  <c:v>23.000000</c:v>
                </c:pt>
                <c:pt idx="41">
                  <c:v>36.000000</c:v>
                </c:pt>
                <c:pt idx="42">
                  <c:v>5.000000</c:v>
                </c:pt>
                <c:pt idx="43">
                  <c:v>13.000000</c:v>
                </c:pt>
                <c:pt idx="44">
                  <c:v>13.000000</c:v>
                </c:pt>
                <c:pt idx="45">
                  <c:v>11.000000</c:v>
                </c:pt>
                <c:pt idx="46">
                  <c:v>16.000000</c:v>
                </c:pt>
                <c:pt idx="47">
                  <c:v>29.000000</c:v>
                </c:pt>
                <c:pt idx="48">
                  <c:v>37.000000</c:v>
                </c:pt>
                <c:pt idx="49">
                  <c:v>15.000000</c:v>
                </c:pt>
                <c:pt idx="50">
                  <c:v>15.000000</c:v>
                </c:pt>
                <c:pt idx="51">
                  <c:v>17.000000</c:v>
                </c:pt>
                <c:pt idx="52">
                  <c:v>13.000000</c:v>
                </c:pt>
                <c:pt idx="53">
                  <c:v>20.000000</c:v>
                </c:pt>
                <c:pt idx="54">
                  <c:v>36.000000</c:v>
                </c:pt>
                <c:pt idx="55">
                  <c:v>49.000000</c:v>
                </c:pt>
                <c:pt idx="56">
                  <c:v>20.000000</c:v>
                </c:pt>
                <c:pt idx="57">
                  <c:v>19.000000</c:v>
                </c:pt>
                <c:pt idx="58">
                  <c:v>21.000000</c:v>
                </c:pt>
                <c:pt idx="59">
                  <c:v>18.000000</c:v>
                </c:pt>
                <c:pt idx="60">
                  <c:v>20.000000</c:v>
                </c:pt>
                <c:pt idx="61">
                  <c:v>33.000000</c:v>
                </c:pt>
                <c:pt idx="62">
                  <c:v>46.000000</c:v>
                </c:pt>
                <c:pt idx="63">
                  <c:v>18.000000</c:v>
                </c:pt>
                <c:pt idx="64">
                  <c:v>21.000000</c:v>
                </c:pt>
                <c:pt idx="65">
                  <c:v>23.000000</c:v>
                </c:pt>
                <c:pt idx="66">
                  <c:v>22.000000</c:v>
                </c:pt>
                <c:pt idx="67">
                  <c:v>28.000000</c:v>
                </c:pt>
                <c:pt idx="68">
                  <c:v>42.000000</c:v>
                </c:pt>
                <c:pt idx="69">
                  <c:v>60.000000</c:v>
                </c:pt>
                <c:pt idx="70">
                  <c:v>28.000000</c:v>
                </c:pt>
                <c:pt idx="71">
                  <c:v>27.000000</c:v>
                </c:pt>
                <c:pt idx="72">
                  <c:v>27.000000</c:v>
                </c:pt>
                <c:pt idx="73">
                  <c:v>24.000000</c:v>
                </c:pt>
                <c:pt idx="74">
                  <c:v>30.000000</c:v>
                </c:pt>
                <c:pt idx="75">
                  <c:v>46.000000</c:v>
                </c:pt>
                <c:pt idx="76">
                  <c:v>66.000000</c:v>
                </c:pt>
                <c:pt idx="77">
                  <c:v>32.000000</c:v>
                </c:pt>
                <c:pt idx="78">
                  <c:v>30.000000</c:v>
                </c:pt>
                <c:pt idx="79">
                  <c:v>30.000000</c:v>
                </c:pt>
                <c:pt idx="80">
                  <c:v>24.000000</c:v>
                </c:pt>
                <c:pt idx="81">
                  <c:v>16.000000</c:v>
                </c:pt>
                <c:pt idx="82">
                  <c:v>22.000000</c:v>
                </c:pt>
                <c:pt idx="83">
                  <c:v>80.000000</c:v>
                </c:pt>
                <c:pt idx="84">
                  <c:v>37.000000</c:v>
                </c:pt>
                <c:pt idx="85">
                  <c:v>36.000000</c:v>
                </c:pt>
                <c:pt idx="86">
                  <c:v>36.000000</c:v>
                </c:pt>
                <c:pt idx="87">
                  <c:v>34.000000</c:v>
                </c:pt>
                <c:pt idx="88">
                  <c:v>39.000000</c:v>
                </c:pt>
                <c:pt idx="89">
                  <c:v>70.000000</c:v>
                </c:pt>
                <c:pt idx="90">
                  <c:v>98.000000</c:v>
                </c:pt>
                <c:pt idx="91">
                  <c:v>33.000000</c:v>
                </c:pt>
                <c:pt idx="92">
                  <c:v>30.000000</c:v>
                </c:pt>
                <c:pt idx="93">
                  <c:v>30.000000</c:v>
                </c:pt>
                <c:pt idx="94">
                  <c:v>40.000000</c:v>
                </c:pt>
                <c:pt idx="95">
                  <c:v>52.000000</c:v>
                </c:pt>
                <c:pt idx="96">
                  <c:v>100.000000</c:v>
                </c:pt>
                <c:pt idx="97">
                  <c:v>120.000000</c:v>
                </c:pt>
                <c:pt idx="98">
                  <c:v>64.000000</c:v>
                </c:pt>
                <c:pt idx="99">
                  <c:v>62.000000</c:v>
                </c:pt>
                <c:pt idx="100">
                  <c:v>63.000000</c:v>
                </c:pt>
                <c:pt idx="101">
                  <c:v>62.000000</c:v>
                </c:pt>
                <c:pt idx="102">
                  <c:v>61.000000</c:v>
                </c:pt>
                <c:pt idx="103">
                  <c:v>57.000000</c:v>
                </c:pt>
                <c:pt idx="104">
                  <c:v>120.000000</c:v>
                </c:pt>
                <c:pt idx="105">
                  <c:v>69.000000</c:v>
                </c:pt>
                <c:pt idx="106">
                  <c:v>63.000000</c:v>
                </c:pt>
                <c:pt idx="107">
                  <c:v>60.000000</c:v>
                </c:pt>
                <c:pt idx="108">
                  <c:v>54.000000</c:v>
                </c:pt>
                <c:pt idx="109">
                  <c:v>54.000000</c:v>
                </c:pt>
                <c:pt idx="110">
                  <c:v>99.000000</c:v>
                </c:pt>
                <c:pt idx="111">
                  <c:v>120.000000</c:v>
                </c:pt>
                <c:pt idx="112">
                  <c:v>54.000000</c:v>
                </c:pt>
                <c:pt idx="113">
                  <c:v>46.000000</c:v>
                </c:pt>
                <c:pt idx="114">
                  <c:v>43.000000</c:v>
                </c:pt>
                <c:pt idx="115">
                  <c:v>40.000000</c:v>
                </c:pt>
                <c:pt idx="116">
                  <c:v>40.000000</c:v>
                </c:pt>
                <c:pt idx="117">
                  <c:v>66.000000</c:v>
                </c:pt>
                <c:pt idx="118">
                  <c:v>96.000000</c:v>
                </c:pt>
                <c:pt idx="119">
                  <c:v>34.000000</c:v>
                </c:pt>
                <c:pt idx="120">
                  <c:v>30.000000</c:v>
                </c:pt>
                <c:pt idx="121">
                  <c:v>28.000000</c:v>
                </c:pt>
                <c:pt idx="122">
                  <c:v>22.000000</c:v>
                </c:pt>
                <c:pt idx="123">
                  <c:v>25.000000</c:v>
                </c:pt>
                <c:pt idx="124">
                  <c:v>41.000000</c:v>
                </c:pt>
                <c:pt idx="125">
                  <c:v>60.000000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'Italy-mobility'!$F$74:$F$199</c:f>
              <c:numCache>
                <c:ptCount val="126"/>
                <c:pt idx="0">
                  <c:v>-29.000000</c:v>
                </c:pt>
                <c:pt idx="1">
                  <c:v>-26.000000</c:v>
                </c:pt>
                <c:pt idx="2">
                  <c:v>-26.000000</c:v>
                </c:pt>
                <c:pt idx="3">
                  <c:v>-27.000000</c:v>
                </c:pt>
                <c:pt idx="4">
                  <c:v>-27.000000</c:v>
                </c:pt>
                <c:pt idx="5">
                  <c:v>-24.000000</c:v>
                </c:pt>
                <c:pt idx="6">
                  <c:v>-32.000000</c:v>
                </c:pt>
                <c:pt idx="7">
                  <c:v>-23.000000</c:v>
                </c:pt>
                <c:pt idx="8">
                  <c:v>-18.000000</c:v>
                </c:pt>
                <c:pt idx="9">
                  <c:v>-19.000000</c:v>
                </c:pt>
                <c:pt idx="10">
                  <c:v>-21.000000</c:v>
                </c:pt>
                <c:pt idx="11">
                  <c:v>-22.000000</c:v>
                </c:pt>
                <c:pt idx="12">
                  <c:v>-18.000000</c:v>
                </c:pt>
                <c:pt idx="13">
                  <c:v>-25.000000</c:v>
                </c:pt>
                <c:pt idx="14">
                  <c:v>-8.000000</c:v>
                </c:pt>
                <c:pt idx="15">
                  <c:v>-4.000000</c:v>
                </c:pt>
                <c:pt idx="16">
                  <c:v>-6.000000</c:v>
                </c:pt>
                <c:pt idx="17">
                  <c:v>-5.000000</c:v>
                </c:pt>
                <c:pt idx="18">
                  <c:v>-6.000000</c:v>
                </c:pt>
                <c:pt idx="19">
                  <c:v>9.000000</c:v>
                </c:pt>
                <c:pt idx="20">
                  <c:v>13.000000</c:v>
                </c:pt>
                <c:pt idx="21">
                  <c:v>-4.000000</c:v>
                </c:pt>
                <c:pt idx="22">
                  <c:v>1.000000</c:v>
                </c:pt>
                <c:pt idx="23">
                  <c:v>3.000000</c:v>
                </c:pt>
                <c:pt idx="24">
                  <c:v>1.000000</c:v>
                </c:pt>
                <c:pt idx="25">
                  <c:v>-3.000000</c:v>
                </c:pt>
                <c:pt idx="26">
                  <c:v>15.000000</c:v>
                </c:pt>
                <c:pt idx="27">
                  <c:v>15.000000</c:v>
                </c:pt>
                <c:pt idx="28">
                  <c:v>3.000000</c:v>
                </c:pt>
                <c:pt idx="29">
                  <c:v>-17.000000</c:v>
                </c:pt>
                <c:pt idx="30">
                  <c:v>10.000000</c:v>
                </c:pt>
                <c:pt idx="31">
                  <c:v>7.000000</c:v>
                </c:pt>
                <c:pt idx="32">
                  <c:v>1.000000</c:v>
                </c:pt>
                <c:pt idx="33">
                  <c:v>26.000000</c:v>
                </c:pt>
                <c:pt idx="34">
                  <c:v>37.000000</c:v>
                </c:pt>
                <c:pt idx="35">
                  <c:v>8.000000</c:v>
                </c:pt>
                <c:pt idx="36">
                  <c:v>13.000000</c:v>
                </c:pt>
                <c:pt idx="37">
                  <c:v>12.000000</c:v>
                </c:pt>
                <c:pt idx="38">
                  <c:v>12.000000</c:v>
                </c:pt>
                <c:pt idx="39">
                  <c:v>2.000000</c:v>
                </c:pt>
                <c:pt idx="40">
                  <c:v>22.000000</c:v>
                </c:pt>
                <c:pt idx="41">
                  <c:v>40.000000</c:v>
                </c:pt>
                <c:pt idx="42">
                  <c:v>5.000000</c:v>
                </c:pt>
                <c:pt idx="43">
                  <c:v>14.000000</c:v>
                </c:pt>
                <c:pt idx="44">
                  <c:v>13.000000</c:v>
                </c:pt>
                <c:pt idx="45">
                  <c:v>13.000000</c:v>
                </c:pt>
                <c:pt idx="46">
                  <c:v>14.000000</c:v>
                </c:pt>
                <c:pt idx="47">
                  <c:v>27.000000</c:v>
                </c:pt>
                <c:pt idx="48">
                  <c:v>40.000000</c:v>
                </c:pt>
                <c:pt idx="49">
                  <c:v>13.000000</c:v>
                </c:pt>
                <c:pt idx="50">
                  <c:v>15.000000</c:v>
                </c:pt>
                <c:pt idx="51">
                  <c:v>18.000000</c:v>
                </c:pt>
                <c:pt idx="52">
                  <c:v>16.000000</c:v>
                </c:pt>
                <c:pt idx="53">
                  <c:v>17.000000</c:v>
                </c:pt>
                <c:pt idx="54">
                  <c:v>27.000000</c:v>
                </c:pt>
                <c:pt idx="55">
                  <c:v>37.000000</c:v>
                </c:pt>
                <c:pt idx="56">
                  <c:v>18.000000</c:v>
                </c:pt>
                <c:pt idx="57">
                  <c:v>18.000000</c:v>
                </c:pt>
                <c:pt idx="58">
                  <c:v>21.000000</c:v>
                </c:pt>
                <c:pt idx="59">
                  <c:v>15.000000</c:v>
                </c:pt>
                <c:pt idx="60">
                  <c:v>13.000000</c:v>
                </c:pt>
                <c:pt idx="61">
                  <c:v>22.000000</c:v>
                </c:pt>
                <c:pt idx="62">
                  <c:v>36.000000</c:v>
                </c:pt>
                <c:pt idx="63">
                  <c:v>10.000000</c:v>
                </c:pt>
                <c:pt idx="64">
                  <c:v>19.000000</c:v>
                </c:pt>
                <c:pt idx="65">
                  <c:v>19.000000</c:v>
                </c:pt>
                <c:pt idx="66">
                  <c:v>19.000000</c:v>
                </c:pt>
                <c:pt idx="67">
                  <c:v>20.000000</c:v>
                </c:pt>
                <c:pt idx="68">
                  <c:v>25.000000</c:v>
                </c:pt>
                <c:pt idx="69">
                  <c:v>39.000000</c:v>
                </c:pt>
                <c:pt idx="70">
                  <c:v>19.000000</c:v>
                </c:pt>
                <c:pt idx="71">
                  <c:v>22.000000</c:v>
                </c:pt>
                <c:pt idx="72">
                  <c:v>22.000000</c:v>
                </c:pt>
                <c:pt idx="73">
                  <c:v>21.000000</c:v>
                </c:pt>
                <c:pt idx="74">
                  <c:v>19.000000</c:v>
                </c:pt>
                <c:pt idx="75">
                  <c:v>25.000000</c:v>
                </c:pt>
                <c:pt idx="76">
                  <c:v>39.000000</c:v>
                </c:pt>
                <c:pt idx="77">
                  <c:v>19.000000</c:v>
                </c:pt>
                <c:pt idx="78">
                  <c:v>22.000000</c:v>
                </c:pt>
                <c:pt idx="79">
                  <c:v>22.000000</c:v>
                </c:pt>
                <c:pt idx="80">
                  <c:v>16.000000</c:v>
                </c:pt>
                <c:pt idx="81">
                  <c:v>0.000000</c:v>
                </c:pt>
                <c:pt idx="82">
                  <c:v>-5.000000</c:v>
                </c:pt>
                <c:pt idx="83">
                  <c:v>42.000000</c:v>
                </c:pt>
                <c:pt idx="84">
                  <c:v>20.000000</c:v>
                </c:pt>
                <c:pt idx="85">
                  <c:v>22.000000</c:v>
                </c:pt>
                <c:pt idx="86">
                  <c:v>24.000000</c:v>
                </c:pt>
                <c:pt idx="87">
                  <c:v>21.000000</c:v>
                </c:pt>
                <c:pt idx="88">
                  <c:v>22.000000</c:v>
                </c:pt>
                <c:pt idx="89">
                  <c:v>26.000000</c:v>
                </c:pt>
                <c:pt idx="90">
                  <c:v>37.000000</c:v>
                </c:pt>
                <c:pt idx="91">
                  <c:v>3.000000</c:v>
                </c:pt>
                <c:pt idx="92">
                  <c:v>3.000000</c:v>
                </c:pt>
                <c:pt idx="93">
                  <c:v>3.000000</c:v>
                </c:pt>
                <c:pt idx="94">
                  <c:v>11.000000</c:v>
                </c:pt>
                <c:pt idx="95">
                  <c:v>15.000000</c:v>
                </c:pt>
                <c:pt idx="96">
                  <c:v>25.000000</c:v>
                </c:pt>
                <c:pt idx="97">
                  <c:v>33.000000</c:v>
                </c:pt>
                <c:pt idx="98">
                  <c:v>4.000000</c:v>
                </c:pt>
                <c:pt idx="99">
                  <c:v>3.000000</c:v>
                </c:pt>
                <c:pt idx="100">
                  <c:v>2.000000</c:v>
                </c:pt>
                <c:pt idx="101">
                  <c:v>-1.000000</c:v>
                </c:pt>
                <c:pt idx="102">
                  <c:v>-7.000000</c:v>
                </c:pt>
                <c:pt idx="103">
                  <c:v>-15.000000</c:v>
                </c:pt>
                <c:pt idx="104">
                  <c:v>28.000000</c:v>
                </c:pt>
                <c:pt idx="105">
                  <c:v>-8.000000</c:v>
                </c:pt>
                <c:pt idx="106">
                  <c:v>-8.000000</c:v>
                </c:pt>
                <c:pt idx="107">
                  <c:v>-8.000000</c:v>
                </c:pt>
                <c:pt idx="108">
                  <c:v>-10.000000</c:v>
                </c:pt>
                <c:pt idx="109">
                  <c:v>-13.000000</c:v>
                </c:pt>
                <c:pt idx="110">
                  <c:v>10.000000</c:v>
                </c:pt>
                <c:pt idx="111">
                  <c:v>33.000000</c:v>
                </c:pt>
                <c:pt idx="112">
                  <c:v>5.000000</c:v>
                </c:pt>
                <c:pt idx="113">
                  <c:v>5.000000</c:v>
                </c:pt>
                <c:pt idx="114">
                  <c:v>6.000000</c:v>
                </c:pt>
                <c:pt idx="115">
                  <c:v>4.000000</c:v>
                </c:pt>
                <c:pt idx="116">
                  <c:v>3.000000</c:v>
                </c:pt>
                <c:pt idx="117">
                  <c:v>19.000000</c:v>
                </c:pt>
                <c:pt idx="118">
                  <c:v>45.000000</c:v>
                </c:pt>
                <c:pt idx="119">
                  <c:v>20.000000</c:v>
                </c:pt>
                <c:pt idx="120">
                  <c:v>22.000000</c:v>
                </c:pt>
                <c:pt idx="121">
                  <c:v>20.000000</c:v>
                </c:pt>
                <c:pt idx="122">
                  <c:v>20.000000</c:v>
                </c:pt>
                <c:pt idx="123">
                  <c:v>19.000000</c:v>
                </c:pt>
                <c:pt idx="124">
                  <c:v>31.000000</c:v>
                </c:pt>
                <c:pt idx="125">
                  <c:v>49.000000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'Italy-mobility'!$O$74:$O$199</c:f>
              <c:numCache>
                <c:ptCount val="126"/>
                <c:pt idx="0">
                  <c:v>-23.000000</c:v>
                </c:pt>
                <c:pt idx="1">
                  <c:v>-20.000000</c:v>
                </c:pt>
                <c:pt idx="2">
                  <c:v>-20.000000</c:v>
                </c:pt>
                <c:pt idx="3">
                  <c:v>-21.000000</c:v>
                </c:pt>
                <c:pt idx="4">
                  <c:v>-21.000000</c:v>
                </c:pt>
                <c:pt idx="5">
                  <c:v>-18.000000</c:v>
                </c:pt>
                <c:pt idx="6">
                  <c:v>-26.000000</c:v>
                </c:pt>
                <c:pt idx="7">
                  <c:v>-17.000000</c:v>
                </c:pt>
                <c:pt idx="8">
                  <c:v>-14.000000</c:v>
                </c:pt>
                <c:pt idx="9">
                  <c:v>-13.000000</c:v>
                </c:pt>
                <c:pt idx="10">
                  <c:v>-17.000000</c:v>
                </c:pt>
                <c:pt idx="11">
                  <c:v>-17.000000</c:v>
                </c:pt>
                <c:pt idx="12">
                  <c:v>-12.000000</c:v>
                </c:pt>
                <c:pt idx="13">
                  <c:v>-18.000000</c:v>
                </c:pt>
                <c:pt idx="14">
                  <c:v>-2.000000</c:v>
                </c:pt>
                <c:pt idx="15">
                  <c:v>-1.000000</c:v>
                </c:pt>
                <c:pt idx="16">
                  <c:v>-2.000000</c:v>
                </c:pt>
                <c:pt idx="17">
                  <c:v>-3.000000</c:v>
                </c:pt>
                <c:pt idx="18">
                  <c:v>-1.000000</c:v>
                </c:pt>
                <c:pt idx="19">
                  <c:v>11.000000</c:v>
                </c:pt>
                <c:pt idx="20">
                  <c:v>24.000000</c:v>
                </c:pt>
                <c:pt idx="21">
                  <c:v>1.000000</c:v>
                </c:pt>
                <c:pt idx="22">
                  <c:v>5.000000</c:v>
                </c:pt>
                <c:pt idx="23">
                  <c:v>6.000000</c:v>
                </c:pt>
                <c:pt idx="24">
                  <c:v>3.000000</c:v>
                </c:pt>
                <c:pt idx="25">
                  <c:v>1.000000</c:v>
                </c:pt>
                <c:pt idx="26">
                  <c:v>9.000000</c:v>
                </c:pt>
                <c:pt idx="27">
                  <c:v>18.000000</c:v>
                </c:pt>
                <c:pt idx="28">
                  <c:v>7.000000</c:v>
                </c:pt>
                <c:pt idx="29">
                  <c:v>-20.000000</c:v>
                </c:pt>
                <c:pt idx="30">
                  <c:v>12.000000</c:v>
                </c:pt>
                <c:pt idx="31">
                  <c:v>8.000000</c:v>
                </c:pt>
                <c:pt idx="32">
                  <c:v>4.000000</c:v>
                </c:pt>
                <c:pt idx="33">
                  <c:v>24.000000</c:v>
                </c:pt>
                <c:pt idx="34">
                  <c:v>43.000000</c:v>
                </c:pt>
                <c:pt idx="35">
                  <c:v>11.000000</c:v>
                </c:pt>
                <c:pt idx="36">
                  <c:v>14.000000</c:v>
                </c:pt>
                <c:pt idx="37">
                  <c:v>15.000000</c:v>
                </c:pt>
                <c:pt idx="38">
                  <c:v>14.000000</c:v>
                </c:pt>
                <c:pt idx="39">
                  <c:v>6.000000</c:v>
                </c:pt>
                <c:pt idx="40">
                  <c:v>27.000000</c:v>
                </c:pt>
                <c:pt idx="41">
                  <c:v>45.000000</c:v>
                </c:pt>
                <c:pt idx="42">
                  <c:v>10.000000</c:v>
                </c:pt>
                <c:pt idx="43">
                  <c:v>16.000000</c:v>
                </c:pt>
                <c:pt idx="44">
                  <c:v>18.000000</c:v>
                </c:pt>
                <c:pt idx="45">
                  <c:v>17.000000</c:v>
                </c:pt>
                <c:pt idx="46">
                  <c:v>17.000000</c:v>
                </c:pt>
                <c:pt idx="47">
                  <c:v>31.000000</c:v>
                </c:pt>
                <c:pt idx="48">
                  <c:v>51.000000</c:v>
                </c:pt>
                <c:pt idx="49">
                  <c:v>18.000000</c:v>
                </c:pt>
                <c:pt idx="50">
                  <c:v>21.000000</c:v>
                </c:pt>
                <c:pt idx="51">
                  <c:v>23.000000</c:v>
                </c:pt>
                <c:pt idx="52">
                  <c:v>21.000000</c:v>
                </c:pt>
                <c:pt idx="53">
                  <c:v>21.000000</c:v>
                </c:pt>
                <c:pt idx="54">
                  <c:v>36.000000</c:v>
                </c:pt>
                <c:pt idx="55">
                  <c:v>59.000000</c:v>
                </c:pt>
                <c:pt idx="56">
                  <c:v>24.000000</c:v>
                </c:pt>
                <c:pt idx="57">
                  <c:v>25.000000</c:v>
                </c:pt>
                <c:pt idx="58">
                  <c:v>28.000000</c:v>
                </c:pt>
                <c:pt idx="59">
                  <c:v>24.000000</c:v>
                </c:pt>
                <c:pt idx="60">
                  <c:v>20.000000</c:v>
                </c:pt>
                <c:pt idx="61">
                  <c:v>34.000000</c:v>
                </c:pt>
                <c:pt idx="62">
                  <c:v>55.000000</c:v>
                </c:pt>
                <c:pt idx="63">
                  <c:v>19.000000</c:v>
                </c:pt>
                <c:pt idx="64">
                  <c:v>26.000000</c:v>
                </c:pt>
                <c:pt idx="65">
                  <c:v>29.000000</c:v>
                </c:pt>
                <c:pt idx="66">
                  <c:v>28.000000</c:v>
                </c:pt>
                <c:pt idx="67">
                  <c:v>29.000000</c:v>
                </c:pt>
                <c:pt idx="68">
                  <c:v>40.000000</c:v>
                </c:pt>
                <c:pt idx="69">
                  <c:v>64.000000</c:v>
                </c:pt>
                <c:pt idx="70">
                  <c:v>30.000000</c:v>
                </c:pt>
                <c:pt idx="71">
                  <c:v>32.000000</c:v>
                </c:pt>
                <c:pt idx="72">
                  <c:v>33.000000</c:v>
                </c:pt>
                <c:pt idx="73">
                  <c:v>30.000000</c:v>
                </c:pt>
                <c:pt idx="74">
                  <c:v>28.000000</c:v>
                </c:pt>
                <c:pt idx="75">
                  <c:v>43.000000</c:v>
                </c:pt>
                <c:pt idx="76">
                  <c:v>65.000000</c:v>
                </c:pt>
                <c:pt idx="77">
                  <c:v>30.000000</c:v>
                </c:pt>
                <c:pt idx="78">
                  <c:v>32.000000</c:v>
                </c:pt>
                <c:pt idx="79">
                  <c:v>35.000000</c:v>
                </c:pt>
                <c:pt idx="80">
                  <c:v>27.000000</c:v>
                </c:pt>
                <c:pt idx="81">
                  <c:v>10.000000</c:v>
                </c:pt>
                <c:pt idx="82">
                  <c:v>9.000000</c:v>
                </c:pt>
                <c:pt idx="83">
                  <c:v>72.000000</c:v>
                </c:pt>
                <c:pt idx="84">
                  <c:v>33.000000</c:v>
                </c:pt>
                <c:pt idx="85">
                  <c:v>33.000000</c:v>
                </c:pt>
                <c:pt idx="86">
                  <c:v>35.000000</c:v>
                </c:pt>
                <c:pt idx="87">
                  <c:v>32.000000</c:v>
                </c:pt>
                <c:pt idx="88">
                  <c:v>33.000000</c:v>
                </c:pt>
                <c:pt idx="89">
                  <c:v>50.000000</c:v>
                </c:pt>
                <c:pt idx="90">
                  <c:v>73.000000</c:v>
                </c:pt>
                <c:pt idx="91">
                  <c:v>17.000000</c:v>
                </c:pt>
                <c:pt idx="92">
                  <c:v>19.000000</c:v>
                </c:pt>
                <c:pt idx="93">
                  <c:v>18.000000</c:v>
                </c:pt>
                <c:pt idx="94">
                  <c:v>28.000000</c:v>
                </c:pt>
                <c:pt idx="95">
                  <c:v>34.000000</c:v>
                </c:pt>
                <c:pt idx="96">
                  <c:v>61.000000</c:v>
                </c:pt>
                <c:pt idx="97">
                  <c:v>87.000000</c:v>
                </c:pt>
                <c:pt idx="98">
                  <c:v>39.000000</c:v>
                </c:pt>
                <c:pt idx="99">
                  <c:v>39.000000</c:v>
                </c:pt>
                <c:pt idx="100">
                  <c:v>38.000000</c:v>
                </c:pt>
                <c:pt idx="101">
                  <c:v>34.000000</c:v>
                </c:pt>
                <c:pt idx="102">
                  <c:v>28.000000</c:v>
                </c:pt>
                <c:pt idx="103">
                  <c:v>22.000000</c:v>
                </c:pt>
                <c:pt idx="104">
                  <c:v>91.000000</c:v>
                </c:pt>
                <c:pt idx="105">
                  <c:v>32.000000</c:v>
                </c:pt>
                <c:pt idx="106">
                  <c:v>33.000000</c:v>
                </c:pt>
                <c:pt idx="107">
                  <c:v>35.000000</c:v>
                </c:pt>
                <c:pt idx="108">
                  <c:v>31.000000</c:v>
                </c:pt>
                <c:pt idx="109">
                  <c:v>27.000000</c:v>
                </c:pt>
                <c:pt idx="110">
                  <c:v>58.000000</c:v>
                </c:pt>
                <c:pt idx="111">
                  <c:v>84.000000</c:v>
                </c:pt>
                <c:pt idx="112">
                  <c:v>32.000000</c:v>
                </c:pt>
                <c:pt idx="113">
                  <c:v>34.000000</c:v>
                </c:pt>
                <c:pt idx="114">
                  <c:v>33.000000</c:v>
                </c:pt>
                <c:pt idx="115">
                  <c:v>29.000000</c:v>
                </c:pt>
                <c:pt idx="116">
                  <c:v>28.000000</c:v>
                </c:pt>
                <c:pt idx="117">
                  <c:v>46.000000</c:v>
                </c:pt>
                <c:pt idx="118">
                  <c:v>71.000000</c:v>
                </c:pt>
                <c:pt idx="119">
                  <c:v>30.000000</c:v>
                </c:pt>
                <c:pt idx="120">
                  <c:v>30.000000</c:v>
                </c:pt>
                <c:pt idx="121">
                  <c:v>31.000000</c:v>
                </c:pt>
                <c:pt idx="122">
                  <c:v>28.000000</c:v>
                </c:pt>
                <c:pt idx="123">
                  <c:v>28.000000</c:v>
                </c:pt>
                <c:pt idx="124">
                  <c:v>40.000000</c:v>
                </c:pt>
                <c:pt idx="125">
                  <c:v>64.000000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'Italy-mobility'!$P$74:$P$199</c:f>
              <c:numCache>
                <c:ptCount val="126"/>
                <c:pt idx="0">
                  <c:v>-23.000000</c:v>
                </c:pt>
                <c:pt idx="1">
                  <c:v>-22.000000</c:v>
                </c:pt>
                <c:pt idx="2">
                  <c:v>-22.000000</c:v>
                </c:pt>
                <c:pt idx="3">
                  <c:v>-23.000000</c:v>
                </c:pt>
                <c:pt idx="4">
                  <c:v>-23.000000</c:v>
                </c:pt>
                <c:pt idx="5">
                  <c:v>-23.000000</c:v>
                </c:pt>
                <c:pt idx="6">
                  <c:v>-40.000000</c:v>
                </c:pt>
                <c:pt idx="7">
                  <c:v>-20.000000</c:v>
                </c:pt>
                <c:pt idx="8">
                  <c:v>-18.000000</c:v>
                </c:pt>
                <c:pt idx="9">
                  <c:v>-19.000000</c:v>
                </c:pt>
                <c:pt idx="10">
                  <c:v>-20.000000</c:v>
                </c:pt>
                <c:pt idx="11">
                  <c:v>-22.000000</c:v>
                </c:pt>
                <c:pt idx="12">
                  <c:v>-18.000000</c:v>
                </c:pt>
                <c:pt idx="13">
                  <c:v>-26.000000</c:v>
                </c:pt>
                <c:pt idx="14">
                  <c:v>-13.000000</c:v>
                </c:pt>
                <c:pt idx="15">
                  <c:v>-15.000000</c:v>
                </c:pt>
                <c:pt idx="16">
                  <c:v>-12.000000</c:v>
                </c:pt>
                <c:pt idx="17">
                  <c:v>-11.000000</c:v>
                </c:pt>
                <c:pt idx="18">
                  <c:v>-12.000000</c:v>
                </c:pt>
                <c:pt idx="19">
                  <c:v>-1.000000</c:v>
                </c:pt>
                <c:pt idx="20">
                  <c:v>4.000000</c:v>
                </c:pt>
                <c:pt idx="21">
                  <c:v>-8.000000</c:v>
                </c:pt>
                <c:pt idx="22">
                  <c:v>-5.000000</c:v>
                </c:pt>
                <c:pt idx="23">
                  <c:v>-2.000000</c:v>
                </c:pt>
                <c:pt idx="24">
                  <c:v>-4.000000</c:v>
                </c:pt>
                <c:pt idx="25">
                  <c:v>-5.000000</c:v>
                </c:pt>
                <c:pt idx="26">
                  <c:v>7.000000</c:v>
                </c:pt>
                <c:pt idx="27">
                  <c:v>8.000000</c:v>
                </c:pt>
                <c:pt idx="28">
                  <c:v>-8.000000</c:v>
                </c:pt>
                <c:pt idx="29">
                  <c:v>-61.000000</c:v>
                </c:pt>
                <c:pt idx="30">
                  <c:v>4.000000</c:v>
                </c:pt>
                <c:pt idx="31">
                  <c:v>2.000000</c:v>
                </c:pt>
                <c:pt idx="32">
                  <c:v>-1.000000</c:v>
                </c:pt>
                <c:pt idx="33">
                  <c:v>10.000000</c:v>
                </c:pt>
                <c:pt idx="34">
                  <c:v>12.000000</c:v>
                </c:pt>
                <c:pt idx="35">
                  <c:v>2.000000</c:v>
                </c:pt>
                <c:pt idx="36">
                  <c:v>4.000000</c:v>
                </c:pt>
                <c:pt idx="37">
                  <c:v>4.000000</c:v>
                </c:pt>
                <c:pt idx="38">
                  <c:v>2.000000</c:v>
                </c:pt>
                <c:pt idx="39">
                  <c:v>-12.000000</c:v>
                </c:pt>
                <c:pt idx="40">
                  <c:v>6.000000</c:v>
                </c:pt>
                <c:pt idx="41">
                  <c:v>25.000000</c:v>
                </c:pt>
                <c:pt idx="42">
                  <c:v>-3.000000</c:v>
                </c:pt>
                <c:pt idx="43">
                  <c:v>10.000000</c:v>
                </c:pt>
                <c:pt idx="44">
                  <c:v>11.000000</c:v>
                </c:pt>
                <c:pt idx="45">
                  <c:v>9.000000</c:v>
                </c:pt>
                <c:pt idx="46">
                  <c:v>8.000000</c:v>
                </c:pt>
                <c:pt idx="47">
                  <c:v>28.000000</c:v>
                </c:pt>
                <c:pt idx="48">
                  <c:v>42.000000</c:v>
                </c:pt>
                <c:pt idx="49">
                  <c:v>13.000000</c:v>
                </c:pt>
                <c:pt idx="50">
                  <c:v>15.000000</c:v>
                </c:pt>
                <c:pt idx="51">
                  <c:v>16.000000</c:v>
                </c:pt>
                <c:pt idx="52">
                  <c:v>13.000000</c:v>
                </c:pt>
                <c:pt idx="53">
                  <c:v>17.000000</c:v>
                </c:pt>
                <c:pt idx="54">
                  <c:v>35.000000</c:v>
                </c:pt>
                <c:pt idx="55">
                  <c:v>54.000000</c:v>
                </c:pt>
                <c:pt idx="56">
                  <c:v>16.000000</c:v>
                </c:pt>
                <c:pt idx="57">
                  <c:v>20.000000</c:v>
                </c:pt>
                <c:pt idx="58">
                  <c:v>21.000000</c:v>
                </c:pt>
                <c:pt idx="59">
                  <c:v>19.000000</c:v>
                </c:pt>
                <c:pt idx="60">
                  <c:v>20.000000</c:v>
                </c:pt>
                <c:pt idx="61">
                  <c:v>39.000000</c:v>
                </c:pt>
                <c:pt idx="62">
                  <c:v>65.000000</c:v>
                </c:pt>
                <c:pt idx="63">
                  <c:v>20.000000</c:v>
                </c:pt>
                <c:pt idx="64">
                  <c:v>24.000000</c:v>
                </c:pt>
                <c:pt idx="65">
                  <c:v>27.000000</c:v>
                </c:pt>
                <c:pt idx="66">
                  <c:v>26.000000</c:v>
                </c:pt>
                <c:pt idx="67">
                  <c:v>27.000000</c:v>
                </c:pt>
                <c:pt idx="68">
                  <c:v>52.000000</c:v>
                </c:pt>
                <c:pt idx="69">
                  <c:v>75.000000</c:v>
                </c:pt>
                <c:pt idx="70">
                  <c:v>29.000000</c:v>
                </c:pt>
                <c:pt idx="71">
                  <c:v>32.000000</c:v>
                </c:pt>
                <c:pt idx="72">
                  <c:v>34.000000</c:v>
                </c:pt>
                <c:pt idx="73">
                  <c:v>32.000000</c:v>
                </c:pt>
                <c:pt idx="74">
                  <c:v>31.000000</c:v>
                </c:pt>
                <c:pt idx="75">
                  <c:v>61.000000</c:v>
                </c:pt>
                <c:pt idx="76">
                  <c:v>88.000000</c:v>
                </c:pt>
                <c:pt idx="77">
                  <c:v>33.000000</c:v>
                </c:pt>
                <c:pt idx="78">
                  <c:v>35.000000</c:v>
                </c:pt>
                <c:pt idx="79">
                  <c:v>35.000000</c:v>
                </c:pt>
                <c:pt idx="80">
                  <c:v>29.000000</c:v>
                </c:pt>
                <c:pt idx="81">
                  <c:v>24.000000</c:v>
                </c:pt>
                <c:pt idx="82">
                  <c:v>51.000000</c:v>
                </c:pt>
                <c:pt idx="83">
                  <c:v>103.000000</c:v>
                </c:pt>
                <c:pt idx="84">
                  <c:v>36.000000</c:v>
                </c:pt>
                <c:pt idx="85">
                  <c:v>38.000000</c:v>
                </c:pt>
                <c:pt idx="86">
                  <c:v>40.000000</c:v>
                </c:pt>
                <c:pt idx="87">
                  <c:v>38.000000</c:v>
                </c:pt>
                <c:pt idx="88">
                  <c:v>38.000000</c:v>
                </c:pt>
                <c:pt idx="89">
                  <c:v>78.000000</c:v>
                </c:pt>
                <c:pt idx="90">
                  <c:v>120.000000</c:v>
                </c:pt>
                <c:pt idx="91">
                  <c:v>40.000000</c:v>
                </c:pt>
                <c:pt idx="92">
                  <c:v>46.000000</c:v>
                </c:pt>
                <c:pt idx="93">
                  <c:v>40.000000</c:v>
                </c:pt>
                <c:pt idx="94">
                  <c:v>46.000000</c:v>
                </c:pt>
                <c:pt idx="95">
                  <c:v>47.000000</c:v>
                </c:pt>
                <c:pt idx="96">
                  <c:v>107.000000</c:v>
                </c:pt>
                <c:pt idx="97">
                  <c:v>120.000000</c:v>
                </c:pt>
                <c:pt idx="98">
                  <c:v>55.000000</c:v>
                </c:pt>
                <c:pt idx="99">
                  <c:v>60.000000</c:v>
                </c:pt>
                <c:pt idx="100">
                  <c:v>58.000000</c:v>
                </c:pt>
                <c:pt idx="101">
                  <c:v>56.000000</c:v>
                </c:pt>
                <c:pt idx="102">
                  <c:v>47.000000</c:v>
                </c:pt>
                <c:pt idx="103">
                  <c:v>70.000000</c:v>
                </c:pt>
                <c:pt idx="104">
                  <c:v>120.000000</c:v>
                </c:pt>
                <c:pt idx="105">
                  <c:v>49.000000</c:v>
                </c:pt>
                <c:pt idx="106">
                  <c:v>52.000000</c:v>
                </c:pt>
                <c:pt idx="107">
                  <c:v>49.000000</c:v>
                </c:pt>
                <c:pt idx="108">
                  <c:v>44.000000</c:v>
                </c:pt>
                <c:pt idx="109">
                  <c:v>41.000000</c:v>
                </c:pt>
                <c:pt idx="110">
                  <c:v>107.000000</c:v>
                </c:pt>
                <c:pt idx="111">
                  <c:v>120.000000</c:v>
                </c:pt>
                <c:pt idx="112">
                  <c:v>44.000000</c:v>
                </c:pt>
                <c:pt idx="113">
                  <c:v>43.000000</c:v>
                </c:pt>
                <c:pt idx="114">
                  <c:v>41.000000</c:v>
                </c:pt>
                <c:pt idx="115">
                  <c:v>37.000000</c:v>
                </c:pt>
                <c:pt idx="116">
                  <c:v>31.000000</c:v>
                </c:pt>
                <c:pt idx="117">
                  <c:v>80.000000</c:v>
                </c:pt>
                <c:pt idx="118">
                  <c:v>115.000000</c:v>
                </c:pt>
                <c:pt idx="119">
                  <c:v>30.000000</c:v>
                </c:pt>
                <c:pt idx="120">
                  <c:v>32.000000</c:v>
                </c:pt>
                <c:pt idx="121">
                  <c:v>33.000000</c:v>
                </c:pt>
                <c:pt idx="122">
                  <c:v>29.000000</c:v>
                </c:pt>
                <c:pt idx="123">
                  <c:v>27.000000</c:v>
                </c:pt>
                <c:pt idx="124">
                  <c:v>60.000000</c:v>
                </c:pt>
                <c:pt idx="125">
                  <c:v>82.000000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'Italy-mobility'!$Q$74:$Q$199</c:f>
              <c:numCache>
                <c:ptCount val="126"/>
                <c:pt idx="0">
                  <c:v>-29.000000</c:v>
                </c:pt>
                <c:pt idx="1">
                  <c:v>-27.000000</c:v>
                </c:pt>
                <c:pt idx="2">
                  <c:v>-27.000000</c:v>
                </c:pt>
                <c:pt idx="3">
                  <c:v>-27.000000</c:v>
                </c:pt>
                <c:pt idx="4">
                  <c:v>-26.000000</c:v>
                </c:pt>
                <c:pt idx="5">
                  <c:v>-22.000000</c:v>
                </c:pt>
                <c:pt idx="6">
                  <c:v>-44.000000</c:v>
                </c:pt>
                <c:pt idx="7">
                  <c:v>-23.000000</c:v>
                </c:pt>
                <c:pt idx="8">
                  <c:v>-19.000000</c:v>
                </c:pt>
                <c:pt idx="9">
                  <c:v>-21.000000</c:v>
                </c:pt>
                <c:pt idx="10">
                  <c:v>-23.000000</c:v>
                </c:pt>
                <c:pt idx="11">
                  <c:v>-22.000000</c:v>
                </c:pt>
                <c:pt idx="12">
                  <c:v>-17.000000</c:v>
                </c:pt>
                <c:pt idx="13">
                  <c:v>-33.000000</c:v>
                </c:pt>
                <c:pt idx="14">
                  <c:v>-12.000000</c:v>
                </c:pt>
                <c:pt idx="15">
                  <c:v>-11.000000</c:v>
                </c:pt>
                <c:pt idx="16">
                  <c:v>-11.000000</c:v>
                </c:pt>
                <c:pt idx="17">
                  <c:v>-13.000000</c:v>
                </c:pt>
                <c:pt idx="18">
                  <c:v>-11.000000</c:v>
                </c:pt>
                <c:pt idx="19">
                  <c:v>3.000000</c:v>
                </c:pt>
                <c:pt idx="20">
                  <c:v>-1.000000</c:v>
                </c:pt>
                <c:pt idx="21">
                  <c:v>-9.000000</c:v>
                </c:pt>
                <c:pt idx="22">
                  <c:v>-5.000000</c:v>
                </c:pt>
                <c:pt idx="23">
                  <c:v>-3.000000</c:v>
                </c:pt>
                <c:pt idx="24">
                  <c:v>-5.000000</c:v>
                </c:pt>
                <c:pt idx="25">
                  <c:v>-6.000000</c:v>
                </c:pt>
                <c:pt idx="26">
                  <c:v>7.000000</c:v>
                </c:pt>
                <c:pt idx="27">
                  <c:v>-2.000000</c:v>
                </c:pt>
                <c:pt idx="28">
                  <c:v>-2.000000</c:v>
                </c:pt>
                <c:pt idx="29">
                  <c:v>-42.000000</c:v>
                </c:pt>
                <c:pt idx="30">
                  <c:v>3.000000</c:v>
                </c:pt>
                <c:pt idx="31">
                  <c:v>-1.000000</c:v>
                </c:pt>
                <c:pt idx="32">
                  <c:v>-3.000000</c:v>
                </c:pt>
                <c:pt idx="33">
                  <c:v>12.000000</c:v>
                </c:pt>
                <c:pt idx="34">
                  <c:v>10.000000</c:v>
                </c:pt>
                <c:pt idx="35">
                  <c:v>1.000000</c:v>
                </c:pt>
                <c:pt idx="36">
                  <c:v>4.000000</c:v>
                </c:pt>
                <c:pt idx="37">
                  <c:v>6.000000</c:v>
                </c:pt>
                <c:pt idx="38">
                  <c:v>3.000000</c:v>
                </c:pt>
                <c:pt idx="39">
                  <c:v>-6.000000</c:v>
                </c:pt>
                <c:pt idx="40">
                  <c:v>12.000000</c:v>
                </c:pt>
                <c:pt idx="41">
                  <c:v>17.000000</c:v>
                </c:pt>
                <c:pt idx="42">
                  <c:v>-2.000000</c:v>
                </c:pt>
                <c:pt idx="43">
                  <c:v>7.000000</c:v>
                </c:pt>
                <c:pt idx="44">
                  <c:v>8.000000</c:v>
                </c:pt>
                <c:pt idx="45">
                  <c:v>5.000000</c:v>
                </c:pt>
                <c:pt idx="46">
                  <c:v>5.000000</c:v>
                </c:pt>
                <c:pt idx="47">
                  <c:v>16.000000</c:v>
                </c:pt>
                <c:pt idx="48">
                  <c:v>25.000000</c:v>
                </c:pt>
                <c:pt idx="49">
                  <c:v>6.000000</c:v>
                </c:pt>
                <c:pt idx="50">
                  <c:v>10.000000</c:v>
                </c:pt>
                <c:pt idx="51">
                  <c:v>12.000000</c:v>
                </c:pt>
                <c:pt idx="52">
                  <c:v>9.000000</c:v>
                </c:pt>
                <c:pt idx="53">
                  <c:v>10.000000</c:v>
                </c:pt>
                <c:pt idx="54">
                  <c:v>21.000000</c:v>
                </c:pt>
                <c:pt idx="55">
                  <c:v>27.000000</c:v>
                </c:pt>
                <c:pt idx="56">
                  <c:v>11.000000</c:v>
                </c:pt>
                <c:pt idx="57">
                  <c:v>13.000000</c:v>
                </c:pt>
                <c:pt idx="58">
                  <c:v>18.000000</c:v>
                </c:pt>
                <c:pt idx="59">
                  <c:v>12.000000</c:v>
                </c:pt>
                <c:pt idx="60">
                  <c:v>10.000000</c:v>
                </c:pt>
                <c:pt idx="61">
                  <c:v>21.000000</c:v>
                </c:pt>
                <c:pt idx="62">
                  <c:v>29.000000</c:v>
                </c:pt>
                <c:pt idx="63">
                  <c:v>9.000000</c:v>
                </c:pt>
                <c:pt idx="64">
                  <c:v>17.000000</c:v>
                </c:pt>
                <c:pt idx="65">
                  <c:v>18.000000</c:v>
                </c:pt>
                <c:pt idx="66">
                  <c:v>17.000000</c:v>
                </c:pt>
                <c:pt idx="67">
                  <c:v>17.000000</c:v>
                </c:pt>
                <c:pt idx="68">
                  <c:v>25.000000</c:v>
                </c:pt>
                <c:pt idx="69">
                  <c:v>37.000000</c:v>
                </c:pt>
                <c:pt idx="70">
                  <c:v>17.000000</c:v>
                </c:pt>
                <c:pt idx="71">
                  <c:v>22.000000</c:v>
                </c:pt>
                <c:pt idx="72">
                  <c:v>19.000000</c:v>
                </c:pt>
                <c:pt idx="73">
                  <c:v>20.000000</c:v>
                </c:pt>
                <c:pt idx="74">
                  <c:v>20.000000</c:v>
                </c:pt>
                <c:pt idx="75">
                  <c:v>25.000000</c:v>
                </c:pt>
                <c:pt idx="76">
                  <c:v>30.000000</c:v>
                </c:pt>
                <c:pt idx="77">
                  <c:v>20.000000</c:v>
                </c:pt>
                <c:pt idx="78">
                  <c:v>22.000000</c:v>
                </c:pt>
                <c:pt idx="79">
                  <c:v>25.000000</c:v>
                </c:pt>
                <c:pt idx="80">
                  <c:v>17.000000</c:v>
                </c:pt>
                <c:pt idx="81">
                  <c:v>5.000000</c:v>
                </c:pt>
                <c:pt idx="82">
                  <c:v>3.000000</c:v>
                </c:pt>
                <c:pt idx="83">
                  <c:v>46.000000</c:v>
                </c:pt>
                <c:pt idx="84">
                  <c:v>22.000000</c:v>
                </c:pt>
                <c:pt idx="85">
                  <c:v>25.000000</c:v>
                </c:pt>
                <c:pt idx="86">
                  <c:v>27.000000</c:v>
                </c:pt>
                <c:pt idx="87">
                  <c:v>22.000000</c:v>
                </c:pt>
                <c:pt idx="88">
                  <c:v>21.000000</c:v>
                </c:pt>
                <c:pt idx="89">
                  <c:v>33.000000</c:v>
                </c:pt>
                <c:pt idx="90">
                  <c:v>45.000000</c:v>
                </c:pt>
                <c:pt idx="91">
                  <c:v>11.000000</c:v>
                </c:pt>
                <c:pt idx="92">
                  <c:v>13.000000</c:v>
                </c:pt>
                <c:pt idx="93">
                  <c:v>15.000000</c:v>
                </c:pt>
                <c:pt idx="94">
                  <c:v>18.000000</c:v>
                </c:pt>
                <c:pt idx="95">
                  <c:v>23.000000</c:v>
                </c:pt>
                <c:pt idx="96">
                  <c:v>42.000000</c:v>
                </c:pt>
                <c:pt idx="97">
                  <c:v>56.000000</c:v>
                </c:pt>
                <c:pt idx="98">
                  <c:v>25.000000</c:v>
                </c:pt>
                <c:pt idx="99">
                  <c:v>26.000000</c:v>
                </c:pt>
                <c:pt idx="100">
                  <c:v>27.000000</c:v>
                </c:pt>
                <c:pt idx="101">
                  <c:v>24.000000</c:v>
                </c:pt>
                <c:pt idx="102">
                  <c:v>12.000000</c:v>
                </c:pt>
                <c:pt idx="103">
                  <c:v>-2.000000</c:v>
                </c:pt>
                <c:pt idx="104">
                  <c:v>61.000000</c:v>
                </c:pt>
                <c:pt idx="105">
                  <c:v>20.000000</c:v>
                </c:pt>
                <c:pt idx="106">
                  <c:v>22.000000</c:v>
                </c:pt>
                <c:pt idx="107">
                  <c:v>21.000000</c:v>
                </c:pt>
                <c:pt idx="108">
                  <c:v>18.000000</c:v>
                </c:pt>
                <c:pt idx="109">
                  <c:v>15.000000</c:v>
                </c:pt>
                <c:pt idx="110">
                  <c:v>38.000000</c:v>
                </c:pt>
                <c:pt idx="111">
                  <c:v>53.000000</c:v>
                </c:pt>
                <c:pt idx="112">
                  <c:v>21.000000</c:v>
                </c:pt>
                <c:pt idx="113">
                  <c:v>21.000000</c:v>
                </c:pt>
                <c:pt idx="114">
                  <c:v>22.000000</c:v>
                </c:pt>
                <c:pt idx="115">
                  <c:v>18.000000</c:v>
                </c:pt>
                <c:pt idx="116">
                  <c:v>15.000000</c:v>
                </c:pt>
                <c:pt idx="117">
                  <c:v>30.000000</c:v>
                </c:pt>
                <c:pt idx="118">
                  <c:v>41.000000</c:v>
                </c:pt>
                <c:pt idx="119">
                  <c:v>18.000000</c:v>
                </c:pt>
                <c:pt idx="120">
                  <c:v>21.000000</c:v>
                </c:pt>
                <c:pt idx="121">
                  <c:v>21.000000</c:v>
                </c:pt>
                <c:pt idx="122">
                  <c:v>17.000000</c:v>
                </c:pt>
                <c:pt idx="123">
                  <c:v>16.000000</c:v>
                </c:pt>
                <c:pt idx="124">
                  <c:v>27.000000</c:v>
                </c:pt>
                <c:pt idx="125">
                  <c:v>35.000000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4.375"/>
        <c:minorUnit val="12.1875"/>
      </c:valAx>
      <c:spPr>
        <a:noFill/>
        <a:ln w="12700" cap="flat">
          <a:noFill/>
          <a:miter lim="400000"/>
        </a:ln>
        <a:effectLst/>
      </c:spPr>
    </c:plotArea>
    <c:legend>
      <c:legendPos val="t"/>
      <c:layout>
        <c:manualLayout>
          <c:xMode val="edge"/>
          <c:yMode val="edge"/>
          <c:x val="0.0682388"/>
          <c:y val="0"/>
          <c:w val="0.862413"/>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65065"/>
          <c:y val="0.0571339"/>
          <c:w val="0.953134"/>
          <c:h val="0.862422"/>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'Italy-mobility'!$K$74:$K$215</c:f>
              <c:numCache>
                <c:ptCount val="142"/>
                <c:pt idx="0">
                  <c:v>-35.000000</c:v>
                </c:pt>
                <c:pt idx="1">
                  <c:v>-32.000000</c:v>
                </c:pt>
                <c:pt idx="2">
                  <c:v>-32.000000</c:v>
                </c:pt>
                <c:pt idx="3">
                  <c:v>-32.000000</c:v>
                </c:pt>
                <c:pt idx="4">
                  <c:v>-33.000000</c:v>
                </c:pt>
                <c:pt idx="5">
                  <c:v>-39.000000</c:v>
                </c:pt>
                <c:pt idx="6">
                  <c:v>-50.000000</c:v>
                </c:pt>
                <c:pt idx="7">
                  <c:v>-31.000000</c:v>
                </c:pt>
                <c:pt idx="8">
                  <c:v>-27.000000</c:v>
                </c:pt>
                <c:pt idx="9">
                  <c:v>-28.000000</c:v>
                </c:pt>
                <c:pt idx="10">
                  <c:v>-29.000000</c:v>
                </c:pt>
                <c:pt idx="11">
                  <c:v>-31.000000</c:v>
                </c:pt>
                <c:pt idx="12">
                  <c:v>-34.000000</c:v>
                </c:pt>
                <c:pt idx="13">
                  <c:v>-46.000000</c:v>
                </c:pt>
                <c:pt idx="14">
                  <c:v>-20.000000</c:v>
                </c:pt>
                <c:pt idx="15">
                  <c:v>-19.000000</c:v>
                </c:pt>
                <c:pt idx="16">
                  <c:v>-19.000000</c:v>
                </c:pt>
                <c:pt idx="17">
                  <c:v>-20.000000</c:v>
                </c:pt>
                <c:pt idx="18">
                  <c:v>-21.000000</c:v>
                </c:pt>
                <c:pt idx="19">
                  <c:v>-13.000000</c:v>
                </c:pt>
                <c:pt idx="20">
                  <c:v>-17.000000</c:v>
                </c:pt>
                <c:pt idx="21">
                  <c:v>-18.000000</c:v>
                </c:pt>
                <c:pt idx="22">
                  <c:v>-14.000000</c:v>
                </c:pt>
                <c:pt idx="23">
                  <c:v>-14.000000</c:v>
                </c:pt>
                <c:pt idx="24">
                  <c:v>-15.000000</c:v>
                </c:pt>
                <c:pt idx="25">
                  <c:v>-16.000000</c:v>
                </c:pt>
                <c:pt idx="26">
                  <c:v>-7.000000</c:v>
                </c:pt>
                <c:pt idx="27">
                  <c:v>-13.000000</c:v>
                </c:pt>
                <c:pt idx="28">
                  <c:v>-26.000000</c:v>
                </c:pt>
                <c:pt idx="29">
                  <c:v>-61.000000</c:v>
                </c:pt>
                <c:pt idx="30">
                  <c:v>-7.000000</c:v>
                </c:pt>
                <c:pt idx="31">
                  <c:v>-10.000000</c:v>
                </c:pt>
                <c:pt idx="32">
                  <c:v>-10.000000</c:v>
                </c:pt>
                <c:pt idx="33">
                  <c:v>-3.000000</c:v>
                </c:pt>
                <c:pt idx="34">
                  <c:v>-18.000000</c:v>
                </c:pt>
                <c:pt idx="35">
                  <c:v>-11.000000</c:v>
                </c:pt>
                <c:pt idx="36">
                  <c:v>-7.000000</c:v>
                </c:pt>
                <c:pt idx="37">
                  <c:v>-8.000000</c:v>
                </c:pt>
                <c:pt idx="38">
                  <c:v>-8.000000</c:v>
                </c:pt>
                <c:pt idx="39">
                  <c:v>-15.000000</c:v>
                </c:pt>
                <c:pt idx="40">
                  <c:v>-2.000000</c:v>
                </c:pt>
                <c:pt idx="41">
                  <c:v>-3.000000</c:v>
                </c:pt>
                <c:pt idx="42">
                  <c:v>-13.000000</c:v>
                </c:pt>
                <c:pt idx="43">
                  <c:v>-5.000000</c:v>
                </c:pt>
                <c:pt idx="44">
                  <c:v>-5.000000</c:v>
                </c:pt>
                <c:pt idx="45">
                  <c:v>-7.000000</c:v>
                </c:pt>
                <c:pt idx="46">
                  <c:v>-7.000000</c:v>
                </c:pt>
                <c:pt idx="47">
                  <c:v>2.000000</c:v>
                </c:pt>
                <c:pt idx="48">
                  <c:v>8.000000</c:v>
                </c:pt>
                <c:pt idx="49">
                  <c:v>-7.000000</c:v>
                </c:pt>
                <c:pt idx="50">
                  <c:v>-3.000000</c:v>
                </c:pt>
                <c:pt idx="51">
                  <c:v>-3.000000</c:v>
                </c:pt>
                <c:pt idx="52">
                  <c:v>-5.000000</c:v>
                </c:pt>
                <c:pt idx="53">
                  <c:v>-6.000000</c:v>
                </c:pt>
                <c:pt idx="54">
                  <c:v>2.000000</c:v>
                </c:pt>
                <c:pt idx="55">
                  <c:v>6.000000</c:v>
                </c:pt>
                <c:pt idx="56">
                  <c:v>-6.000000</c:v>
                </c:pt>
                <c:pt idx="57">
                  <c:v>-2.000000</c:v>
                </c:pt>
                <c:pt idx="58">
                  <c:v>0.000000</c:v>
                </c:pt>
                <c:pt idx="59">
                  <c:v>-2.000000</c:v>
                </c:pt>
                <c:pt idx="60">
                  <c:v>-5.000000</c:v>
                </c:pt>
                <c:pt idx="61">
                  <c:v>1.000000</c:v>
                </c:pt>
                <c:pt idx="62">
                  <c:v>6.000000</c:v>
                </c:pt>
                <c:pt idx="63">
                  <c:v>-6.000000</c:v>
                </c:pt>
                <c:pt idx="64">
                  <c:v>0.000000</c:v>
                </c:pt>
                <c:pt idx="65">
                  <c:v>0.000000</c:v>
                </c:pt>
                <c:pt idx="66">
                  <c:v>-1.000000</c:v>
                </c:pt>
                <c:pt idx="67">
                  <c:v>-2.000000</c:v>
                </c:pt>
                <c:pt idx="68">
                  <c:v>0.000000</c:v>
                </c:pt>
                <c:pt idx="69">
                  <c:v>9.000000</c:v>
                </c:pt>
                <c:pt idx="70">
                  <c:v>-4.000000</c:v>
                </c:pt>
                <c:pt idx="71">
                  <c:v>1.000000</c:v>
                </c:pt>
                <c:pt idx="72">
                  <c:v>0.000000</c:v>
                </c:pt>
                <c:pt idx="73">
                  <c:v>-1.000000</c:v>
                </c:pt>
                <c:pt idx="74">
                  <c:v>-3.000000</c:v>
                </c:pt>
                <c:pt idx="75">
                  <c:v>1.000000</c:v>
                </c:pt>
                <c:pt idx="76">
                  <c:v>7.000000</c:v>
                </c:pt>
                <c:pt idx="77">
                  <c:v>-3.000000</c:v>
                </c:pt>
                <c:pt idx="78">
                  <c:v>1.000000</c:v>
                </c:pt>
                <c:pt idx="79">
                  <c:v>1.000000</c:v>
                </c:pt>
                <c:pt idx="80">
                  <c:v>-2.000000</c:v>
                </c:pt>
                <c:pt idx="81">
                  <c:v>-8.000000</c:v>
                </c:pt>
                <c:pt idx="82">
                  <c:v>-12.000000</c:v>
                </c:pt>
                <c:pt idx="83">
                  <c:v>7.000000</c:v>
                </c:pt>
                <c:pt idx="84">
                  <c:v>-2.000000</c:v>
                </c:pt>
                <c:pt idx="85">
                  <c:v>1.000000</c:v>
                </c:pt>
                <c:pt idx="86">
                  <c:v>1.000000</c:v>
                </c:pt>
                <c:pt idx="87">
                  <c:v>0.000000</c:v>
                </c:pt>
                <c:pt idx="88">
                  <c:v>-6.000000</c:v>
                </c:pt>
                <c:pt idx="89">
                  <c:v>0.000000</c:v>
                </c:pt>
                <c:pt idx="90">
                  <c:v>-3.000000</c:v>
                </c:pt>
                <c:pt idx="91">
                  <c:v>-13.000000</c:v>
                </c:pt>
                <c:pt idx="92">
                  <c:v>-11.000000</c:v>
                </c:pt>
                <c:pt idx="93">
                  <c:v>-12.000000</c:v>
                </c:pt>
                <c:pt idx="94">
                  <c:v>-13.000000</c:v>
                </c:pt>
                <c:pt idx="95">
                  <c:v>-17.000000</c:v>
                </c:pt>
                <c:pt idx="96">
                  <c:v>-10.000000</c:v>
                </c:pt>
                <c:pt idx="97">
                  <c:v>-13.000000</c:v>
                </c:pt>
                <c:pt idx="98">
                  <c:v>-31.000000</c:v>
                </c:pt>
                <c:pt idx="99">
                  <c:v>-33.000000</c:v>
                </c:pt>
                <c:pt idx="100">
                  <c:v>-36.000000</c:v>
                </c:pt>
                <c:pt idx="101">
                  <c:v>-40.000000</c:v>
                </c:pt>
                <c:pt idx="102">
                  <c:v>-46.000000</c:v>
                </c:pt>
                <c:pt idx="103">
                  <c:v>-45.000000</c:v>
                </c:pt>
                <c:pt idx="104">
                  <c:v>-23.000000</c:v>
                </c:pt>
                <c:pt idx="105">
                  <c:v>-42.000000</c:v>
                </c:pt>
                <c:pt idx="106">
                  <c:v>-40.000000</c:v>
                </c:pt>
                <c:pt idx="107">
                  <c:v>-39.000000</c:v>
                </c:pt>
                <c:pt idx="108">
                  <c:v>-40.000000</c:v>
                </c:pt>
                <c:pt idx="109">
                  <c:v>-40.000000</c:v>
                </c:pt>
                <c:pt idx="110">
                  <c:v>-20.000000</c:v>
                </c:pt>
                <c:pt idx="111">
                  <c:v>-12.000000</c:v>
                </c:pt>
                <c:pt idx="112">
                  <c:v>-24.000000</c:v>
                </c:pt>
                <c:pt idx="113">
                  <c:v>-19.000000</c:v>
                </c:pt>
                <c:pt idx="114">
                  <c:v>-17.000000</c:v>
                </c:pt>
                <c:pt idx="115">
                  <c:v>-17.000000</c:v>
                </c:pt>
                <c:pt idx="116">
                  <c:v>-19.000000</c:v>
                </c:pt>
                <c:pt idx="117">
                  <c:v>-7.000000</c:v>
                </c:pt>
                <c:pt idx="118">
                  <c:v>0.000000</c:v>
                </c:pt>
                <c:pt idx="119">
                  <c:v>-8.000000</c:v>
                </c:pt>
                <c:pt idx="120">
                  <c:v>-2.000000</c:v>
                </c:pt>
                <c:pt idx="121">
                  <c:v>-1.000000</c:v>
                </c:pt>
                <c:pt idx="122">
                  <c:v>0.000000</c:v>
                </c:pt>
                <c:pt idx="123">
                  <c:v>-1.000000</c:v>
                </c:pt>
                <c:pt idx="124">
                  <c:v>10.000000</c:v>
                </c:pt>
                <c:pt idx="125">
                  <c:v>18.000000</c:v>
                </c:pt>
                <c:pt idx="126">
                  <c:v>1.000000</c:v>
                </c:pt>
                <c:pt idx="127">
                  <c:v>7.000000</c:v>
                </c:pt>
                <c:pt idx="128">
                  <c:v>6.000000</c:v>
                </c:pt>
                <c:pt idx="129">
                  <c:v>5.000000</c:v>
                </c:pt>
                <c:pt idx="130">
                  <c:v>4.000000</c:v>
                </c:pt>
                <c:pt idx="131">
                  <c:v>16.000000</c:v>
                </c:pt>
                <c:pt idx="132">
                  <c:v>22.000000</c:v>
                </c:pt>
                <c:pt idx="133">
                  <c:v>1.000000</c:v>
                </c:pt>
                <c:pt idx="134">
                  <c:v>8.000000</c:v>
                </c:pt>
                <c:pt idx="135">
                  <c:v>10.000000</c:v>
                </c:pt>
                <c:pt idx="136">
                  <c:v>9.000000</c:v>
                </c:pt>
                <c:pt idx="137">
                  <c:v>8.000000</c:v>
                </c:pt>
                <c:pt idx="138">
                  <c:v>18.000000</c:v>
                </c:pt>
                <c:pt idx="139">
                  <c:v>24.000000</c:v>
                </c:pt>
                <c:pt idx="140">
                  <c:v>8.000000</c:v>
                </c:pt>
                <c:pt idx="141">
                  <c:v>14.000000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'Italy-mobility'!$N$74:$N$215</c:f>
              <c:numCache>
                <c:ptCount val="142"/>
                <c:pt idx="0">
                  <c:v>-34.000000</c:v>
                </c:pt>
                <c:pt idx="1">
                  <c:v>-32.000000</c:v>
                </c:pt>
                <c:pt idx="2">
                  <c:v>-32.000000</c:v>
                </c:pt>
                <c:pt idx="3">
                  <c:v>-31.000000</c:v>
                </c:pt>
                <c:pt idx="4">
                  <c:v>-34.000000</c:v>
                </c:pt>
                <c:pt idx="5">
                  <c:v>-37.000000</c:v>
                </c:pt>
                <c:pt idx="6">
                  <c:v>-52.000000</c:v>
                </c:pt>
                <c:pt idx="7">
                  <c:v>-30.000000</c:v>
                </c:pt>
                <c:pt idx="8">
                  <c:v>-26.000000</c:v>
                </c:pt>
                <c:pt idx="9">
                  <c:v>-28.000000</c:v>
                </c:pt>
                <c:pt idx="10">
                  <c:v>-27.000000</c:v>
                </c:pt>
                <c:pt idx="11">
                  <c:v>-30.000000</c:v>
                </c:pt>
                <c:pt idx="12">
                  <c:v>-36.000000</c:v>
                </c:pt>
                <c:pt idx="13">
                  <c:v>-48.000000</c:v>
                </c:pt>
                <c:pt idx="14">
                  <c:v>-18.000000</c:v>
                </c:pt>
                <c:pt idx="15">
                  <c:v>-15.000000</c:v>
                </c:pt>
                <c:pt idx="16">
                  <c:v>-15.000000</c:v>
                </c:pt>
                <c:pt idx="17">
                  <c:v>-17.000000</c:v>
                </c:pt>
                <c:pt idx="18">
                  <c:v>-18.000000</c:v>
                </c:pt>
                <c:pt idx="19">
                  <c:v>-11.000000</c:v>
                </c:pt>
                <c:pt idx="20">
                  <c:v>-12.000000</c:v>
                </c:pt>
                <c:pt idx="21">
                  <c:v>-15.000000</c:v>
                </c:pt>
                <c:pt idx="22">
                  <c:v>-10.000000</c:v>
                </c:pt>
                <c:pt idx="23">
                  <c:v>-10.000000</c:v>
                </c:pt>
                <c:pt idx="24">
                  <c:v>-12.000000</c:v>
                </c:pt>
                <c:pt idx="25">
                  <c:v>-14.000000</c:v>
                </c:pt>
                <c:pt idx="26">
                  <c:v>-4.000000</c:v>
                </c:pt>
                <c:pt idx="27">
                  <c:v>-13.000000</c:v>
                </c:pt>
                <c:pt idx="28">
                  <c:v>-18.000000</c:v>
                </c:pt>
                <c:pt idx="29">
                  <c:v>-48.000000</c:v>
                </c:pt>
                <c:pt idx="30">
                  <c:v>-3.000000</c:v>
                </c:pt>
                <c:pt idx="31">
                  <c:v>-7.000000</c:v>
                </c:pt>
                <c:pt idx="32">
                  <c:v>-6.000000</c:v>
                </c:pt>
                <c:pt idx="33">
                  <c:v>5.000000</c:v>
                </c:pt>
                <c:pt idx="34">
                  <c:v>-12.000000</c:v>
                </c:pt>
                <c:pt idx="35">
                  <c:v>-8.000000</c:v>
                </c:pt>
                <c:pt idx="36">
                  <c:v>-3.000000</c:v>
                </c:pt>
                <c:pt idx="37">
                  <c:v>-3.000000</c:v>
                </c:pt>
                <c:pt idx="38">
                  <c:v>-4.000000</c:v>
                </c:pt>
                <c:pt idx="39">
                  <c:v>-11.000000</c:v>
                </c:pt>
                <c:pt idx="40">
                  <c:v>-2.000000</c:v>
                </c:pt>
                <c:pt idx="41">
                  <c:v>11.000000</c:v>
                </c:pt>
                <c:pt idx="42">
                  <c:v>-6.000000</c:v>
                </c:pt>
                <c:pt idx="43">
                  <c:v>0.000000</c:v>
                </c:pt>
                <c:pt idx="44">
                  <c:v>0.000000</c:v>
                </c:pt>
                <c:pt idx="45">
                  <c:v>-1.000000</c:v>
                </c:pt>
                <c:pt idx="46">
                  <c:v>0.000000</c:v>
                </c:pt>
                <c:pt idx="47">
                  <c:v>9.000000</c:v>
                </c:pt>
                <c:pt idx="48">
                  <c:v>22.000000</c:v>
                </c:pt>
                <c:pt idx="49">
                  <c:v>-2.000000</c:v>
                </c:pt>
                <c:pt idx="50">
                  <c:v>4.000000</c:v>
                </c:pt>
                <c:pt idx="51">
                  <c:v>1.000000</c:v>
                </c:pt>
                <c:pt idx="52">
                  <c:v>1.000000</c:v>
                </c:pt>
                <c:pt idx="53">
                  <c:v>-1.000000</c:v>
                </c:pt>
                <c:pt idx="54">
                  <c:v>7.000000</c:v>
                </c:pt>
                <c:pt idx="55">
                  <c:v>17.000000</c:v>
                </c:pt>
                <c:pt idx="56">
                  <c:v>0.000000</c:v>
                </c:pt>
                <c:pt idx="57">
                  <c:v>4.000000</c:v>
                </c:pt>
                <c:pt idx="58">
                  <c:v>5.000000</c:v>
                </c:pt>
                <c:pt idx="59">
                  <c:v>4.000000</c:v>
                </c:pt>
                <c:pt idx="60">
                  <c:v>0.000000</c:v>
                </c:pt>
                <c:pt idx="61">
                  <c:v>10.000000</c:v>
                </c:pt>
                <c:pt idx="62">
                  <c:v>22.000000</c:v>
                </c:pt>
                <c:pt idx="63">
                  <c:v>-1.000000</c:v>
                </c:pt>
                <c:pt idx="64">
                  <c:v>6.000000</c:v>
                </c:pt>
                <c:pt idx="65">
                  <c:v>7.000000</c:v>
                </c:pt>
                <c:pt idx="66">
                  <c:v>7.000000</c:v>
                </c:pt>
                <c:pt idx="67">
                  <c:v>4.000000</c:v>
                </c:pt>
                <c:pt idx="68">
                  <c:v>8.000000</c:v>
                </c:pt>
                <c:pt idx="69">
                  <c:v>16.000000</c:v>
                </c:pt>
                <c:pt idx="70">
                  <c:v>2.000000</c:v>
                </c:pt>
                <c:pt idx="71">
                  <c:v>7.000000</c:v>
                </c:pt>
                <c:pt idx="72">
                  <c:v>7.000000</c:v>
                </c:pt>
                <c:pt idx="73">
                  <c:v>5.000000</c:v>
                </c:pt>
                <c:pt idx="74">
                  <c:v>3.000000</c:v>
                </c:pt>
                <c:pt idx="75">
                  <c:v>9.000000</c:v>
                </c:pt>
                <c:pt idx="76">
                  <c:v>20.000000</c:v>
                </c:pt>
                <c:pt idx="77">
                  <c:v>2.000000</c:v>
                </c:pt>
                <c:pt idx="78">
                  <c:v>7.000000</c:v>
                </c:pt>
                <c:pt idx="79">
                  <c:v>7.000000</c:v>
                </c:pt>
                <c:pt idx="80">
                  <c:v>3.000000</c:v>
                </c:pt>
                <c:pt idx="81">
                  <c:v>-8.000000</c:v>
                </c:pt>
                <c:pt idx="82">
                  <c:v>-7.000000</c:v>
                </c:pt>
                <c:pt idx="83">
                  <c:v>18.000000</c:v>
                </c:pt>
                <c:pt idx="84">
                  <c:v>3.000000</c:v>
                </c:pt>
                <c:pt idx="85">
                  <c:v>7.000000</c:v>
                </c:pt>
                <c:pt idx="86">
                  <c:v>7.000000</c:v>
                </c:pt>
                <c:pt idx="87">
                  <c:v>5.000000</c:v>
                </c:pt>
                <c:pt idx="88">
                  <c:v>1.000000</c:v>
                </c:pt>
                <c:pt idx="89">
                  <c:v>9.000000</c:v>
                </c:pt>
                <c:pt idx="90">
                  <c:v>7.000000</c:v>
                </c:pt>
                <c:pt idx="91">
                  <c:v>-7.000000</c:v>
                </c:pt>
                <c:pt idx="92">
                  <c:v>-4.000000</c:v>
                </c:pt>
                <c:pt idx="93">
                  <c:v>-6.000000</c:v>
                </c:pt>
                <c:pt idx="94">
                  <c:v>-5.000000</c:v>
                </c:pt>
                <c:pt idx="95">
                  <c:v>-9.000000</c:v>
                </c:pt>
                <c:pt idx="96">
                  <c:v>-1.000000</c:v>
                </c:pt>
                <c:pt idx="97">
                  <c:v>0.000000</c:v>
                </c:pt>
                <c:pt idx="98">
                  <c:v>-22.000000</c:v>
                </c:pt>
                <c:pt idx="99">
                  <c:v>-21.000000</c:v>
                </c:pt>
                <c:pt idx="100">
                  <c:v>-24.000000</c:v>
                </c:pt>
                <c:pt idx="101">
                  <c:v>-28.000000</c:v>
                </c:pt>
                <c:pt idx="102">
                  <c:v>-31.000000</c:v>
                </c:pt>
                <c:pt idx="103">
                  <c:v>-28.000000</c:v>
                </c:pt>
                <c:pt idx="104">
                  <c:v>-15.000000</c:v>
                </c:pt>
                <c:pt idx="105">
                  <c:v>-31.000000</c:v>
                </c:pt>
                <c:pt idx="106">
                  <c:v>-27.000000</c:v>
                </c:pt>
                <c:pt idx="107">
                  <c:v>-27.000000</c:v>
                </c:pt>
                <c:pt idx="108">
                  <c:v>-29.000000</c:v>
                </c:pt>
                <c:pt idx="109">
                  <c:v>-30.000000</c:v>
                </c:pt>
                <c:pt idx="110">
                  <c:v>-13.000000</c:v>
                </c:pt>
                <c:pt idx="111">
                  <c:v>-1.000000</c:v>
                </c:pt>
                <c:pt idx="112">
                  <c:v>-16.000000</c:v>
                </c:pt>
                <c:pt idx="113">
                  <c:v>-11.000000</c:v>
                </c:pt>
                <c:pt idx="114">
                  <c:v>-9.000000</c:v>
                </c:pt>
                <c:pt idx="115">
                  <c:v>-9.000000</c:v>
                </c:pt>
                <c:pt idx="116">
                  <c:v>-13.000000</c:v>
                </c:pt>
                <c:pt idx="117">
                  <c:v>-3.000000</c:v>
                </c:pt>
                <c:pt idx="118">
                  <c:v>4.000000</c:v>
                </c:pt>
                <c:pt idx="119">
                  <c:v>-1.000000</c:v>
                </c:pt>
                <c:pt idx="120">
                  <c:v>4.000000</c:v>
                </c:pt>
                <c:pt idx="121">
                  <c:v>4.000000</c:v>
                </c:pt>
                <c:pt idx="122">
                  <c:v>4.000000</c:v>
                </c:pt>
                <c:pt idx="123">
                  <c:v>2.000000</c:v>
                </c:pt>
                <c:pt idx="124">
                  <c:v>14.000000</c:v>
                </c:pt>
                <c:pt idx="125">
                  <c:v>21.000000</c:v>
                </c:pt>
                <c:pt idx="126">
                  <c:v>4.000000</c:v>
                </c:pt>
                <c:pt idx="127">
                  <c:v>10.000000</c:v>
                </c:pt>
                <c:pt idx="128">
                  <c:v>9.000000</c:v>
                </c:pt>
                <c:pt idx="129">
                  <c:v>8.000000</c:v>
                </c:pt>
                <c:pt idx="130">
                  <c:v>6.000000</c:v>
                </c:pt>
                <c:pt idx="131">
                  <c:v>18.000000</c:v>
                </c:pt>
                <c:pt idx="132">
                  <c:v>24.000000</c:v>
                </c:pt>
                <c:pt idx="133">
                  <c:v>6.000000</c:v>
                </c:pt>
                <c:pt idx="134">
                  <c:v>14.000000</c:v>
                </c:pt>
                <c:pt idx="135">
                  <c:v>16.000000</c:v>
                </c:pt>
                <c:pt idx="136">
                  <c:v>14.000000</c:v>
                </c:pt>
                <c:pt idx="137">
                  <c:v>12.000000</c:v>
                </c:pt>
                <c:pt idx="138">
                  <c:v>18.000000</c:v>
                </c:pt>
                <c:pt idx="139">
                  <c:v>20.000000</c:v>
                </c:pt>
                <c:pt idx="140">
                  <c:v>11.000000</c:v>
                </c:pt>
                <c:pt idx="141">
                  <c:v>17.000000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'Italy-mobility'!$V$74:$V$215</c:f>
              <c:numCache>
                <c:ptCount val="142"/>
                <c:pt idx="0">
                  <c:v>-28.000000</c:v>
                </c:pt>
                <c:pt idx="1">
                  <c:v>-25.000000</c:v>
                </c:pt>
                <c:pt idx="2">
                  <c:v>-25.000000</c:v>
                </c:pt>
                <c:pt idx="3">
                  <c:v>-24.000000</c:v>
                </c:pt>
                <c:pt idx="4">
                  <c:v>-26.000000</c:v>
                </c:pt>
                <c:pt idx="5">
                  <c:v>-32.000000</c:v>
                </c:pt>
                <c:pt idx="6">
                  <c:v>-48.000000</c:v>
                </c:pt>
                <c:pt idx="7">
                  <c:v>-24.000000</c:v>
                </c:pt>
                <c:pt idx="8">
                  <c:v>-20.000000</c:v>
                </c:pt>
                <c:pt idx="9">
                  <c:v>-20.000000</c:v>
                </c:pt>
                <c:pt idx="10">
                  <c:v>-22.000000</c:v>
                </c:pt>
                <c:pt idx="11">
                  <c:v>-25.000000</c:v>
                </c:pt>
                <c:pt idx="12">
                  <c:v>-30.000000</c:v>
                </c:pt>
                <c:pt idx="13">
                  <c:v>-44.000000</c:v>
                </c:pt>
                <c:pt idx="14">
                  <c:v>-14.000000</c:v>
                </c:pt>
                <c:pt idx="15">
                  <c:v>-15.000000</c:v>
                </c:pt>
                <c:pt idx="16">
                  <c:v>-13.000000</c:v>
                </c:pt>
                <c:pt idx="17">
                  <c:v>-16.000000</c:v>
                </c:pt>
                <c:pt idx="18">
                  <c:v>-16.000000</c:v>
                </c:pt>
                <c:pt idx="19">
                  <c:v>-14.000000</c:v>
                </c:pt>
                <c:pt idx="20">
                  <c:v>-20.000000</c:v>
                </c:pt>
                <c:pt idx="21">
                  <c:v>-13.000000</c:v>
                </c:pt>
                <c:pt idx="22">
                  <c:v>-11.000000</c:v>
                </c:pt>
                <c:pt idx="23">
                  <c:v>-10.000000</c:v>
                </c:pt>
                <c:pt idx="24">
                  <c:v>-12.000000</c:v>
                </c:pt>
                <c:pt idx="25">
                  <c:v>-12.000000</c:v>
                </c:pt>
                <c:pt idx="26">
                  <c:v>-9.000000</c:v>
                </c:pt>
                <c:pt idx="27">
                  <c:v>-18.000000</c:v>
                </c:pt>
                <c:pt idx="28">
                  <c:v>-29.000000</c:v>
                </c:pt>
                <c:pt idx="29">
                  <c:v>-65.000000</c:v>
                </c:pt>
                <c:pt idx="30">
                  <c:v>-4.000000</c:v>
                </c:pt>
                <c:pt idx="31">
                  <c:v>-6.000000</c:v>
                </c:pt>
                <c:pt idx="32">
                  <c:v>-6.000000</c:v>
                </c:pt>
                <c:pt idx="33">
                  <c:v>-1.000000</c:v>
                </c:pt>
                <c:pt idx="34">
                  <c:v>-15.000000</c:v>
                </c:pt>
                <c:pt idx="35">
                  <c:v>-6.000000</c:v>
                </c:pt>
                <c:pt idx="36">
                  <c:v>-4.000000</c:v>
                </c:pt>
                <c:pt idx="37">
                  <c:v>-4.000000</c:v>
                </c:pt>
                <c:pt idx="38">
                  <c:v>-4.000000</c:v>
                </c:pt>
                <c:pt idx="39">
                  <c:v>-10.000000</c:v>
                </c:pt>
                <c:pt idx="40">
                  <c:v>3.000000</c:v>
                </c:pt>
                <c:pt idx="41">
                  <c:v>-4.000000</c:v>
                </c:pt>
                <c:pt idx="42">
                  <c:v>-8.000000</c:v>
                </c:pt>
                <c:pt idx="43">
                  <c:v>-2.000000</c:v>
                </c:pt>
                <c:pt idx="44">
                  <c:v>-1.000000</c:v>
                </c:pt>
                <c:pt idx="45">
                  <c:v>-3.000000</c:v>
                </c:pt>
                <c:pt idx="46">
                  <c:v>-2.000000</c:v>
                </c:pt>
                <c:pt idx="47">
                  <c:v>5.000000</c:v>
                </c:pt>
                <c:pt idx="48">
                  <c:v>15.000000</c:v>
                </c:pt>
                <c:pt idx="49">
                  <c:v>-2.000000</c:v>
                </c:pt>
                <c:pt idx="50">
                  <c:v>0.000000</c:v>
                </c:pt>
                <c:pt idx="51">
                  <c:v>1.000000</c:v>
                </c:pt>
                <c:pt idx="52">
                  <c:v>-2.000000</c:v>
                </c:pt>
                <c:pt idx="53">
                  <c:v>0.000000</c:v>
                </c:pt>
                <c:pt idx="54">
                  <c:v>7.000000</c:v>
                </c:pt>
                <c:pt idx="55">
                  <c:v>15.000000</c:v>
                </c:pt>
                <c:pt idx="56">
                  <c:v>-1.000000</c:v>
                </c:pt>
                <c:pt idx="57">
                  <c:v>2.000000</c:v>
                </c:pt>
                <c:pt idx="58">
                  <c:v>2.000000</c:v>
                </c:pt>
                <c:pt idx="59">
                  <c:v>1.000000</c:v>
                </c:pt>
                <c:pt idx="60">
                  <c:v>-1.000000</c:v>
                </c:pt>
                <c:pt idx="61">
                  <c:v>5.000000</c:v>
                </c:pt>
                <c:pt idx="62">
                  <c:v>15.000000</c:v>
                </c:pt>
                <c:pt idx="63">
                  <c:v>0.000000</c:v>
                </c:pt>
                <c:pt idx="64">
                  <c:v>2.000000</c:v>
                </c:pt>
                <c:pt idx="65">
                  <c:v>3.000000</c:v>
                </c:pt>
                <c:pt idx="66">
                  <c:v>2.000000</c:v>
                </c:pt>
                <c:pt idx="67">
                  <c:v>2.000000</c:v>
                </c:pt>
                <c:pt idx="68">
                  <c:v>3.000000</c:v>
                </c:pt>
                <c:pt idx="69">
                  <c:v>20.000000</c:v>
                </c:pt>
                <c:pt idx="70">
                  <c:v>1.000000</c:v>
                </c:pt>
                <c:pt idx="71">
                  <c:v>5.000000</c:v>
                </c:pt>
                <c:pt idx="72">
                  <c:v>5.000000</c:v>
                </c:pt>
                <c:pt idx="73">
                  <c:v>3.000000</c:v>
                </c:pt>
                <c:pt idx="74">
                  <c:v>3.000000</c:v>
                </c:pt>
                <c:pt idx="75">
                  <c:v>8.000000</c:v>
                </c:pt>
                <c:pt idx="76">
                  <c:v>19.000000</c:v>
                </c:pt>
                <c:pt idx="77">
                  <c:v>4.000000</c:v>
                </c:pt>
                <c:pt idx="78">
                  <c:v>7.000000</c:v>
                </c:pt>
                <c:pt idx="79">
                  <c:v>6.000000</c:v>
                </c:pt>
                <c:pt idx="80">
                  <c:v>3.000000</c:v>
                </c:pt>
                <c:pt idx="81">
                  <c:v>-7.000000</c:v>
                </c:pt>
                <c:pt idx="82">
                  <c:v>-1.000000</c:v>
                </c:pt>
                <c:pt idx="83">
                  <c:v>19.000000</c:v>
                </c:pt>
                <c:pt idx="84">
                  <c:v>4.000000</c:v>
                </c:pt>
                <c:pt idx="85">
                  <c:v>6.000000</c:v>
                </c:pt>
                <c:pt idx="86">
                  <c:v>5.000000</c:v>
                </c:pt>
                <c:pt idx="87">
                  <c:v>4.000000</c:v>
                </c:pt>
                <c:pt idx="88">
                  <c:v>-2.000000</c:v>
                </c:pt>
                <c:pt idx="89">
                  <c:v>9.000000</c:v>
                </c:pt>
                <c:pt idx="90">
                  <c:v>10.000000</c:v>
                </c:pt>
                <c:pt idx="91">
                  <c:v>-3.000000</c:v>
                </c:pt>
                <c:pt idx="92">
                  <c:v>-2.000000</c:v>
                </c:pt>
                <c:pt idx="93">
                  <c:v>-1.000000</c:v>
                </c:pt>
                <c:pt idx="94">
                  <c:v>-2.000000</c:v>
                </c:pt>
                <c:pt idx="95">
                  <c:v>-5.000000</c:v>
                </c:pt>
                <c:pt idx="96">
                  <c:v>11.000000</c:v>
                </c:pt>
                <c:pt idx="97">
                  <c:v>15.000000</c:v>
                </c:pt>
                <c:pt idx="98">
                  <c:v>-17.000000</c:v>
                </c:pt>
                <c:pt idx="99">
                  <c:v>-19.000000</c:v>
                </c:pt>
                <c:pt idx="100">
                  <c:v>-23.000000</c:v>
                </c:pt>
                <c:pt idx="101">
                  <c:v>-28.000000</c:v>
                </c:pt>
                <c:pt idx="102">
                  <c:v>-35.000000</c:v>
                </c:pt>
                <c:pt idx="103">
                  <c:v>-24.000000</c:v>
                </c:pt>
                <c:pt idx="104">
                  <c:v>13.000000</c:v>
                </c:pt>
                <c:pt idx="105">
                  <c:v>-29.000000</c:v>
                </c:pt>
                <c:pt idx="106">
                  <c:v>-27.000000</c:v>
                </c:pt>
                <c:pt idx="107">
                  <c:v>-26.000000</c:v>
                </c:pt>
                <c:pt idx="108">
                  <c:v>-28.000000</c:v>
                </c:pt>
                <c:pt idx="109">
                  <c:v>-28.000000</c:v>
                </c:pt>
                <c:pt idx="110">
                  <c:v>5.000000</c:v>
                </c:pt>
                <c:pt idx="111">
                  <c:v>14.000000</c:v>
                </c:pt>
                <c:pt idx="112">
                  <c:v>-12.000000</c:v>
                </c:pt>
                <c:pt idx="113">
                  <c:v>-8.000000</c:v>
                </c:pt>
                <c:pt idx="114">
                  <c:v>-5.000000</c:v>
                </c:pt>
                <c:pt idx="115">
                  <c:v>-7.000000</c:v>
                </c:pt>
                <c:pt idx="116">
                  <c:v>-7.000000</c:v>
                </c:pt>
                <c:pt idx="117">
                  <c:v>3.000000</c:v>
                </c:pt>
                <c:pt idx="118">
                  <c:v>9.000000</c:v>
                </c:pt>
                <c:pt idx="119">
                  <c:v>-2.000000</c:v>
                </c:pt>
                <c:pt idx="120">
                  <c:v>0.000000</c:v>
                </c:pt>
                <c:pt idx="121">
                  <c:v>4.000000</c:v>
                </c:pt>
                <c:pt idx="122">
                  <c:v>2.000000</c:v>
                </c:pt>
                <c:pt idx="123">
                  <c:v>6.000000</c:v>
                </c:pt>
                <c:pt idx="124">
                  <c:v>17.000000</c:v>
                </c:pt>
                <c:pt idx="125">
                  <c:v>27.000000</c:v>
                </c:pt>
                <c:pt idx="126">
                  <c:v>3.000000</c:v>
                </c:pt>
                <c:pt idx="127">
                  <c:v>9.000000</c:v>
                </c:pt>
                <c:pt idx="128">
                  <c:v>10.000000</c:v>
                </c:pt>
                <c:pt idx="129">
                  <c:v>7.000000</c:v>
                </c:pt>
                <c:pt idx="130">
                  <c:v>8.000000</c:v>
                </c:pt>
                <c:pt idx="131">
                  <c:v>18.000000</c:v>
                </c:pt>
                <c:pt idx="132">
                  <c:v>29.000000</c:v>
                </c:pt>
                <c:pt idx="133">
                  <c:v>8.000000</c:v>
                </c:pt>
                <c:pt idx="134">
                  <c:v>11.000000</c:v>
                </c:pt>
                <c:pt idx="135">
                  <c:v>9.000000</c:v>
                </c:pt>
                <c:pt idx="136">
                  <c:v>7.000000</c:v>
                </c:pt>
                <c:pt idx="137">
                  <c:v>9.000000</c:v>
                </c:pt>
                <c:pt idx="138">
                  <c:v>19.000000</c:v>
                </c:pt>
                <c:pt idx="139">
                  <c:v>33.000000</c:v>
                </c:pt>
                <c:pt idx="140">
                  <c:v>9.000000</c:v>
                </c:pt>
                <c:pt idx="141">
                  <c:v>12.000000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'Italy-mobility'!$G$74:$G$215</c:f>
              <c:numCache>
                <c:ptCount val="142"/>
                <c:pt idx="0">
                  <c:v>-27.000000</c:v>
                </c:pt>
                <c:pt idx="1">
                  <c:v>-26.000000</c:v>
                </c:pt>
                <c:pt idx="2">
                  <c:v>-26.000000</c:v>
                </c:pt>
                <c:pt idx="3">
                  <c:v>-26.000000</c:v>
                </c:pt>
                <c:pt idx="4">
                  <c:v>-26.000000</c:v>
                </c:pt>
                <c:pt idx="5">
                  <c:v>-30.000000</c:v>
                </c:pt>
                <c:pt idx="6">
                  <c:v>-41.000000</c:v>
                </c:pt>
                <c:pt idx="7">
                  <c:v>-21.000000</c:v>
                </c:pt>
                <c:pt idx="8">
                  <c:v>-20.000000</c:v>
                </c:pt>
                <c:pt idx="9">
                  <c:v>-20.000000</c:v>
                </c:pt>
                <c:pt idx="10">
                  <c:v>-22.000000</c:v>
                </c:pt>
                <c:pt idx="11">
                  <c:v>-22.000000</c:v>
                </c:pt>
                <c:pt idx="12">
                  <c:v>-28.000000</c:v>
                </c:pt>
                <c:pt idx="13">
                  <c:v>-37.000000</c:v>
                </c:pt>
                <c:pt idx="14">
                  <c:v>-15.000000</c:v>
                </c:pt>
                <c:pt idx="15">
                  <c:v>-16.000000</c:v>
                </c:pt>
                <c:pt idx="16">
                  <c:v>-16.000000</c:v>
                </c:pt>
                <c:pt idx="17">
                  <c:v>-16.000000</c:v>
                </c:pt>
                <c:pt idx="18">
                  <c:v>-16.000000</c:v>
                </c:pt>
                <c:pt idx="19">
                  <c:v>-11.000000</c:v>
                </c:pt>
                <c:pt idx="20">
                  <c:v>-18.000000</c:v>
                </c:pt>
                <c:pt idx="21">
                  <c:v>-12.000000</c:v>
                </c:pt>
                <c:pt idx="22">
                  <c:v>-11.000000</c:v>
                </c:pt>
                <c:pt idx="23">
                  <c:v>-10.000000</c:v>
                </c:pt>
                <c:pt idx="24">
                  <c:v>-11.000000</c:v>
                </c:pt>
                <c:pt idx="25">
                  <c:v>-11.000000</c:v>
                </c:pt>
                <c:pt idx="26">
                  <c:v>-6.000000</c:v>
                </c:pt>
                <c:pt idx="27">
                  <c:v>-15.000000</c:v>
                </c:pt>
                <c:pt idx="28">
                  <c:v>-26.000000</c:v>
                </c:pt>
                <c:pt idx="29">
                  <c:v>-66.000000</c:v>
                </c:pt>
                <c:pt idx="30">
                  <c:v>-4.000000</c:v>
                </c:pt>
                <c:pt idx="31">
                  <c:v>-4.000000</c:v>
                </c:pt>
                <c:pt idx="32">
                  <c:v>-2.000000</c:v>
                </c:pt>
                <c:pt idx="33">
                  <c:v>6.000000</c:v>
                </c:pt>
                <c:pt idx="34">
                  <c:v>3.000000</c:v>
                </c:pt>
                <c:pt idx="35">
                  <c:v>-4.000000</c:v>
                </c:pt>
                <c:pt idx="36">
                  <c:v>-3.000000</c:v>
                </c:pt>
                <c:pt idx="37">
                  <c:v>-2.000000</c:v>
                </c:pt>
                <c:pt idx="38">
                  <c:v>-3.000000</c:v>
                </c:pt>
                <c:pt idx="39">
                  <c:v>-10.000000</c:v>
                </c:pt>
                <c:pt idx="40">
                  <c:v>4.000000</c:v>
                </c:pt>
                <c:pt idx="41">
                  <c:v>7.000000</c:v>
                </c:pt>
                <c:pt idx="42">
                  <c:v>-6.000000</c:v>
                </c:pt>
                <c:pt idx="43">
                  <c:v>-1.000000</c:v>
                </c:pt>
                <c:pt idx="44">
                  <c:v>0.000000</c:v>
                </c:pt>
                <c:pt idx="45">
                  <c:v>-1.000000</c:v>
                </c:pt>
                <c:pt idx="46">
                  <c:v>1.000000</c:v>
                </c:pt>
                <c:pt idx="47">
                  <c:v>10.000000</c:v>
                </c:pt>
                <c:pt idx="48">
                  <c:v>26.000000</c:v>
                </c:pt>
                <c:pt idx="49">
                  <c:v>1.000000</c:v>
                </c:pt>
                <c:pt idx="50">
                  <c:v>2.000000</c:v>
                </c:pt>
                <c:pt idx="51">
                  <c:v>1.000000</c:v>
                </c:pt>
                <c:pt idx="52">
                  <c:v>1.000000</c:v>
                </c:pt>
                <c:pt idx="53">
                  <c:v>4.000000</c:v>
                </c:pt>
                <c:pt idx="54">
                  <c:v>14.000000</c:v>
                </c:pt>
                <c:pt idx="55">
                  <c:v>28.000000</c:v>
                </c:pt>
                <c:pt idx="56">
                  <c:v>3.000000</c:v>
                </c:pt>
                <c:pt idx="57">
                  <c:v>3.000000</c:v>
                </c:pt>
                <c:pt idx="58">
                  <c:v>4.000000</c:v>
                </c:pt>
                <c:pt idx="59">
                  <c:v>3.000000</c:v>
                </c:pt>
                <c:pt idx="60">
                  <c:v>2.000000</c:v>
                </c:pt>
                <c:pt idx="61">
                  <c:v>10.000000</c:v>
                </c:pt>
                <c:pt idx="62">
                  <c:v>22.000000</c:v>
                </c:pt>
                <c:pt idx="63">
                  <c:v>2.000000</c:v>
                </c:pt>
                <c:pt idx="64">
                  <c:v>4.000000</c:v>
                </c:pt>
                <c:pt idx="65">
                  <c:v>4.000000</c:v>
                </c:pt>
                <c:pt idx="66">
                  <c:v>5.000000</c:v>
                </c:pt>
                <c:pt idx="67">
                  <c:v>8.000000</c:v>
                </c:pt>
                <c:pt idx="68">
                  <c:v>12.000000</c:v>
                </c:pt>
                <c:pt idx="69">
                  <c:v>25.000000</c:v>
                </c:pt>
                <c:pt idx="70">
                  <c:v>6.000000</c:v>
                </c:pt>
                <c:pt idx="71">
                  <c:v>6.000000</c:v>
                </c:pt>
                <c:pt idx="72">
                  <c:v>6.000000</c:v>
                </c:pt>
                <c:pt idx="73">
                  <c:v>6.000000</c:v>
                </c:pt>
                <c:pt idx="74">
                  <c:v>9.000000</c:v>
                </c:pt>
                <c:pt idx="75">
                  <c:v>18.000000</c:v>
                </c:pt>
                <c:pt idx="76">
                  <c:v>32.000000</c:v>
                </c:pt>
                <c:pt idx="77">
                  <c:v>8.000000</c:v>
                </c:pt>
                <c:pt idx="78">
                  <c:v>7.000000</c:v>
                </c:pt>
                <c:pt idx="79">
                  <c:v>8.000000</c:v>
                </c:pt>
                <c:pt idx="80">
                  <c:v>2.000000</c:v>
                </c:pt>
                <c:pt idx="81">
                  <c:v>-1.000000</c:v>
                </c:pt>
                <c:pt idx="82">
                  <c:v>3.000000</c:v>
                </c:pt>
                <c:pt idx="83">
                  <c:v>30.000000</c:v>
                </c:pt>
                <c:pt idx="84">
                  <c:v>8.000000</c:v>
                </c:pt>
                <c:pt idx="85">
                  <c:v>8.000000</c:v>
                </c:pt>
                <c:pt idx="86">
                  <c:v>8.000000</c:v>
                </c:pt>
                <c:pt idx="87">
                  <c:v>8.000000</c:v>
                </c:pt>
                <c:pt idx="88">
                  <c:v>5.000000</c:v>
                </c:pt>
                <c:pt idx="89">
                  <c:v>24.000000</c:v>
                </c:pt>
                <c:pt idx="90">
                  <c:v>26.000000</c:v>
                </c:pt>
                <c:pt idx="91">
                  <c:v>3.000000</c:v>
                </c:pt>
                <c:pt idx="92">
                  <c:v>0.000000</c:v>
                </c:pt>
                <c:pt idx="93">
                  <c:v>0.000000</c:v>
                </c:pt>
                <c:pt idx="94">
                  <c:v>1.000000</c:v>
                </c:pt>
                <c:pt idx="95">
                  <c:v>1.000000</c:v>
                </c:pt>
                <c:pt idx="96">
                  <c:v>28.000000</c:v>
                </c:pt>
                <c:pt idx="97">
                  <c:v>29.000000</c:v>
                </c:pt>
                <c:pt idx="98">
                  <c:v>-10.000000</c:v>
                </c:pt>
                <c:pt idx="99">
                  <c:v>-17.000000</c:v>
                </c:pt>
                <c:pt idx="100">
                  <c:v>-20.000000</c:v>
                </c:pt>
                <c:pt idx="101">
                  <c:v>-24.000000</c:v>
                </c:pt>
                <c:pt idx="102">
                  <c:v>-31.000000</c:v>
                </c:pt>
                <c:pt idx="103">
                  <c:v>-24.000000</c:v>
                </c:pt>
                <c:pt idx="104">
                  <c:v>34.000000</c:v>
                </c:pt>
                <c:pt idx="105">
                  <c:v>-18.000000</c:v>
                </c:pt>
                <c:pt idx="106">
                  <c:v>-23.000000</c:v>
                </c:pt>
                <c:pt idx="107">
                  <c:v>-23.000000</c:v>
                </c:pt>
                <c:pt idx="108">
                  <c:v>-23.000000</c:v>
                </c:pt>
                <c:pt idx="109">
                  <c:v>-20.000000</c:v>
                </c:pt>
                <c:pt idx="110">
                  <c:v>21.000000</c:v>
                </c:pt>
                <c:pt idx="111">
                  <c:v>48.000000</c:v>
                </c:pt>
                <c:pt idx="112">
                  <c:v>-3.000000</c:v>
                </c:pt>
                <c:pt idx="113">
                  <c:v>-5.000000</c:v>
                </c:pt>
                <c:pt idx="114">
                  <c:v>-4.000000</c:v>
                </c:pt>
                <c:pt idx="115">
                  <c:v>-3.000000</c:v>
                </c:pt>
                <c:pt idx="116">
                  <c:v>1.000000</c:v>
                </c:pt>
                <c:pt idx="117">
                  <c:v>25.000000</c:v>
                </c:pt>
                <c:pt idx="118">
                  <c:v>42.000000</c:v>
                </c:pt>
                <c:pt idx="119">
                  <c:v>7.000000</c:v>
                </c:pt>
                <c:pt idx="120">
                  <c:v>2.000000</c:v>
                </c:pt>
                <c:pt idx="121">
                  <c:v>4.000000</c:v>
                </c:pt>
                <c:pt idx="122">
                  <c:v>5.000000</c:v>
                </c:pt>
                <c:pt idx="123">
                  <c:v>7.000000</c:v>
                </c:pt>
                <c:pt idx="124">
                  <c:v>22.000000</c:v>
                </c:pt>
                <c:pt idx="125">
                  <c:v>41.000000</c:v>
                </c:pt>
                <c:pt idx="126">
                  <c:v>10.000000</c:v>
                </c:pt>
                <c:pt idx="127">
                  <c:v>9.000000</c:v>
                </c:pt>
                <c:pt idx="128">
                  <c:v>9.000000</c:v>
                </c:pt>
                <c:pt idx="129">
                  <c:v>9.000000</c:v>
                </c:pt>
                <c:pt idx="130">
                  <c:v>11.000000</c:v>
                </c:pt>
                <c:pt idx="131">
                  <c:v>22.000000</c:v>
                </c:pt>
                <c:pt idx="132">
                  <c:v>34.000000</c:v>
                </c:pt>
                <c:pt idx="133">
                  <c:v>7.000000</c:v>
                </c:pt>
                <c:pt idx="134">
                  <c:v>10.000000</c:v>
                </c:pt>
                <c:pt idx="135">
                  <c:v>11.000000</c:v>
                </c:pt>
                <c:pt idx="136">
                  <c:v>9.000000</c:v>
                </c:pt>
                <c:pt idx="137">
                  <c:v>11.000000</c:v>
                </c:pt>
                <c:pt idx="138">
                  <c:v>20.000000</c:v>
                </c:pt>
                <c:pt idx="139">
                  <c:v>32.000000</c:v>
                </c:pt>
                <c:pt idx="140">
                  <c:v>10.000000</c:v>
                </c:pt>
                <c:pt idx="141">
                  <c:v>12.000000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'Italy-mobility'!$J$74:$J$215</c:f>
              <c:numCache>
                <c:ptCount val="142"/>
                <c:pt idx="0">
                  <c:v>-31.000000</c:v>
                </c:pt>
                <c:pt idx="1">
                  <c:v>-31.000000</c:v>
                </c:pt>
                <c:pt idx="2">
                  <c:v>-31.000000</c:v>
                </c:pt>
                <c:pt idx="3">
                  <c:v>-31.000000</c:v>
                </c:pt>
                <c:pt idx="4">
                  <c:v>-35.000000</c:v>
                </c:pt>
                <c:pt idx="5">
                  <c:v>-38.000000</c:v>
                </c:pt>
                <c:pt idx="6">
                  <c:v>-50.000000</c:v>
                </c:pt>
                <c:pt idx="7">
                  <c:v>-29.000000</c:v>
                </c:pt>
                <c:pt idx="8">
                  <c:v>-24.000000</c:v>
                </c:pt>
                <c:pt idx="9">
                  <c:v>-25.000000</c:v>
                </c:pt>
                <c:pt idx="10">
                  <c:v>-26.000000</c:v>
                </c:pt>
                <c:pt idx="11">
                  <c:v>-30.000000</c:v>
                </c:pt>
                <c:pt idx="12">
                  <c:v>-32.000000</c:v>
                </c:pt>
                <c:pt idx="13">
                  <c:v>-44.000000</c:v>
                </c:pt>
                <c:pt idx="14">
                  <c:v>-18.000000</c:v>
                </c:pt>
                <c:pt idx="15">
                  <c:v>-15.000000</c:v>
                </c:pt>
                <c:pt idx="16">
                  <c:v>-17.000000</c:v>
                </c:pt>
                <c:pt idx="17">
                  <c:v>-20.000000</c:v>
                </c:pt>
                <c:pt idx="18">
                  <c:v>-20.000000</c:v>
                </c:pt>
                <c:pt idx="19">
                  <c:v>-19.000000</c:v>
                </c:pt>
                <c:pt idx="20">
                  <c:v>-22.000000</c:v>
                </c:pt>
                <c:pt idx="21">
                  <c:v>-13.000000</c:v>
                </c:pt>
                <c:pt idx="22">
                  <c:v>-10.000000</c:v>
                </c:pt>
                <c:pt idx="23">
                  <c:v>-10.000000</c:v>
                </c:pt>
                <c:pt idx="24">
                  <c:v>-11.000000</c:v>
                </c:pt>
                <c:pt idx="25">
                  <c:v>-13.000000</c:v>
                </c:pt>
                <c:pt idx="26">
                  <c:v>-10.000000</c:v>
                </c:pt>
                <c:pt idx="27">
                  <c:v>-23.000000</c:v>
                </c:pt>
                <c:pt idx="28">
                  <c:v>-20.000000</c:v>
                </c:pt>
                <c:pt idx="29">
                  <c:v>-53.000000</c:v>
                </c:pt>
                <c:pt idx="30">
                  <c:v>4.000000</c:v>
                </c:pt>
                <c:pt idx="31">
                  <c:v>0.000000</c:v>
                </c:pt>
                <c:pt idx="32">
                  <c:v>6.000000</c:v>
                </c:pt>
                <c:pt idx="33">
                  <c:v>13.000000</c:v>
                </c:pt>
                <c:pt idx="34">
                  <c:v>0.000000</c:v>
                </c:pt>
                <c:pt idx="35">
                  <c:v>-1.000000</c:v>
                </c:pt>
                <c:pt idx="36">
                  <c:v>3.000000</c:v>
                </c:pt>
                <c:pt idx="37">
                  <c:v>3.000000</c:v>
                </c:pt>
                <c:pt idx="38">
                  <c:v>4.000000</c:v>
                </c:pt>
                <c:pt idx="39">
                  <c:v>-2.000000</c:v>
                </c:pt>
                <c:pt idx="40">
                  <c:v>10.000000</c:v>
                </c:pt>
                <c:pt idx="41">
                  <c:v>27.000000</c:v>
                </c:pt>
                <c:pt idx="42">
                  <c:v>9.000000</c:v>
                </c:pt>
                <c:pt idx="43">
                  <c:v>8.000000</c:v>
                </c:pt>
                <c:pt idx="44">
                  <c:v>7.000000</c:v>
                </c:pt>
                <c:pt idx="45">
                  <c:v>9.000000</c:v>
                </c:pt>
                <c:pt idx="46">
                  <c:v>15.000000</c:v>
                </c:pt>
                <c:pt idx="47">
                  <c:v>32.000000</c:v>
                </c:pt>
                <c:pt idx="48">
                  <c:v>52.000000</c:v>
                </c:pt>
                <c:pt idx="49">
                  <c:v>19.000000</c:v>
                </c:pt>
                <c:pt idx="50">
                  <c:v>21.000000</c:v>
                </c:pt>
                <c:pt idx="51">
                  <c:v>6.000000</c:v>
                </c:pt>
                <c:pt idx="52">
                  <c:v>16.000000</c:v>
                </c:pt>
                <c:pt idx="53">
                  <c:v>16.000000</c:v>
                </c:pt>
                <c:pt idx="54">
                  <c:v>31.000000</c:v>
                </c:pt>
                <c:pt idx="55">
                  <c:v>49.000000</c:v>
                </c:pt>
                <c:pt idx="56">
                  <c:v>25.000000</c:v>
                </c:pt>
                <c:pt idx="57">
                  <c:v>18.000000</c:v>
                </c:pt>
                <c:pt idx="58">
                  <c:v>17.000000</c:v>
                </c:pt>
                <c:pt idx="59">
                  <c:v>19.000000</c:v>
                </c:pt>
                <c:pt idx="60">
                  <c:v>20.000000</c:v>
                </c:pt>
                <c:pt idx="61">
                  <c:v>27.000000</c:v>
                </c:pt>
                <c:pt idx="62">
                  <c:v>36.000000</c:v>
                </c:pt>
                <c:pt idx="63">
                  <c:v>22.000000</c:v>
                </c:pt>
                <c:pt idx="64">
                  <c:v>18.000000</c:v>
                </c:pt>
                <c:pt idx="65">
                  <c:v>24.000000</c:v>
                </c:pt>
                <c:pt idx="66">
                  <c:v>25.000000</c:v>
                </c:pt>
                <c:pt idx="67">
                  <c:v>22.000000</c:v>
                </c:pt>
                <c:pt idx="68">
                  <c:v>30.000000</c:v>
                </c:pt>
                <c:pt idx="69">
                  <c:v>47.000000</c:v>
                </c:pt>
                <c:pt idx="70">
                  <c:v>30.000000</c:v>
                </c:pt>
                <c:pt idx="71">
                  <c:v>19.000000</c:v>
                </c:pt>
                <c:pt idx="72">
                  <c:v>21.000000</c:v>
                </c:pt>
                <c:pt idx="73">
                  <c:v>25.000000</c:v>
                </c:pt>
                <c:pt idx="74">
                  <c:v>19.000000</c:v>
                </c:pt>
                <c:pt idx="75">
                  <c:v>28.000000</c:v>
                </c:pt>
                <c:pt idx="76">
                  <c:v>45.000000</c:v>
                </c:pt>
                <c:pt idx="77">
                  <c:v>29.000000</c:v>
                </c:pt>
                <c:pt idx="78">
                  <c:v>20.000000</c:v>
                </c:pt>
                <c:pt idx="79">
                  <c:v>19.000000</c:v>
                </c:pt>
                <c:pt idx="80">
                  <c:v>21.000000</c:v>
                </c:pt>
                <c:pt idx="81">
                  <c:v>8.000000</c:v>
                </c:pt>
                <c:pt idx="82">
                  <c:v>20.000000</c:v>
                </c:pt>
                <c:pt idx="83">
                  <c:v>47.000000</c:v>
                </c:pt>
                <c:pt idx="84">
                  <c:v>30.000000</c:v>
                </c:pt>
                <c:pt idx="85">
                  <c:v>20.000000</c:v>
                </c:pt>
                <c:pt idx="86">
                  <c:v>21.000000</c:v>
                </c:pt>
                <c:pt idx="87">
                  <c:v>22.000000</c:v>
                </c:pt>
                <c:pt idx="88">
                  <c:v>18.000000</c:v>
                </c:pt>
                <c:pt idx="89">
                  <c:v>29.000000</c:v>
                </c:pt>
                <c:pt idx="90">
                  <c:v>35.000000</c:v>
                </c:pt>
                <c:pt idx="91">
                  <c:v>22.000000</c:v>
                </c:pt>
                <c:pt idx="92">
                  <c:v>16.000000</c:v>
                </c:pt>
                <c:pt idx="93">
                  <c:v>13.000000</c:v>
                </c:pt>
                <c:pt idx="94">
                  <c:v>13.000000</c:v>
                </c:pt>
                <c:pt idx="95">
                  <c:v>9.000000</c:v>
                </c:pt>
                <c:pt idx="96">
                  <c:v>29.000000</c:v>
                </c:pt>
                <c:pt idx="97">
                  <c:v>33.000000</c:v>
                </c:pt>
                <c:pt idx="98">
                  <c:v>15.000000</c:v>
                </c:pt>
                <c:pt idx="99">
                  <c:v>9.000000</c:v>
                </c:pt>
                <c:pt idx="100">
                  <c:v>7.000000</c:v>
                </c:pt>
                <c:pt idx="101">
                  <c:v>7.000000</c:v>
                </c:pt>
                <c:pt idx="102">
                  <c:v>-6.000000</c:v>
                </c:pt>
                <c:pt idx="103">
                  <c:v>0.000000</c:v>
                </c:pt>
                <c:pt idx="104">
                  <c:v>39.000000</c:v>
                </c:pt>
                <c:pt idx="105">
                  <c:v>9.000000</c:v>
                </c:pt>
                <c:pt idx="106">
                  <c:v>0.000000</c:v>
                </c:pt>
                <c:pt idx="107">
                  <c:v>-1.000000</c:v>
                </c:pt>
                <c:pt idx="108">
                  <c:v>-1.000000</c:v>
                </c:pt>
                <c:pt idx="109">
                  <c:v>-4.000000</c:v>
                </c:pt>
                <c:pt idx="110">
                  <c:v>21.000000</c:v>
                </c:pt>
                <c:pt idx="111">
                  <c:v>44.000000</c:v>
                </c:pt>
                <c:pt idx="112">
                  <c:v>8.000000</c:v>
                </c:pt>
                <c:pt idx="113">
                  <c:v>5.000000</c:v>
                </c:pt>
                <c:pt idx="114">
                  <c:v>5.000000</c:v>
                </c:pt>
                <c:pt idx="115">
                  <c:v>4.000000</c:v>
                </c:pt>
                <c:pt idx="116">
                  <c:v>3.000000</c:v>
                </c:pt>
                <c:pt idx="117">
                  <c:v>21.000000</c:v>
                </c:pt>
                <c:pt idx="118">
                  <c:v>36.000000</c:v>
                </c:pt>
                <c:pt idx="119">
                  <c:v>15.000000</c:v>
                </c:pt>
                <c:pt idx="120">
                  <c:v>9.000000</c:v>
                </c:pt>
                <c:pt idx="121">
                  <c:v>9.000000</c:v>
                </c:pt>
                <c:pt idx="122">
                  <c:v>10.000000</c:v>
                </c:pt>
                <c:pt idx="123">
                  <c:v>12.000000</c:v>
                </c:pt>
                <c:pt idx="124">
                  <c:v>30.000000</c:v>
                </c:pt>
                <c:pt idx="125">
                  <c:v>57.000000</c:v>
                </c:pt>
                <c:pt idx="126">
                  <c:v>12.000000</c:v>
                </c:pt>
                <c:pt idx="127">
                  <c:v>15.000000</c:v>
                </c:pt>
                <c:pt idx="128">
                  <c:v>11.000000</c:v>
                </c:pt>
                <c:pt idx="129">
                  <c:v>12.000000</c:v>
                </c:pt>
                <c:pt idx="130">
                  <c:v>18.000000</c:v>
                </c:pt>
                <c:pt idx="131">
                  <c:v>28.000000</c:v>
                </c:pt>
                <c:pt idx="132">
                  <c:v>53.000000</c:v>
                </c:pt>
                <c:pt idx="133">
                  <c:v>11.000000</c:v>
                </c:pt>
                <c:pt idx="134">
                  <c:v>14.000000</c:v>
                </c:pt>
                <c:pt idx="135">
                  <c:v>13.000000</c:v>
                </c:pt>
                <c:pt idx="136">
                  <c:v>12.000000</c:v>
                </c:pt>
                <c:pt idx="137">
                  <c:v>13.000000</c:v>
                </c:pt>
                <c:pt idx="138">
                  <c:v>24.000000</c:v>
                </c:pt>
                <c:pt idx="139">
                  <c:v>47.000000</c:v>
                </c:pt>
                <c:pt idx="140">
                  <c:v>14.000000</c:v>
                </c:pt>
                <c:pt idx="141">
                  <c:v>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5714"/>
        <c:minorUnit val="9.28571"/>
      </c:valAx>
      <c:spPr>
        <a:noFill/>
        <a:ln w="12700" cap="flat">
          <a:noFill/>
          <a:miter lim="400000"/>
        </a:ln>
        <a:effectLst/>
      </c:spPr>
    </c:plotArea>
    <c:legend>
      <c:legendPos val="t"/>
      <c:layout>
        <c:manualLayout>
          <c:xMode val="edge"/>
          <c:yMode val="edge"/>
          <c:x val="0.0662938"/>
          <c:y val="0"/>
          <c:w val="0.85868"/>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402"/>
          <c:y val="0.100219"/>
          <c:w val="0.891065"/>
          <c:h val="0.7681"/>
        </c:manualLayout>
      </c:layout>
      <c:barChart>
        <c:barDir val="col"/>
        <c:grouping val="stacked"/>
        <c:varyColors val="0"/>
        <c:ser>
          <c:idx val="0"/>
          <c:order val="0"/>
          <c:tx>
            <c:strRef>
              <c:f>'Sweden-main'!$C$3</c:f>
              <c:strCache>
                <c:ptCount val="1"/>
                <c:pt idx="0">
                  <c:v>Total (official)</c:v>
                </c:pt>
              </c:strCache>
            </c:strRef>
          </c:tx>
          <c:spPr>
            <a:solidFill>
              <a:schemeClr val="accent1">
                <a:hueOff val="-103870"/>
                <a:satOff val="19151"/>
                <a:lumOff val="-16482"/>
              </a:schemeClr>
            </a:solidFill>
            <a:ln w="12700" cap="flat">
              <a:noFill/>
              <a:miter lim="400000"/>
            </a:ln>
            <a:effectLst/>
          </c:spPr>
          <c:invertIfNegative val="0"/>
          <c:dLbls>
            <c:numFmt formatCode="#,##0"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'Sweden-main'!$B$4:$B$112</c:f>
              <c:strCache>
                <c:ptCount val="10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strCache>
            </c:strRef>
          </c:cat>
          <c:val>
            <c:numRef>
              <c:f>'Sweden-main'!$C$4:$C$112</c:f>
              <c:numCache>
                <c:ptCount val="10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
        <c:minorUnit val="6250"/>
      </c:valAx>
      <c:spPr>
        <a:noFill/>
        <a:ln w="12700" cap="flat">
          <a:noFill/>
          <a:miter lim="400000"/>
        </a:ln>
        <a:effectLst/>
      </c:spPr>
    </c:plotArea>
    <c:legend>
      <c:legendPos val="t"/>
      <c:layout>
        <c:manualLayout>
          <c:xMode val="edge"/>
          <c:yMode val="edge"/>
          <c:x val="0.0714925"/>
          <c:y val="0"/>
          <c:w val="0.85112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21,018e</a:t>
                    </a:r>
                    <a:r>
                      <a:rPr b="0" baseline="33200" i="0" strike="noStrike" sz="1000" u="none">
                        <a:solidFill>
                          <a:srgbClr val="444444"/>
                        </a:solidFill>
                        <a:latin typeface="Helvetica Neue"/>
                      </a:rPr>
                      <a:t>0,1363x
R² = 0,8527</a:t>
                    </a:r>
                  </a:p>
                </c:rich>
              </c:tx>
            </c:trendlineLbl>
          </c:trendline>
          <c:cat>
            <c:strRef>
              <c:f>'Sweden-main'!$B$4:$B$61</c:f>
              <c:strCache>
                <c:ptCount val="5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strCache>
            </c:strRef>
          </c:cat>
          <c:val>
            <c:numRef>
              <c:f>'Sweden-main'!$C$4:$C$61</c:f>
              <c:numCache>
                <c:ptCount val="58"/>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43"/>
          <c:y val="0.099193"/>
          <c:w val="0.888836"/>
          <c:h val="0.760108"/>
        </c:manualLayout>
      </c:layout>
      <c:barChart>
        <c:barDir val="col"/>
        <c:grouping val="stacked"/>
        <c:varyColors val="0"/>
        <c:ser>
          <c:idx val="0"/>
          <c:order val="0"/>
          <c:tx>
            <c:strRef>
              <c:f>'Sweden-main'!$F$3</c:f>
              <c:strCache>
                <c:ptCount val="1"/>
                <c:pt idx="0">
                  <c:v>Stockholm</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'Sweden-main'!$F$4:$F$285</c:f>
              <c:numCache>
                <c:ptCount val="282"/>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pt idx="239">
                  <c:v>29848.000000</c:v>
                </c:pt>
                <c:pt idx="240">
                  <c:v>30392.000000</c:v>
                </c:pt>
                <c:pt idx="241">
                  <c:v>30838.000000</c:v>
                </c:pt>
                <c:pt idx="242">
                  <c:v>30838.000000</c:v>
                </c:pt>
                <c:pt idx="243">
                  <c:v>30838.000000</c:v>
                </c:pt>
                <c:pt idx="244">
                  <c:v>30838.000000</c:v>
                </c:pt>
                <c:pt idx="245">
                  <c:v>32516.000000</c:v>
                </c:pt>
                <c:pt idx="246">
                  <c:v>32915.000000</c:v>
                </c:pt>
                <c:pt idx="247">
                  <c:v>34070.000000</c:v>
                </c:pt>
                <c:pt idx="248">
                  <c:v>34937.000000</c:v>
                </c:pt>
                <c:pt idx="249">
                  <c:v>34937.000000</c:v>
                </c:pt>
                <c:pt idx="250">
                  <c:v>34937.000000</c:v>
                </c:pt>
                <c:pt idx="251">
                  <c:v>34937.000000</c:v>
                </c:pt>
                <c:pt idx="252">
                  <c:v>38254.000000</c:v>
                </c:pt>
                <c:pt idx="253">
                  <c:v>38965.000000</c:v>
                </c:pt>
                <c:pt idx="254">
                  <c:v>40090.000000</c:v>
                </c:pt>
                <c:pt idx="255">
                  <c:v>41615.000000</c:v>
                </c:pt>
                <c:pt idx="256">
                  <c:v>41615.000000</c:v>
                </c:pt>
                <c:pt idx="257">
                  <c:v>41615.000000</c:v>
                </c:pt>
                <c:pt idx="258">
                  <c:v>41615.000000</c:v>
                </c:pt>
                <c:pt idx="259">
                  <c:v>46377.000000</c:v>
                </c:pt>
                <c:pt idx="260">
                  <c:v>47685.000000</c:v>
                </c:pt>
                <c:pt idx="261">
                  <c:v>49232.000000</c:v>
                </c:pt>
                <c:pt idx="262">
                  <c:v>51043.000000</c:v>
                </c:pt>
                <c:pt idx="263">
                  <c:v>51043.000000</c:v>
                </c:pt>
                <c:pt idx="264">
                  <c:v>51043.000000</c:v>
                </c:pt>
                <c:pt idx="265">
                  <c:v>51043.000000</c:v>
                </c:pt>
                <c:pt idx="266">
                  <c:v>55950.000000</c:v>
                </c:pt>
                <c:pt idx="267">
                  <c:v>57149.000000</c:v>
                </c:pt>
                <c:pt idx="268">
                  <c:v>58154.000000</c:v>
                </c:pt>
                <c:pt idx="269">
                  <c:v>59714.000000</c:v>
                </c:pt>
                <c:pt idx="270">
                  <c:v>59714.000000</c:v>
                </c:pt>
                <c:pt idx="271">
                  <c:v>59714.000000</c:v>
                </c:pt>
                <c:pt idx="272">
                  <c:v>59714.000000</c:v>
                </c:pt>
                <c:pt idx="273">
                  <c:v>65736.000000</c:v>
                </c:pt>
                <c:pt idx="274">
                  <c:v>67060.000000</c:v>
                </c:pt>
                <c:pt idx="275">
                  <c:v>68508.000000</c:v>
                </c:pt>
                <c:pt idx="276">
                  <c:v>70824.000000</c:v>
                </c:pt>
                <c:pt idx="277">
                  <c:v>70824.000000</c:v>
                </c:pt>
                <c:pt idx="278">
                  <c:v>70824.000000</c:v>
                </c:pt>
                <c:pt idx="279">
                  <c:v>70824.000000</c:v>
                </c:pt>
                <c:pt idx="280">
                  <c:v>76802.000000</c:v>
                </c:pt>
                <c:pt idx="281">
                  <c:v>78617.000000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0000"/>
        <c:minorUnit val="10000"/>
      </c:valAx>
      <c:spPr>
        <a:noFill/>
        <a:ln w="12700" cap="flat">
          <a:noFill/>
          <a:miter lim="400000"/>
        </a:ln>
        <a:effectLst/>
      </c:spPr>
    </c:plotArea>
    <c:legend>
      <c:legendPos val="t"/>
      <c:layout>
        <c:manualLayout>
          <c:xMode val="edge"/>
          <c:yMode val="edge"/>
          <c:x val="0.0713137"/>
          <c:y val="0"/>
          <c:w val="0.8489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0219"/>
          <c:w val="0.868035"/>
          <c:h val="0.7681"/>
        </c:manualLayout>
      </c:layout>
      <c:lineChart>
        <c:grouping val="standard"/>
        <c:varyColors val="0"/>
        <c:ser>
          <c:idx val="0"/>
          <c:order val="0"/>
          <c:tx>
            <c:strRef>
              <c:f>'Sweden-main'!$F$3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13,487e</a:t>
                    </a:r>
                    <a:r>
                      <a:rPr b="0" baseline="33200" i="0" strike="noStrike" sz="1000" u="none">
                        <a:solidFill>
                          <a:srgbClr val="444444"/>
                        </a:solidFill>
                        <a:latin typeface="Helvetica Neue"/>
                      </a:rPr>
                      <a:t>0,1385x
R² = 0,856</a:t>
                    </a:r>
                  </a:p>
                </c:rich>
              </c:tx>
            </c:trendlineLbl>
          </c:trendline>
          <c:cat>
            <c:strRef>
              <c:f>'Sweden-main'!$B$6:$B$56</c:f>
              <c:strCache>
                <c:ptCount val="51"/>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strCache>
            </c:strRef>
          </c:cat>
          <c:val>
            <c:numRef>
              <c:f>'Sweden-main'!$F$6:$F$56</c:f>
              <c:numCache>
                <c:ptCount val="51"/>
                <c:pt idx="0">
                  <c:v>1.000000</c:v>
                </c:pt>
                <c:pt idx="1">
                  <c:v>3.000000</c:v>
                </c:pt>
                <c:pt idx="2">
                  <c:v>4.000000</c:v>
                </c:pt>
                <c:pt idx="3">
                  <c:v>4.000000</c:v>
                </c:pt>
                <c:pt idx="4">
                  <c:v>5.000000</c:v>
                </c:pt>
                <c:pt idx="5">
                  <c:v>15.000000</c:v>
                </c:pt>
                <c:pt idx="6">
                  <c:v>31.000000</c:v>
                </c:pt>
                <c:pt idx="7">
                  <c:v>59.000000</c:v>
                </c:pt>
                <c:pt idx="8">
                  <c:v>80.000000</c:v>
                </c:pt>
                <c:pt idx="9">
                  <c:v>102.000000</c:v>
                </c:pt>
                <c:pt idx="10">
                  <c:v>115.000000</c:v>
                </c:pt>
                <c:pt idx="11">
                  <c:v>147.000000</c:v>
                </c:pt>
                <c:pt idx="12">
                  <c:v>207.000000</c:v>
                </c:pt>
                <c:pt idx="13">
                  <c:v>233.000000</c:v>
                </c:pt>
                <c:pt idx="14">
                  <c:v>267.000000</c:v>
                </c:pt>
                <c:pt idx="15">
                  <c:v>309.000000</c:v>
                </c:pt>
                <c:pt idx="16">
                  <c:v>341.000000</c:v>
                </c:pt>
                <c:pt idx="17">
                  <c:v>359.000000</c:v>
                </c:pt>
                <c:pt idx="18">
                  <c:v>377.000000</c:v>
                </c:pt>
                <c:pt idx="19">
                  <c:v>410.000000</c:v>
                </c:pt>
                <c:pt idx="20">
                  <c:v>446.000000</c:v>
                </c:pt>
                <c:pt idx="21">
                  <c:v>501.000000</c:v>
                </c:pt>
                <c:pt idx="22">
                  <c:v>606.000000</c:v>
                </c:pt>
                <c:pt idx="23">
                  <c:v>661.000000</c:v>
                </c:pt>
                <c:pt idx="24">
                  <c:v>760.000000</c:v>
                </c:pt>
                <c:pt idx="25">
                  <c:v>816.000000</c:v>
                </c:pt>
                <c:pt idx="26">
                  <c:v>959.000000</c:v>
                </c:pt>
                <c:pt idx="27">
                  <c:v>1070.000000</c:v>
                </c:pt>
                <c:pt idx="28">
                  <c:v>1216.000000</c:v>
                </c:pt>
                <c:pt idx="29">
                  <c:v>1300.000000</c:v>
                </c:pt>
                <c:pt idx="30">
                  <c:v>1500.000000</c:v>
                </c:pt>
                <c:pt idx="31">
                  <c:v>1700.000000</c:v>
                </c:pt>
                <c:pt idx="32">
                  <c:v>1806.000000</c:v>
                </c:pt>
                <c:pt idx="33">
                  <c:v>1979.000000</c:v>
                </c:pt>
                <c:pt idx="34">
                  <c:v>2224.000000</c:v>
                </c:pt>
                <c:pt idx="35">
                  <c:v>2439.000000</c:v>
                </c:pt>
                <c:pt idx="36">
                  <c:v>2662.000000</c:v>
                </c:pt>
                <c:pt idx="37">
                  <c:v>2849.000000</c:v>
                </c:pt>
                <c:pt idx="38">
                  <c:v>3016.000000</c:v>
                </c:pt>
                <c:pt idx="39">
                  <c:v>3143.000000</c:v>
                </c:pt>
                <c:pt idx="40">
                  <c:v>3279.000000</c:v>
                </c:pt>
                <c:pt idx="41">
                  <c:v>3577.000000</c:v>
                </c:pt>
                <c:pt idx="42">
                  <c:v>3831.000000</c:v>
                </c:pt>
                <c:pt idx="43">
                  <c:v>4061.000000</c:v>
                </c:pt>
                <c:pt idx="44">
                  <c:v>4205.000000</c:v>
                </c:pt>
                <c:pt idx="45">
                  <c:v>4397.000000</c:v>
                </c:pt>
                <c:pt idx="46">
                  <c:v>4575.000000</c:v>
                </c:pt>
                <c:pt idx="47">
                  <c:v>4806.000000</c:v>
                </c:pt>
                <c:pt idx="48">
                  <c:v>4990.000000</c:v>
                </c:pt>
                <c:pt idx="49">
                  <c:v>5206.000000</c:v>
                </c:pt>
                <c:pt idx="50">
                  <c:v>5387.000000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07363"/>
          <c:y val="0"/>
          <c:w val="0.8291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43"/>
          <c:y val="0.099193"/>
          <c:w val="0.888836"/>
          <c:h val="0.760108"/>
        </c:manualLayout>
      </c:layout>
      <c:barChart>
        <c:barDir val="col"/>
        <c:grouping val="stacked"/>
        <c:varyColors val="0"/>
        <c:ser>
          <c:idx val="0"/>
          <c:order val="0"/>
          <c:tx>
            <c:strRef>
              <c:f>'Sweden-main'!$H$3</c:f>
              <c:strCache>
                <c:ptCount val="1"/>
                <c:pt idx="0">
                  <c:v>Örebro</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'Sweden-main'!$H$4:$H$285</c:f>
              <c:numCache>
                <c:ptCount val="282"/>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pt idx="239">
                  <c:v>3819.000000</c:v>
                </c:pt>
                <c:pt idx="240">
                  <c:v>3890.000000</c:v>
                </c:pt>
                <c:pt idx="241">
                  <c:v>3985.000000</c:v>
                </c:pt>
                <c:pt idx="242">
                  <c:v>3985.000000</c:v>
                </c:pt>
                <c:pt idx="243">
                  <c:v>3985.000000</c:v>
                </c:pt>
                <c:pt idx="244">
                  <c:v>3985.000000</c:v>
                </c:pt>
                <c:pt idx="245">
                  <c:v>4407.000000</c:v>
                </c:pt>
                <c:pt idx="246">
                  <c:v>4553.000000</c:v>
                </c:pt>
                <c:pt idx="247">
                  <c:v>4662.000000</c:v>
                </c:pt>
                <c:pt idx="248">
                  <c:v>4828.000000</c:v>
                </c:pt>
                <c:pt idx="249">
                  <c:v>4828.000000</c:v>
                </c:pt>
                <c:pt idx="250">
                  <c:v>4828.000000</c:v>
                </c:pt>
                <c:pt idx="251">
                  <c:v>4828.000000</c:v>
                </c:pt>
                <c:pt idx="252">
                  <c:v>5395.000000</c:v>
                </c:pt>
                <c:pt idx="253">
                  <c:v>5593.000000</c:v>
                </c:pt>
                <c:pt idx="254">
                  <c:v>5698.000000</c:v>
                </c:pt>
                <c:pt idx="255">
                  <c:v>5957.000000</c:v>
                </c:pt>
                <c:pt idx="256">
                  <c:v>5957.000000</c:v>
                </c:pt>
                <c:pt idx="257">
                  <c:v>5957.000000</c:v>
                </c:pt>
                <c:pt idx="258">
                  <c:v>5957.000000</c:v>
                </c:pt>
                <c:pt idx="259">
                  <c:v>6575.000000</c:v>
                </c:pt>
                <c:pt idx="260">
                  <c:v>6824.000000</c:v>
                </c:pt>
                <c:pt idx="261">
                  <c:v>6915.000000</c:v>
                </c:pt>
                <c:pt idx="262">
                  <c:v>7327.000000</c:v>
                </c:pt>
                <c:pt idx="263">
                  <c:v>7327.000000</c:v>
                </c:pt>
                <c:pt idx="264">
                  <c:v>7327.000000</c:v>
                </c:pt>
                <c:pt idx="265">
                  <c:v>7327.000000</c:v>
                </c:pt>
                <c:pt idx="266">
                  <c:v>7822.000000</c:v>
                </c:pt>
                <c:pt idx="267">
                  <c:v>8077.000000</c:v>
                </c:pt>
                <c:pt idx="268">
                  <c:v>8257.000000</c:v>
                </c:pt>
                <c:pt idx="269">
                  <c:v>8466.000000</c:v>
                </c:pt>
                <c:pt idx="270">
                  <c:v>8466.000000</c:v>
                </c:pt>
                <c:pt idx="271">
                  <c:v>8466.000000</c:v>
                </c:pt>
                <c:pt idx="272">
                  <c:v>8466.000000</c:v>
                </c:pt>
                <c:pt idx="273">
                  <c:v>9039.000000</c:v>
                </c:pt>
                <c:pt idx="274">
                  <c:v>9319.000000</c:v>
                </c:pt>
                <c:pt idx="275">
                  <c:v>9443.000000</c:v>
                </c:pt>
                <c:pt idx="276">
                  <c:v>9571.000000</c:v>
                </c:pt>
                <c:pt idx="277">
                  <c:v>9571.000000</c:v>
                </c:pt>
                <c:pt idx="278">
                  <c:v>9571.000000</c:v>
                </c:pt>
                <c:pt idx="279">
                  <c:v>9571.000000</c:v>
                </c:pt>
                <c:pt idx="280">
                  <c:v>9928.000000</c:v>
                </c:pt>
                <c:pt idx="281">
                  <c:v>10081.000000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137"/>
          <c:y val="0"/>
          <c:w val="0.8489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664"/>
          <c:y val="0.100219"/>
          <c:w val="0.913265"/>
          <c:h val="0.7681"/>
        </c:manualLayout>
      </c:layout>
      <c:barChart>
        <c:barDir val="col"/>
        <c:grouping val="stacked"/>
        <c:varyColors val="0"/>
        <c:ser>
          <c:idx val="0"/>
          <c:order val="0"/>
          <c:tx>
            <c:strRef>
              <c:f>'Sweden-main'!$J$3</c:f>
              <c:strCache>
                <c:ptCount val="1"/>
                <c:pt idx="0">
                  <c:v>Total JKU</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
        <c:minorUnit val="150"/>
      </c:valAx>
      <c:spPr>
        <a:noFill/>
        <a:ln w="12700" cap="flat">
          <a:noFill/>
          <a:miter lim="400000"/>
        </a:ln>
        <a:effectLst/>
      </c:spPr>
    </c:plotArea>
    <c:legend>
      <c:legendPos val="t"/>
      <c:layout>
        <c:manualLayout>
          <c:xMode val="edge"/>
          <c:yMode val="edge"/>
          <c:x val="0.0619356"/>
          <c:y val="0"/>
          <c:w val="0.87233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0219"/>
          <c:w val="0.894695"/>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'Sweden-main'!$C$4:$C$25</c:f>
              <c:numCache>
                <c:ptCount val="22"/>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numCache>
            </c:numRef>
          </c:val>
          <c:smooth val="0"/>
        </c:ser>
        <c:ser>
          <c:idx val="1"/>
          <c:order val="1"/>
          <c:tx>
            <c:strRef>
              <c:f>'Sweden-main'!$J$3</c:f>
              <c:strCache>
                <c:ptCount val="1"/>
                <c:pt idx="0">
                  <c:v>Total JKU</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859"/>
          <c:y val="0.101267"/>
          <c:w val="0.904745"/>
          <c:h val="0.776258"/>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2,6449e</a:t>
                    </a:r>
                    <a:r>
                      <a:rPr b="0" baseline="33200" i="0" strike="noStrike" sz="1000" u="none">
                        <a:solidFill>
                          <a:srgbClr val="444444"/>
                        </a:solidFill>
                        <a:latin typeface="Helvetica Neue"/>
                      </a:rPr>
                      <a:t>0,3586x
R² = 0,9737</a:t>
                    </a:r>
                  </a:p>
                </c:rich>
              </c:tx>
            </c:trendlineLbl>
          </c:trendline>
          <c:cat>
            <c:strRef>
              <c:f>'Sweden-main'!$B$5:$B$27</c:f>
              <c:strCache>
                <c:ptCount val="16"/>
                <c:pt idx="0">
                  <c:v>26/02/20</c:v>
                </c:pt>
                <c:pt idx="1">
                  <c:v>27/02/20</c:v>
                </c:pt>
                <c:pt idx="2">
                  <c:v>28/02/20</c:v>
                </c:pt>
                <c:pt idx="3">
                  <c:v>29/02/20</c:v>
                </c:pt>
                <c:pt idx="4">
                  <c:v>01/03/20</c:v>
                </c:pt>
                <c:pt idx="5">
                  <c:v>02/03/20</c:v>
                </c:pt>
                <c:pt idx="6">
                  <c:v>03/03/20</c:v>
                </c:pt>
                <c:pt idx="7">
                  <c:v>04/03/20</c:v>
                </c:pt>
                <c:pt idx="8">
                  <c:v>05/03/20</c:v>
                </c:pt>
                <c:pt idx="9">
                  <c:v>06/03/20</c:v>
                </c:pt>
                <c:pt idx="10">
                  <c:v>07/03/20</c:v>
                </c:pt>
                <c:pt idx="11">
                  <c:v>08/03/20</c:v>
                </c:pt>
                <c:pt idx="12">
                  <c:v>09/03/20</c:v>
                </c:pt>
                <c:pt idx="13">
                  <c:v>10/03/20</c:v>
                </c:pt>
                <c:pt idx="14">
                  <c:v>11/03/20</c:v>
                </c:pt>
                <c:pt idx="15">
                  <c:v>12/03/20</c:v>
                </c:pt>
              </c:strCache>
            </c:strRef>
          </c:cat>
          <c:val>
            <c:numRef>
              <c:f>'Sweden-main'!$C$5:$C$20</c:f>
              <c:numCache>
                <c:ptCount val="16"/>
                <c:pt idx="0">
                  <c:v>2.000000</c:v>
                </c:pt>
                <c:pt idx="1">
                  <c:v>7.000000</c:v>
                </c:pt>
                <c:pt idx="2">
                  <c:v>11.000000</c:v>
                </c:pt>
                <c:pt idx="3">
                  <c:v>13.000000</c:v>
                </c:pt>
                <c:pt idx="4">
                  <c:v>14.000000</c:v>
                </c:pt>
                <c:pt idx="5">
                  <c:v>15.000000</c:v>
                </c:pt>
                <c:pt idx="6">
                  <c:v>30.000000</c:v>
                </c:pt>
                <c:pt idx="7">
                  <c:v>52.000000</c:v>
                </c:pt>
                <c:pt idx="8">
                  <c:v>94.000000</c:v>
                </c:pt>
                <c:pt idx="9">
                  <c:v>137.000000</c:v>
                </c:pt>
                <c:pt idx="10">
                  <c:v>162.000000</c:v>
                </c:pt>
                <c:pt idx="11">
                  <c:v>203.000000</c:v>
                </c:pt>
                <c:pt idx="12">
                  <c:v>259.000000</c:v>
                </c:pt>
                <c:pt idx="13">
                  <c:v>355.000000</c:v>
                </c:pt>
                <c:pt idx="14">
                  <c:v>497.000000</c:v>
                </c:pt>
                <c:pt idx="15">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1254"/>
          <c:y val="0"/>
          <c:w val="0.864194"/>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737"/>
          <c:y val="0.100219"/>
          <c:w val="0.889182"/>
          <c:h val="0.7681"/>
        </c:manualLayout>
      </c:layout>
      <c:barChart>
        <c:barDir val="col"/>
        <c:grouping val="stacked"/>
        <c:varyColors val="0"/>
        <c:ser>
          <c:idx val="0"/>
          <c:order val="0"/>
          <c:tx>
            <c:strRef>
              <c:f>'Sweden-main'!$K$3</c:f>
              <c:strCache>
                <c:ptCount val="1"/>
                <c:pt idx="0">
                  <c:v>Total Guess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414"/>
          <c:y val="0"/>
          <c:w val="0.8493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0219"/>
          <c:w val="0.884866"/>
          <c:h val="0.7681"/>
        </c:manualLayout>
      </c:layout>
      <c:lineChart>
        <c:grouping val="standard"/>
        <c:varyColors val="0"/>
        <c:ser>
          <c:idx val="0"/>
          <c:order val="0"/>
          <c:tx>
            <c:strRef>
              <c:f>'Sweden-main'!$K$3</c:f>
              <c:strCache>
                <c:ptCount val="1"/>
                <c:pt idx="0">
                  <c:v>Total Guess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1,5713e</a:t>
                    </a:r>
                    <a:r>
                      <a:rPr b="0" baseline="33200" i="0" strike="noStrike" sz="1000" u="none">
                        <a:solidFill>
                          <a:srgbClr val="444444"/>
                        </a:solidFill>
                        <a:latin typeface="Helvetica Neue"/>
                      </a:rPr>
                      <a:t>0,3683x
R² = 0,9875</a:t>
                    </a:r>
                  </a:p>
                </c:rich>
              </c:tx>
            </c:trendlineLbl>
          </c:trendline>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'Sweden-main'!$D$19:$D$108</c:f>
              <c:numCache>
                <c:ptCount val="90"/>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223"/>
          <c:y val="0.100219"/>
          <c:w val="0.910057"/>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2,2675e</a:t>
                    </a:r>
                    <a:r>
                      <a:rPr b="0" baseline="33200" i="0" strike="noStrike" sz="1000" u="none">
                        <a:solidFill>
                          <a:srgbClr val="444444"/>
                        </a:solidFill>
                        <a:latin typeface="Helvetica Neue"/>
                      </a:rPr>
                      <a:t>0,1783x
R² = 0,9364</a:t>
                    </a:r>
                  </a:p>
                </c:rich>
              </c:tx>
            </c:trendlineLbl>
          </c:trendline>
          <c:cat>
            <c:strRef>
              <c:f>'Sweden-main'!$B$19:$B$62</c:f>
              <c:strCache>
                <c:ptCount val="4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strCache>
            </c:strRef>
          </c:cat>
          <c:val>
            <c:numRef>
              <c:f>'Sweden-main'!$D$19:$D$62</c:f>
              <c:numCache>
                <c:ptCount val="4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718"/>
          <c:y val="0"/>
          <c:w val="0.86926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5,1341e</a:t>
                    </a:r>
                    <a:r>
                      <a:rPr b="0" baseline="33200" i="0" strike="noStrike" sz="1000" u="none">
                        <a:solidFill>
                          <a:srgbClr val="444444"/>
                        </a:solidFill>
                        <a:latin typeface="Helvetica Neue"/>
                      </a:rPr>
                      <a:t>0,1064x
R² = 0,9471</a:t>
                    </a:r>
                  </a:p>
                </c:rich>
              </c:tx>
            </c:trendlineLbl>
          </c:trendline>
          <c:cat>
            <c:strRef>
              <c:f>'Sweden-main'!$B$15:$B$71</c:f>
              <c:strCache>
                <c:ptCount val="57"/>
                <c:pt idx="0">
                  <c:v>07/03/20</c:v>
                </c:pt>
                <c:pt idx="1">
                  <c:v>08/03/20</c:v>
                </c:pt>
                <c:pt idx="2">
                  <c:v>09/03/20</c:v>
                </c:pt>
                <c:pt idx="3">
                  <c:v>10/03/20</c:v>
                </c:pt>
                <c:pt idx="4">
                  <c:v>11/03/20</c:v>
                </c:pt>
                <c:pt idx="5">
                  <c:v>12/03/20</c:v>
                </c:pt>
                <c:pt idx="6">
                  <c:v>13/03/20</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strCache>
            </c:strRef>
          </c:cat>
          <c:val>
            <c:numRef>
              <c:f>'Sweden-main'!$H$15:$H$71</c:f>
              <c:numCache>
                <c:ptCount val="57"/>
                <c:pt idx="0">
                  <c:v>1.000000</c:v>
                </c:pt>
                <c:pt idx="1">
                  <c:v>4.000000</c:v>
                </c:pt>
                <c:pt idx="2">
                  <c:v>4.000000</c:v>
                </c:pt>
                <c:pt idx="3">
                  <c:v>5.000000</c:v>
                </c:pt>
                <c:pt idx="4">
                  <c:v>7.000000</c:v>
                </c:pt>
                <c:pt idx="5">
                  <c:v>8.000000</c:v>
                </c:pt>
                <c:pt idx="6">
                  <c:v>8.000000</c:v>
                </c:pt>
                <c:pt idx="7">
                  <c:v>9.000000</c:v>
                </c:pt>
                <c:pt idx="8">
                  <c:v>9.000000</c:v>
                </c:pt>
                <c:pt idx="9">
                  <c:v>9.000000</c:v>
                </c:pt>
                <c:pt idx="10">
                  <c:v>12.000000</c:v>
                </c:pt>
                <c:pt idx="11">
                  <c:v>23.000000</c:v>
                </c:pt>
                <c:pt idx="12">
                  <c:v>27.000000</c:v>
                </c:pt>
                <c:pt idx="13">
                  <c:v>33.000000</c:v>
                </c:pt>
                <c:pt idx="14">
                  <c:v>41.000000</c:v>
                </c:pt>
                <c:pt idx="15">
                  <c:v>42.000000</c:v>
                </c:pt>
                <c:pt idx="16">
                  <c:v>42.000000</c:v>
                </c:pt>
                <c:pt idx="17">
                  <c:v>48.000000</c:v>
                </c:pt>
                <c:pt idx="18">
                  <c:v>58.000000</c:v>
                </c:pt>
                <c:pt idx="19">
                  <c:v>66.000000</c:v>
                </c:pt>
                <c:pt idx="20">
                  <c:v>68.000000</c:v>
                </c:pt>
                <c:pt idx="21">
                  <c:v>75.000000</c:v>
                </c:pt>
                <c:pt idx="22">
                  <c:v>77.000000</c:v>
                </c:pt>
                <c:pt idx="23">
                  <c:v>86.000000</c:v>
                </c:pt>
                <c:pt idx="24">
                  <c:v>109.000000</c:v>
                </c:pt>
                <c:pt idx="25">
                  <c:v>117.000000</c:v>
                </c:pt>
                <c:pt idx="26">
                  <c:v>121.000000</c:v>
                </c:pt>
                <c:pt idx="27">
                  <c:v>166.000000</c:v>
                </c:pt>
                <c:pt idx="28">
                  <c:v>166.000000</c:v>
                </c:pt>
                <c:pt idx="29">
                  <c:v>172.000000</c:v>
                </c:pt>
                <c:pt idx="30">
                  <c:v>173.000000</c:v>
                </c:pt>
                <c:pt idx="31">
                  <c:v>185.000000</c:v>
                </c:pt>
                <c:pt idx="32">
                  <c:v>230.000000</c:v>
                </c:pt>
                <c:pt idx="33">
                  <c:v>279.000000</c:v>
                </c:pt>
                <c:pt idx="34">
                  <c:v>302.000000</c:v>
                </c:pt>
                <c:pt idx="35">
                  <c:v>308.000000</c:v>
                </c:pt>
                <c:pt idx="36">
                  <c:v>316.000000</c:v>
                </c:pt>
                <c:pt idx="37">
                  <c:v>383.000000</c:v>
                </c:pt>
                <c:pt idx="38">
                  <c:v>388.000000</c:v>
                </c:pt>
                <c:pt idx="39">
                  <c:v>401.000000</c:v>
                </c:pt>
                <c:pt idx="40">
                  <c:v>421.000000</c:v>
                </c:pt>
                <c:pt idx="41">
                  <c:v>537.000000</c:v>
                </c:pt>
                <c:pt idx="42">
                  <c:v>566.000000</c:v>
                </c:pt>
                <c:pt idx="43">
                  <c:v>617.000000</c:v>
                </c:pt>
                <c:pt idx="44">
                  <c:v>630.000000</c:v>
                </c:pt>
                <c:pt idx="45">
                  <c:v>663.000000</c:v>
                </c:pt>
                <c:pt idx="46">
                  <c:v>720.000000</c:v>
                </c:pt>
                <c:pt idx="47">
                  <c:v>753.000000</c:v>
                </c:pt>
                <c:pt idx="48">
                  <c:v>802.000000</c:v>
                </c:pt>
                <c:pt idx="49">
                  <c:v>838.000000</c:v>
                </c:pt>
                <c:pt idx="50">
                  <c:v>860.000000</c:v>
                </c:pt>
                <c:pt idx="51">
                  <c:v>877.000000</c:v>
                </c:pt>
                <c:pt idx="52">
                  <c:v>928.000000</c:v>
                </c:pt>
                <c:pt idx="53">
                  <c:v>974.000000</c:v>
                </c:pt>
                <c:pt idx="54">
                  <c:v>1013.000000</c:v>
                </c:pt>
                <c:pt idx="55">
                  <c:v>1035.000000</c:v>
                </c:pt>
                <c:pt idx="56">
                  <c:v>1078.000000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'Sweden-main'!$L$3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'Sweden-main'!$B$27:$B$57</c:f>
              <c:strCache>
                <c:ptCount val="31"/>
                <c:pt idx="0">
                  <c:v>19/03/20</c:v>
                </c:pt>
                <c:pt idx="1">
                  <c:v>20/03/20</c:v>
                </c:pt>
                <c:pt idx="2">
                  <c:v>21/03/20</c:v>
                </c:pt>
                <c:pt idx="3">
                  <c:v>22/03/20</c:v>
                </c:pt>
                <c:pt idx="4">
                  <c:v>23/03/20</c:v>
                </c:pt>
                <c:pt idx="5">
                  <c:v>24/3/2020</c:v>
                </c:pt>
                <c:pt idx="6">
                  <c:v>25/3/2020</c:v>
                </c:pt>
                <c:pt idx="7">
                  <c:v>26/3/2020</c:v>
                </c:pt>
                <c:pt idx="8">
                  <c:v>27/3/2020</c:v>
                </c:pt>
                <c:pt idx="9">
                  <c:v>28/3/2020</c:v>
                </c:pt>
                <c:pt idx="10">
                  <c:v>29/3/2020</c:v>
                </c:pt>
                <c:pt idx="11">
                  <c:v>30/3/2020</c:v>
                </c:pt>
                <c:pt idx="12">
                  <c:v>31/3/2020</c:v>
                </c:pt>
                <c:pt idx="13">
                  <c:v>1/4/2020</c:v>
                </c:pt>
                <c:pt idx="14">
                  <c:v>2/4/2020</c:v>
                </c:pt>
                <c:pt idx="15">
                  <c:v>3/4/2020</c:v>
                </c:pt>
                <c:pt idx="16">
                  <c:v>4/4/2020</c:v>
                </c:pt>
                <c:pt idx="17">
                  <c:v>5/4/2020</c:v>
                </c:pt>
                <c:pt idx="18">
                  <c:v>6/4/2020</c:v>
                </c:pt>
                <c:pt idx="19">
                  <c:v>7/4/2020</c:v>
                </c:pt>
                <c:pt idx="20">
                  <c:v>8/4/2020</c:v>
                </c:pt>
                <c:pt idx="21">
                  <c:v>9/4/2020</c:v>
                </c:pt>
                <c:pt idx="22">
                  <c:v>10/4/2020</c:v>
                </c:pt>
                <c:pt idx="23">
                  <c:v>11/4/2020</c:v>
                </c:pt>
                <c:pt idx="24">
                  <c:v>12/4/2020</c:v>
                </c:pt>
                <c:pt idx="25">
                  <c:v>13/4/2020</c:v>
                </c:pt>
                <c:pt idx="26">
                  <c:v>14/4/2020</c:v>
                </c:pt>
                <c:pt idx="27">
                  <c:v>15/4/2020</c:v>
                </c:pt>
                <c:pt idx="28">
                  <c:v>16/4/2020</c:v>
                </c:pt>
                <c:pt idx="29">
                  <c:v>17/4/2020</c:v>
                </c:pt>
                <c:pt idx="30">
                  <c:v>18/4/2020</c:v>
                </c:pt>
              </c:strCache>
            </c:strRef>
          </c:cat>
          <c:val>
            <c:numRef>
              <c:f>'Sweden-main'!$L$27:$L$57</c:f>
              <c:numCache>
                <c:ptCount val="31"/>
                <c:pt idx="0">
                  <c:v>0.927200</c:v>
                </c:pt>
                <c:pt idx="1">
                  <c:v>0.916800</c:v>
                </c:pt>
                <c:pt idx="2">
                  <c:v>0.934300</c:v>
                </c:pt>
                <c:pt idx="3">
                  <c:v>0.939300</c:v>
                </c:pt>
                <c:pt idx="4">
                  <c:v>0.942200</c:v>
                </c:pt>
                <c:pt idx="5">
                  <c:v>0.949900</c:v>
                </c:pt>
                <c:pt idx="6">
                  <c:v>0.954300</c:v>
                </c:pt>
                <c:pt idx="7">
                  <c:v>0.961600</c:v>
                </c:pt>
                <c:pt idx="8">
                  <c:v>0.967800</c:v>
                </c:pt>
                <c:pt idx="9">
                  <c:v>0.971600</c:v>
                </c:pt>
                <c:pt idx="10">
                  <c:v>0.972700</c:v>
                </c:pt>
                <c:pt idx="11">
                  <c:v>0.974700</c:v>
                </c:pt>
                <c:pt idx="12">
                  <c:v>0.976300</c:v>
                </c:pt>
                <c:pt idx="13">
                  <c:v>0.978300</c:v>
                </c:pt>
                <c:pt idx="14">
                  <c:v>0.979600</c:v>
                </c:pt>
                <c:pt idx="15">
                  <c:v>0.980400</c:v>
                </c:pt>
                <c:pt idx="16">
                  <c:v>0.980400</c:v>
                </c:pt>
                <c:pt idx="17">
                  <c:v>0.979200</c:v>
                </c:pt>
                <c:pt idx="18">
                  <c:v>0.978300</c:v>
                </c:pt>
                <c:pt idx="19">
                  <c:v>0.978000</c:v>
                </c:pt>
                <c:pt idx="20">
                  <c:v>0.977600</c:v>
                </c:pt>
                <c:pt idx="21">
                  <c:v>0.977100</c:v>
                </c:pt>
                <c:pt idx="22">
                  <c:v>0.976100</c:v>
                </c:pt>
                <c:pt idx="23">
                  <c:v>0.974000</c:v>
                </c:pt>
                <c:pt idx="24">
                  <c:v>0.970800</c:v>
                </c:pt>
                <c:pt idx="25">
                  <c:v>0.966900</c:v>
                </c:pt>
                <c:pt idx="26">
                  <c:v>0.963400</c:v>
                </c:pt>
                <c:pt idx="27">
                  <c:v>0.960800</c:v>
                </c:pt>
                <c:pt idx="28">
                  <c:v>0.958300</c:v>
                </c:pt>
                <c:pt idx="29">
                  <c:v>0.955500</c:v>
                </c:pt>
                <c:pt idx="30">
                  <c:v>0.952700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5"/>
        <c:minorUnit val="0.0075"/>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0219"/>
          <c:w val="0.877492"/>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ser>
          <c:idx val="1"/>
          <c:order val="1"/>
          <c:tx>
            <c:strRef>
              <c:f>'Italy-main'!$J$3</c:f>
              <c:strCache>
                <c:ptCount val="1"/>
                <c:pt idx="0">
                  <c:v>Deceduti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'Italy-main'!$J$4:$J$28</c:f>
              <c:numCache>
                <c:ptCount val="2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976385"/>
          <c:y val="0"/>
          <c:w val="0.83816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039"/>
          <c:y val="0.100219"/>
          <c:w val="0.863989"/>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'Sweden-main'!$B$16:$B$48</c:f>
              <c:strCache>
                <c:ptCount val="33"/>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strCache>
            </c:strRef>
          </c:cat>
          <c:val>
            <c:numRef>
              <c:f>'Sweden-main'!$O$16:$O$48</c:f>
              <c:numCache>
                <c:ptCount val="3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29142"/>
          <c:y val="0"/>
          <c:w val="0.82526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5881"/>
          <c:y val="0.100219"/>
          <c:w val="0.915328"/>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'Sweden-main'!$B$19:$B$50</c:f>
              <c:strCache>
                <c:ptCount val="3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strCache>
            </c:strRef>
          </c:cat>
          <c:val>
            <c:numRef>
              <c:f>'Sweden-main'!$P$19:$P$50</c:f>
              <c:numCache>
                <c:ptCount val="32"/>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481033"/>
          <c:y val="0"/>
          <c:w val="0.8891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'Germany'!$D$21:$D$48</c:f>
              <c:numCache>
                <c:ptCount val="28"/>
                <c:pt idx="0">
                  <c:v>3.000000</c:v>
                </c:pt>
                <c:pt idx="1">
                  <c:v>7.000000</c:v>
                </c:pt>
                <c:pt idx="2">
                  <c:v>9.000000</c:v>
                </c:pt>
                <c:pt idx="3">
                  <c:v>11.000000</c:v>
                </c:pt>
                <c:pt idx="4">
                  <c:v>17.000000</c:v>
                </c:pt>
                <c:pt idx="5">
                  <c:v>24.000000</c:v>
                </c:pt>
                <c:pt idx="6">
                  <c:v>28.000000</c:v>
                </c:pt>
                <c:pt idx="7">
                  <c:v>44.000000</c:v>
                </c:pt>
                <c:pt idx="8">
                  <c:v>68.000000</c:v>
                </c:pt>
                <c:pt idx="9">
                  <c:v>84.000000</c:v>
                </c:pt>
                <c:pt idx="10">
                  <c:v>94.000000</c:v>
                </c:pt>
                <c:pt idx="11">
                  <c:v>123.000000</c:v>
                </c:pt>
                <c:pt idx="12">
                  <c:v>159.000000</c:v>
                </c:pt>
                <c:pt idx="13">
                  <c:v>206.000000</c:v>
                </c:pt>
                <c:pt idx="14">
                  <c:v>262.000000</c:v>
                </c:pt>
                <c:pt idx="15">
                  <c:v>323.000000</c:v>
                </c:pt>
                <c:pt idx="16">
                  <c:v>398.000000</c:v>
                </c:pt>
                <c:pt idx="17">
                  <c:v>456.000000</c:v>
                </c:pt>
                <c:pt idx="18">
                  <c:v>616.000000</c:v>
                </c:pt>
                <c:pt idx="19">
                  <c:v>702.000000</c:v>
                </c:pt>
                <c:pt idx="20">
                  <c:v>909.000000</c:v>
                </c:pt>
                <c:pt idx="21">
                  <c:v>1107.000000</c:v>
                </c:pt>
                <c:pt idx="22">
                  <c:v>1275.000000</c:v>
                </c:pt>
                <c:pt idx="23">
                  <c:v>1427.000000</c:v>
                </c:pt>
                <c:pt idx="24">
                  <c:v>1576.000000</c:v>
                </c:pt>
                <c:pt idx="25">
                  <c:v>1680.000000</c:v>
                </c:pt>
                <c:pt idx="26">
                  <c:v>1983.000000</c:v>
                </c:pt>
                <c:pt idx="27">
                  <c:v>2196.000000</c:v>
                </c:pt>
              </c:numCache>
            </c:numRef>
          </c:val>
          <c:smooth val="0"/>
        </c:ser>
        <c:ser>
          <c:idx val="1"/>
          <c:order val="1"/>
          <c:tx>
            <c:strRef>
              <c:f>'Sweden-main'!$D$3</c:f>
              <c:strCache>
                <c:ptCount val="1"/>
                <c:pt idx="0">
                  <c:v>Deaths (official)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'Sweden-main'!$B$16:$B$116</c:f>
              <c:strCache>
                <c:ptCount val="101"/>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pt idx="59">
                  <c:v>6/5/2020</c:v>
                </c:pt>
                <c:pt idx="60">
                  <c:v>7/5/2020</c:v>
                </c:pt>
                <c:pt idx="61">
                  <c:v>8/5/2020</c:v>
                </c:pt>
                <c:pt idx="62">
                  <c:v>9/5/2020</c:v>
                </c:pt>
                <c:pt idx="63">
                  <c:v>10/5/2020</c:v>
                </c:pt>
                <c:pt idx="64">
                  <c:v>11/5/2020</c:v>
                </c:pt>
                <c:pt idx="65">
                  <c:v>12/5/2020</c:v>
                </c:pt>
                <c:pt idx="66">
                  <c:v>13/5/2020</c:v>
                </c:pt>
                <c:pt idx="67">
                  <c:v>14/5/2020</c:v>
                </c:pt>
                <c:pt idx="68">
                  <c:v>15/5/2020</c:v>
                </c:pt>
                <c:pt idx="69">
                  <c:v>16/5/2020</c:v>
                </c:pt>
                <c:pt idx="70">
                  <c:v>17/5/2020</c:v>
                </c:pt>
                <c:pt idx="71">
                  <c:v>18/5/2020</c:v>
                </c:pt>
                <c:pt idx="72">
                  <c:v>19/5/2020</c:v>
                </c:pt>
                <c:pt idx="73">
                  <c:v>20/5/2020</c:v>
                </c:pt>
                <c:pt idx="74">
                  <c:v>21/5/2020</c:v>
                </c:pt>
                <c:pt idx="75">
                  <c:v>22/5/2020</c:v>
                </c:pt>
                <c:pt idx="76">
                  <c:v>23/5/2020</c:v>
                </c:pt>
                <c:pt idx="77">
                  <c:v>24/5/2020</c:v>
                </c:pt>
                <c:pt idx="78">
                  <c:v>25/5/2020</c:v>
                </c:pt>
                <c:pt idx="79">
                  <c:v>26/5/2020</c:v>
                </c:pt>
                <c:pt idx="80">
                  <c:v>27/5/2020</c:v>
                </c:pt>
                <c:pt idx="81">
                  <c:v>28/5/2020</c:v>
                </c:pt>
                <c:pt idx="82">
                  <c:v>29/5/2020</c:v>
                </c:pt>
                <c:pt idx="83">
                  <c:v>30/5/2020</c:v>
                </c:pt>
                <c:pt idx="84">
                  <c:v>31/5/2020</c:v>
                </c:pt>
                <c:pt idx="85">
                  <c:v>1/6/2020</c:v>
                </c:pt>
                <c:pt idx="86">
                  <c:v>2/6/2020</c:v>
                </c:pt>
                <c:pt idx="87">
                  <c:v>3/6/2020</c:v>
                </c:pt>
                <c:pt idx="88">
                  <c:v>4/6/2020</c:v>
                </c:pt>
                <c:pt idx="89">
                  <c:v>5/6/2020</c:v>
                </c:pt>
                <c:pt idx="90">
                  <c:v>6/6/2020</c:v>
                </c:pt>
                <c:pt idx="91">
                  <c:v>7/6/2020</c:v>
                </c:pt>
                <c:pt idx="92">
                  <c:v>8/6/2020</c:v>
                </c:pt>
                <c:pt idx="93">
                  <c:v>9/6/2020</c:v>
                </c:pt>
                <c:pt idx="94">
                  <c:v>10/6/2020</c:v>
                </c:pt>
                <c:pt idx="95">
                  <c:v>11/6/2020</c:v>
                </c:pt>
                <c:pt idx="96">
                  <c:v>12/6/2020</c:v>
                </c:pt>
                <c:pt idx="97">
                  <c:v>13/6/2020</c:v>
                </c:pt>
                <c:pt idx="98">
                  <c:v>14/6/2020</c:v>
                </c:pt>
                <c:pt idx="99">
                  <c:v>15/6/2020</c:v>
                </c:pt>
                <c:pt idx="100">
                  <c:v>16/6/2020</c:v>
                </c:pt>
              </c:strCache>
            </c:strRef>
          </c:cat>
          <c:val>
            <c:numRef>
              <c:f>'Sweden-main'!$O$16:$O$116</c:f>
              <c:numCache>
                <c:ptCount val="101"/>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pt idx="53">
                  <c:v>-163.000000</c:v>
                </c:pt>
                <c:pt idx="54">
                  <c:v>-103.000000</c:v>
                </c:pt>
                <c:pt idx="55">
                  <c:v>-233.000000</c:v>
                </c:pt>
                <c:pt idx="56">
                  <c:v>-38.000000</c:v>
                </c:pt>
                <c:pt idx="57">
                  <c:v>215.000000</c:v>
                </c:pt>
                <c:pt idx="58">
                  <c:v>181.000000</c:v>
                </c:pt>
                <c:pt idx="59">
                  <c:v>88.000000</c:v>
                </c:pt>
                <c:pt idx="60">
                  <c:v>39.000000</c:v>
                </c:pt>
                <c:pt idx="61">
                  <c:v>-84.000000</c:v>
                </c:pt>
                <c:pt idx="62">
                  <c:v>-191.000000</c:v>
                </c:pt>
                <c:pt idx="63">
                  <c:v>-231.000000</c:v>
                </c:pt>
                <c:pt idx="64">
                  <c:v>177.000000</c:v>
                </c:pt>
                <c:pt idx="65">
                  <c:v>299.000000</c:v>
                </c:pt>
                <c:pt idx="66">
                  <c:v>-56.000000</c:v>
                </c:pt>
                <c:pt idx="67">
                  <c:v>-41.000000</c:v>
                </c:pt>
                <c:pt idx="68">
                  <c:v>31.000000</c:v>
                </c:pt>
                <c:pt idx="69">
                  <c:v>-330.000000</c:v>
                </c:pt>
                <c:pt idx="70">
                  <c:v>-99.000000</c:v>
                </c:pt>
                <c:pt idx="71">
                  <c:v>171.000000</c:v>
                </c:pt>
                <c:pt idx="72">
                  <c:v>236.000000</c:v>
                </c:pt>
                <c:pt idx="73">
                  <c:v>142.000000</c:v>
                </c:pt>
                <c:pt idx="74">
                  <c:v>-198.000000</c:v>
                </c:pt>
                <c:pt idx="75">
                  <c:v>-78.000000</c:v>
                </c:pt>
                <c:pt idx="76">
                  <c:v>-129.000000</c:v>
                </c:pt>
                <c:pt idx="77">
                  <c:v>-193.000000</c:v>
                </c:pt>
                <c:pt idx="78">
                  <c:v>281.000000</c:v>
                </c:pt>
                <c:pt idx="79">
                  <c:v>255.000000</c:v>
                </c:pt>
                <c:pt idx="80">
                  <c:v>54.000000</c:v>
                </c:pt>
                <c:pt idx="81">
                  <c:v>-26.000000</c:v>
                </c:pt>
                <c:pt idx="82">
                  <c:v>-1.000000</c:v>
                </c:pt>
                <c:pt idx="83">
                  <c:v>-341.000000</c:v>
                </c:pt>
                <c:pt idx="84">
                  <c:v>-167.000000</c:v>
                </c:pt>
                <c:pt idx="85">
                  <c:v>383.000000</c:v>
                </c:pt>
                <c:pt idx="86">
                  <c:v>253.000000</c:v>
                </c:pt>
                <c:pt idx="87">
                  <c:v>145.000000</c:v>
                </c:pt>
                <c:pt idx="88">
                  <c:v>-7.000000</c:v>
                </c:pt>
                <c:pt idx="89">
                  <c:v>107.000000</c:v>
                </c:pt>
                <c:pt idx="90">
                  <c:v>-366.000000</c:v>
                </c:pt>
                <c:pt idx="91">
                  <c:v>-318.000000</c:v>
                </c:pt>
                <c:pt idx="92">
                  <c:v>215.000000</c:v>
                </c:pt>
                <c:pt idx="93">
                  <c:v>259.000000</c:v>
                </c:pt>
                <c:pt idx="94">
                  <c:v>501.000000</c:v>
                </c:pt>
                <c:pt idx="95">
                  <c:v>-144.000000</c:v>
                </c:pt>
                <c:pt idx="96">
                  <c:v>36.000000</c:v>
                </c:pt>
                <c:pt idx="97">
                  <c:v>-297.000000</c:v>
                </c:pt>
                <c:pt idx="98">
                  <c:v>-614.000000</c:v>
                </c:pt>
                <c:pt idx="99">
                  <c:v>266.000000</c:v>
                </c:pt>
                <c:pt idx="100">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83404"/>
          <c:y val="0.10511"/>
          <c:w val="0.891229"/>
          <c:h val="0.806192"/>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'Sweden-main'!$O$19:$O$117</c:f>
              <c:strCache>
                <c:ptCount val="99"/>
                <c:pt idx="0">
                  <c:v>98</c:v>
                </c:pt>
                <c:pt idx="1">
                  <c:v>-45</c:v>
                </c:pt>
                <c:pt idx="2">
                  <c:v>1</c:v>
                </c:pt>
                <c:pt idx="3">
                  <c:v>-81</c:v>
                </c:pt>
                <c:pt idx="4">
                  <c:v>-2</c:v>
                </c:pt>
                <c:pt idx="5">
                  <c:v>14</c:v>
                </c:pt>
                <c:pt idx="6">
                  <c:v>36</c:v>
                </c:pt>
                <c:pt idx="7">
                  <c:v>26</c:v>
                </c:pt>
                <c:pt idx="8">
                  <c:v>-2</c:v>
                </c:pt>
                <c:pt idx="9">
                  <c:v>37</c:v>
                </c:pt>
                <c:pt idx="10">
                  <c:v>-44</c:v>
                </c:pt>
                <c:pt idx="11">
                  <c:v>-18</c:v>
                </c:pt>
                <c:pt idx="12">
                  <c:v>64</c:v>
                </c:pt>
                <c:pt idx="13">
                  <c:v>48</c:v>
                </c:pt>
                <c:pt idx="14">
                  <c:v>84</c:v>
                </c:pt>
                <c:pt idx="15">
                  <c:v>-28</c:v>
                </c:pt>
                <c:pt idx="16">
                  <c:v>79</c:v>
                </c:pt>
                <c:pt idx="17">
                  <c:v>-65</c:v>
                </c:pt>
                <c:pt idx="18">
                  <c:v>-20</c:v>
                </c:pt>
                <c:pt idx="19">
                  <c:v>136</c:v>
                </c:pt>
                <c:pt idx="20">
                  <c:v>59</c:v>
                </c:pt>
                <c:pt idx="21">
                  <c:v>11</c:v>
                </c:pt>
                <c:pt idx="22">
                  <c:v>68</c:v>
                </c:pt>
                <c:pt idx="23">
                  <c:v>47</c:v>
                </c:pt>
                <c:pt idx="24">
                  <c:v>-244</c:v>
                </c:pt>
                <c:pt idx="25">
                  <c:v>-17</c:v>
                </c:pt>
                <c:pt idx="26">
                  <c:v>49</c:v>
                </c:pt>
                <c:pt idx="27">
                  <c:v>349</c:v>
                </c:pt>
                <c:pt idx="28">
                  <c:v>-83</c:v>
                </c:pt>
                <c:pt idx="29">
                  <c:v>-10</c:v>
                </c:pt>
                <c:pt idx="30">
                  <c:v>-191</c:v>
                </c:pt>
                <c:pt idx="31">
                  <c:v>-59</c:v>
                </c:pt>
                <c:pt idx="32">
                  <c:v>69</c:v>
                </c:pt>
                <c:pt idx="33">
                  <c:v>-27</c:v>
                </c:pt>
                <c:pt idx="34">
                  <c:v>42</c:v>
                </c:pt>
                <c:pt idx="35">
                  <c:v>125</c:v>
                </c:pt>
                <c:pt idx="36">
                  <c:v>19</c:v>
                </c:pt>
                <c:pt idx="37">
                  <c:v>65</c:v>
                </c:pt>
                <c:pt idx="38">
                  <c:v>-156</c:v>
                </c:pt>
                <c:pt idx="39">
                  <c:v>-144</c:v>
                </c:pt>
                <c:pt idx="40">
                  <c:v>73</c:v>
                </c:pt>
                <c:pt idx="41">
                  <c:v>246</c:v>
                </c:pt>
                <c:pt idx="42">
                  <c:v>15</c:v>
                </c:pt>
                <c:pt idx="43">
                  <c:v>36</c:v>
                </c:pt>
                <c:pt idx="44">
                  <c:v>22</c:v>
                </c:pt>
                <c:pt idx="45">
                  <c:v>-307</c:v>
                </c:pt>
                <c:pt idx="46">
                  <c:v>-173</c:v>
                </c:pt>
                <c:pt idx="47">
                  <c:v>263</c:v>
                </c:pt>
                <c:pt idx="48">
                  <c:v>179</c:v>
                </c:pt>
                <c:pt idx="49">
                  <c:v>56</c:v>
                </c:pt>
                <c:pt idx="50">
                  <c:v>-163</c:v>
                </c:pt>
                <c:pt idx="51">
                  <c:v>-103</c:v>
                </c:pt>
                <c:pt idx="52">
                  <c:v>-233</c:v>
                </c:pt>
                <c:pt idx="53">
                  <c:v>-38</c:v>
                </c:pt>
                <c:pt idx="54">
                  <c:v>215</c:v>
                </c:pt>
                <c:pt idx="55">
                  <c:v>181</c:v>
                </c:pt>
                <c:pt idx="56">
                  <c:v>88</c:v>
                </c:pt>
                <c:pt idx="57">
                  <c:v>39</c:v>
                </c:pt>
                <c:pt idx="58">
                  <c:v>-84</c:v>
                </c:pt>
                <c:pt idx="59">
                  <c:v>-191</c:v>
                </c:pt>
                <c:pt idx="60">
                  <c:v>-231</c:v>
                </c:pt>
                <c:pt idx="61">
                  <c:v>177</c:v>
                </c:pt>
                <c:pt idx="62">
                  <c:v>299</c:v>
                </c:pt>
                <c:pt idx="63">
                  <c:v>-56</c:v>
                </c:pt>
                <c:pt idx="64">
                  <c:v>-41</c:v>
                </c:pt>
                <c:pt idx="65">
                  <c:v>31</c:v>
                </c:pt>
                <c:pt idx="66">
                  <c:v>-330</c:v>
                </c:pt>
                <c:pt idx="67">
                  <c:v>-99</c:v>
                </c:pt>
                <c:pt idx="68">
                  <c:v>171</c:v>
                </c:pt>
                <c:pt idx="69">
                  <c:v>236</c:v>
                </c:pt>
                <c:pt idx="70">
                  <c:v>142</c:v>
                </c:pt>
                <c:pt idx="71">
                  <c:v>-198</c:v>
                </c:pt>
                <c:pt idx="72">
                  <c:v>-78</c:v>
                </c:pt>
                <c:pt idx="73">
                  <c:v>-129</c:v>
                </c:pt>
                <c:pt idx="74">
                  <c:v>-193</c:v>
                </c:pt>
                <c:pt idx="75">
                  <c:v>281</c:v>
                </c:pt>
                <c:pt idx="76">
                  <c:v>255</c:v>
                </c:pt>
                <c:pt idx="77">
                  <c:v>54</c:v>
                </c:pt>
                <c:pt idx="78">
                  <c:v>-26</c:v>
                </c:pt>
                <c:pt idx="79">
                  <c:v>-1</c:v>
                </c:pt>
                <c:pt idx="80">
                  <c:v>-341</c:v>
                </c:pt>
                <c:pt idx="81">
                  <c:v>-167</c:v>
                </c:pt>
                <c:pt idx="82">
                  <c:v>383</c:v>
                </c:pt>
                <c:pt idx="83">
                  <c:v>253</c:v>
                </c:pt>
                <c:pt idx="84">
                  <c:v>145</c:v>
                </c:pt>
                <c:pt idx="85">
                  <c:v>-7</c:v>
                </c:pt>
                <c:pt idx="86">
                  <c:v>107</c:v>
                </c:pt>
                <c:pt idx="87">
                  <c:v>-366</c:v>
                </c:pt>
                <c:pt idx="88">
                  <c:v>-318</c:v>
                </c:pt>
                <c:pt idx="89">
                  <c:v>215</c:v>
                </c:pt>
                <c:pt idx="90">
                  <c:v>259</c:v>
                </c:pt>
                <c:pt idx="91">
                  <c:v>501</c:v>
                </c:pt>
                <c:pt idx="92">
                  <c:v>-144</c:v>
                </c:pt>
                <c:pt idx="93">
                  <c:v>36</c:v>
                </c:pt>
                <c:pt idx="94">
                  <c:v>-297</c:v>
                </c:pt>
                <c:pt idx="95">
                  <c:v>-614</c:v>
                </c:pt>
                <c:pt idx="96">
                  <c:v>266</c:v>
                </c:pt>
                <c:pt idx="97">
                  <c:v>525</c:v>
                </c:pt>
                <c:pt idx="98">
                  <c:v>248</c:v>
                </c:pt>
              </c:strCache>
            </c:strRef>
          </c:cat>
          <c:val>
            <c:numRef>
              <c:f>'Sweden-main'!$P$19:$P$117</c:f>
              <c:numCache>
                <c:ptCount val="99"/>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pt idx="55">
                  <c:v>-5.000000</c:v>
                </c:pt>
                <c:pt idx="56">
                  <c:v>2.000000</c:v>
                </c:pt>
                <c:pt idx="57">
                  <c:v>12.000000</c:v>
                </c:pt>
                <c:pt idx="58">
                  <c:v>36.000000</c:v>
                </c:pt>
                <c:pt idx="59">
                  <c:v>-90.000000</c:v>
                </c:pt>
                <c:pt idx="60">
                  <c:v>-40.000000</c:v>
                </c:pt>
                <c:pt idx="61">
                  <c:v>26.000000</c:v>
                </c:pt>
                <c:pt idx="62">
                  <c:v>26.000000</c:v>
                </c:pt>
                <c:pt idx="63">
                  <c:v>90.000000</c:v>
                </c:pt>
                <c:pt idx="64">
                  <c:v>-78.000000</c:v>
                </c:pt>
                <c:pt idx="65">
                  <c:v>48.000000</c:v>
                </c:pt>
                <c:pt idx="66">
                  <c:v>-89.000000</c:v>
                </c:pt>
                <c:pt idx="67">
                  <c:v>-23.000000</c:v>
                </c:pt>
                <c:pt idx="68">
                  <c:v>14.000000</c:v>
                </c:pt>
                <c:pt idx="69">
                  <c:v>26.000000</c:v>
                </c:pt>
                <c:pt idx="70">
                  <c:v>43.000000</c:v>
                </c:pt>
                <c:pt idx="71">
                  <c:v>-48.000000</c:v>
                </c:pt>
                <c:pt idx="72">
                  <c:v>14.000000</c:v>
                </c:pt>
                <c:pt idx="73">
                  <c:v>13.000000</c:v>
                </c:pt>
                <c:pt idx="74">
                  <c:v>-61.000000</c:v>
                </c:pt>
                <c:pt idx="75">
                  <c:v>25.000000</c:v>
                </c:pt>
                <c:pt idx="76">
                  <c:v>65.000000</c:v>
                </c:pt>
                <c:pt idx="77">
                  <c:v>-1.000000</c:v>
                </c:pt>
                <c:pt idx="78">
                  <c:v>-49.000000</c:v>
                </c:pt>
                <c:pt idx="79">
                  <c:v>38.000000</c:v>
                </c:pt>
                <c:pt idx="80">
                  <c:v>-39.000000</c:v>
                </c:pt>
                <c:pt idx="81">
                  <c:v>-45.000000</c:v>
                </c:pt>
                <c:pt idx="82">
                  <c:v>8.000000</c:v>
                </c:pt>
                <c:pt idx="83">
                  <c:v>57.000000</c:v>
                </c:pt>
                <c:pt idx="84">
                  <c:v>9.000000</c:v>
                </c:pt>
                <c:pt idx="85">
                  <c:v>-54.000000</c:v>
                </c:pt>
                <c:pt idx="86">
                  <c:v>57.000000</c:v>
                </c:pt>
                <c:pt idx="87">
                  <c:v>-60.000000</c:v>
                </c:pt>
                <c:pt idx="88">
                  <c:v>-14.000000</c:v>
                </c:pt>
                <c:pt idx="89">
                  <c:v>32.000000</c:v>
                </c:pt>
                <c:pt idx="90">
                  <c:v>-12.000000</c:v>
                </c:pt>
                <c:pt idx="91">
                  <c:v>55.000000</c:v>
                </c:pt>
                <c:pt idx="92">
                  <c:v>-59.000000</c:v>
                </c:pt>
                <c:pt idx="93">
                  <c:v>21.000000</c:v>
                </c:pt>
                <c:pt idx="94">
                  <c:v>-20.000000</c:v>
                </c:pt>
                <c:pt idx="95">
                  <c:v>-20.000000</c:v>
                </c:pt>
                <c:pt idx="96">
                  <c:v>17.000000</c:v>
                </c:pt>
                <c:pt idx="97">
                  <c:v>31.000000</c:v>
                </c:pt>
                <c:pt idx="98">
                  <c:v>54.000000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4444"/>
        <c:minorUnit val="22.2222"/>
      </c:valAx>
      <c:spPr>
        <a:noFill/>
        <a:ln w="12700" cap="flat">
          <a:noFill/>
          <a:miter lim="400000"/>
        </a:ln>
        <a:effectLst/>
      </c:spPr>
    </c:plotArea>
    <c:legend>
      <c:legendPos val="t"/>
      <c:layout>
        <c:manualLayout>
          <c:xMode val="edge"/>
          <c:yMode val="edge"/>
          <c:x val="0.100413"/>
          <c:y val="0"/>
          <c:w val="0.841681"/>
          <c:h val="0.057339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6562"/>
          <c:y val="0.109505"/>
          <c:w val="0.896336"/>
          <c:h val="0.840424"/>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Lit>
              <c:ptCount val="53"/>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strLit>
          </c:cat>
          <c:val>
            <c:numRef>
              <c:f>'Sweden-main'!$O$16:$O$68</c:f>
              <c:numCache>
                <c:ptCount val="5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5"/>
          <c:min val="-6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1.6667"/>
        <c:minorUnit val="10.8333"/>
      </c:valAx>
      <c:spPr>
        <a:noFill/>
        <a:ln w="12700" cap="flat">
          <a:noFill/>
          <a:miter lim="400000"/>
        </a:ln>
        <a:effectLst/>
      </c:spPr>
    </c:plotArea>
    <c:legend>
      <c:legendPos val="t"/>
      <c:layout>
        <c:manualLayout>
          <c:xMode val="edge"/>
          <c:yMode val="edge"/>
          <c:x val="0.085265"/>
          <c:y val="0"/>
          <c:w val="0.856163"/>
          <c:h val="0.05869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1234"/>
          <c:y val="0.100219"/>
          <c:w val="0.904703"/>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8"/>
            <c:forward val="0"/>
            <c:backward val="0"/>
            <c:dispRSqr val="1"/>
            <c:dispEq val="1"/>
          </c:trendline>
          <c:cat>
            <c:strRef>
              <c:f>'Sweden-main'!$O$19:$O$28,'Sweden-main'!$B$19:$B$63</c:f>
              <c:strCache>
                <c:ptCount val="55"/>
                <c:pt idx="0">
                  <c:v>98</c:v>
                </c:pt>
                <c:pt idx="1">
                  <c:v>-45</c:v>
                </c:pt>
                <c:pt idx="2">
                  <c:v>1</c:v>
                </c:pt>
                <c:pt idx="3">
                  <c:v>-81</c:v>
                </c:pt>
                <c:pt idx="4">
                  <c:v>-2</c:v>
                </c:pt>
                <c:pt idx="5">
                  <c:v>14</c:v>
                </c:pt>
                <c:pt idx="6">
                  <c:v>36</c:v>
                </c:pt>
                <c:pt idx="7">
                  <c:v>26</c:v>
                </c:pt>
                <c:pt idx="8">
                  <c:v>-2</c:v>
                </c:pt>
                <c:pt idx="9">
                  <c:v>37</c:v>
                </c:pt>
                <c:pt idx="10">
                  <c:v>11/03/20</c:v>
                </c:pt>
                <c:pt idx="11">
                  <c:v>12/03/20</c:v>
                </c:pt>
                <c:pt idx="12">
                  <c:v>13/03/20</c:v>
                </c:pt>
                <c:pt idx="13">
                  <c:v>14/3/2020</c:v>
                </c:pt>
                <c:pt idx="14">
                  <c:v>15/03/20</c:v>
                </c:pt>
                <c:pt idx="15">
                  <c:v>16/03/20</c:v>
                </c:pt>
                <c:pt idx="16">
                  <c:v>17/03/20</c:v>
                </c:pt>
                <c:pt idx="17">
                  <c:v>18/03/20</c:v>
                </c:pt>
                <c:pt idx="18">
                  <c:v>19/03/20</c:v>
                </c:pt>
                <c:pt idx="19">
                  <c:v>20/03/20</c:v>
                </c:pt>
                <c:pt idx="20">
                  <c:v>21/03/20</c:v>
                </c:pt>
                <c:pt idx="21">
                  <c:v>22/03/20</c:v>
                </c:pt>
                <c:pt idx="22">
                  <c:v>23/03/20</c:v>
                </c:pt>
                <c:pt idx="23">
                  <c:v>24/3/2020</c:v>
                </c:pt>
                <c:pt idx="24">
                  <c:v>25/3/2020</c:v>
                </c:pt>
                <c:pt idx="25">
                  <c:v>26/3/2020</c:v>
                </c:pt>
                <c:pt idx="26">
                  <c:v>27/3/2020</c:v>
                </c:pt>
                <c:pt idx="27">
                  <c:v>28/3/2020</c:v>
                </c:pt>
                <c:pt idx="28">
                  <c:v>29/3/2020</c:v>
                </c:pt>
                <c:pt idx="29">
                  <c:v>30/3/2020</c:v>
                </c:pt>
                <c:pt idx="30">
                  <c:v>31/3/2020</c:v>
                </c:pt>
                <c:pt idx="31">
                  <c:v>1/4/2020</c:v>
                </c:pt>
                <c:pt idx="32">
                  <c:v>2/4/2020</c:v>
                </c:pt>
                <c:pt idx="33">
                  <c:v>3/4/2020</c:v>
                </c:pt>
                <c:pt idx="34">
                  <c:v>4/4/2020</c:v>
                </c:pt>
                <c:pt idx="35">
                  <c:v>5/4/2020</c:v>
                </c:pt>
                <c:pt idx="36">
                  <c:v>6/4/2020</c:v>
                </c:pt>
                <c:pt idx="37">
                  <c:v>7/4/2020</c:v>
                </c:pt>
                <c:pt idx="38">
                  <c:v>8/4/2020</c:v>
                </c:pt>
                <c:pt idx="39">
                  <c:v>9/4/2020</c:v>
                </c:pt>
                <c:pt idx="40">
                  <c:v>10/4/2020</c:v>
                </c:pt>
                <c:pt idx="41">
                  <c:v>11/4/2020</c:v>
                </c:pt>
                <c:pt idx="42">
                  <c:v>12/4/2020</c:v>
                </c:pt>
                <c:pt idx="43">
                  <c:v>13/4/2020</c:v>
                </c:pt>
                <c:pt idx="44">
                  <c:v>14/4/2020</c:v>
                </c:pt>
                <c:pt idx="45">
                  <c:v>15/4/2020</c:v>
                </c:pt>
                <c:pt idx="46">
                  <c:v>16/4/2020</c:v>
                </c:pt>
                <c:pt idx="47">
                  <c:v>17/4/2020</c:v>
                </c:pt>
                <c:pt idx="48">
                  <c:v>18/4/2020</c:v>
                </c:pt>
                <c:pt idx="49">
                  <c:v>19/4/2020</c:v>
                </c:pt>
                <c:pt idx="50">
                  <c:v>20/4/2020</c:v>
                </c:pt>
                <c:pt idx="51">
                  <c:v>21/4/2020</c:v>
                </c:pt>
                <c:pt idx="52">
                  <c:v>22/4/2020</c:v>
                </c:pt>
                <c:pt idx="53">
                  <c:v>23/4/2020</c:v>
                </c:pt>
                <c:pt idx="54">
                  <c:v>24/4/2020</c:v>
                </c:pt>
              </c:strCache>
            </c:strRef>
          </c:cat>
          <c:val>
            <c:numRef>
              <c:f>'Sweden-main'!$P$19:$P$73</c:f>
              <c:numCache>
                <c:ptCount val="55"/>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6.66667"/>
        <c:minorUnit val="3.33333"/>
      </c:valAx>
      <c:spPr>
        <a:noFill/>
        <a:ln w="12700" cap="flat">
          <a:noFill/>
          <a:miter lim="400000"/>
        </a:ln>
        <a:effectLst/>
      </c:spPr>
    </c:plotArea>
    <c:legend>
      <c:legendPos val="t"/>
      <c:layout>
        <c:manualLayout>
          <c:xMode val="edge"/>
          <c:yMode val="edge"/>
          <c:x val="0.0912279"/>
          <c:y val="0"/>
          <c:w val="0.8544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1,3332e</a:t>
                    </a:r>
                    <a:r>
                      <a:rPr b="0" baseline="33200" i="0" strike="noStrike" sz="1000" u="none">
                        <a:solidFill>
                          <a:srgbClr val="444444"/>
                        </a:solidFill>
                        <a:latin typeface="Helvetica Neue"/>
                      </a:rPr>
                      <a:t>0,2178x
R² = 0,9669</a:t>
                    </a:r>
                  </a:p>
                </c:rich>
              </c:tx>
            </c:trendlineLbl>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138,98e</a:t>
                    </a:r>
                    <a:r>
                      <a:rPr b="0" baseline="33200" i="0" strike="noStrike" sz="1000" u="none">
                        <a:solidFill>
                          <a:srgbClr val="444444"/>
                        </a:solidFill>
                        <a:latin typeface="Helvetica Neue"/>
                      </a:rPr>
                      <a:t>0,1581x
R² = 0,9884</a:t>
                    </a:r>
                  </a:p>
                </c:rich>
              </c:tx>
            </c:trendlineLbl>
          </c:trendline>
          <c:cat>
            <c:strRef>
              <c:f>'Sweden-main'!$B$38:$B$49</c:f>
              <c:strCache>
                <c:ptCount val="12"/>
                <c:pt idx="0">
                  <c:v>30/3/2020</c:v>
                </c:pt>
                <c:pt idx="1">
                  <c:v>31/3/2020</c:v>
                </c:pt>
                <c:pt idx="2">
                  <c:v>1/4/2020</c:v>
                </c:pt>
                <c:pt idx="3">
                  <c:v>2/4/2020</c:v>
                </c:pt>
                <c:pt idx="4">
                  <c:v>3/4/2020</c:v>
                </c:pt>
                <c:pt idx="5">
                  <c:v>4/4/2020</c:v>
                </c:pt>
                <c:pt idx="6">
                  <c:v>5/4/2020</c:v>
                </c:pt>
                <c:pt idx="7">
                  <c:v>6/4/2020</c:v>
                </c:pt>
                <c:pt idx="8">
                  <c:v>7/4/2020</c:v>
                </c:pt>
                <c:pt idx="9">
                  <c:v>8/4/2020</c:v>
                </c:pt>
                <c:pt idx="10">
                  <c:v>9/4/2020</c:v>
                </c:pt>
                <c:pt idx="11">
                  <c:v>10/4/2020</c:v>
                </c:pt>
              </c:strCache>
            </c:strRef>
          </c:cat>
          <c:val>
            <c:numRef>
              <c:f>'Sweden-main'!$D$38:$D$49</c:f>
              <c:numCache>
                <c:ptCount val="12"/>
                <c:pt idx="0">
                  <c:v>146.000000</c:v>
                </c:pt>
                <c:pt idx="1">
                  <c:v>180.000000</c:v>
                </c:pt>
                <c:pt idx="2">
                  <c:v>239.000000</c:v>
                </c:pt>
                <c:pt idx="3">
                  <c:v>282.000000</c:v>
                </c:pt>
                <c:pt idx="4">
                  <c:v>333.000000</c:v>
                </c:pt>
                <c:pt idx="5">
                  <c:v>373.000000</c:v>
                </c:pt>
                <c:pt idx="6">
                  <c:v>401.000000</c:v>
                </c:pt>
                <c:pt idx="7">
                  <c:v>477.000000</c:v>
                </c:pt>
                <c:pt idx="8">
                  <c:v>591.000000</c:v>
                </c:pt>
                <c:pt idx="9">
                  <c:v>687.000000</c:v>
                </c:pt>
                <c:pt idx="10">
                  <c:v>793.000000</c:v>
                </c:pt>
                <c:pt idx="11">
                  <c:v>870.000000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110,3e</a:t>
                    </a:r>
                    <a:r>
                      <a:rPr b="0" baseline="33200" i="0" strike="noStrike" sz="1000" u="none">
                        <a:solidFill>
                          <a:srgbClr val="444444"/>
                        </a:solidFill>
                        <a:latin typeface="Helvetica Neue"/>
                      </a:rPr>
                      <a:t>0,2843x
R² = 0,9941</a:t>
                    </a:r>
                  </a:p>
                </c:rich>
              </c:tx>
            </c:trendlineLbl>
          </c:trendline>
          <c:cat>
            <c:strRef>
              <c:f>'Italy-main'!$B$14:$B$21</c:f>
              <c:strCache>
                <c:ptCount val="8"/>
                <c:pt idx="0">
                  <c:v>05/03/20</c:v>
                </c:pt>
                <c:pt idx="1">
                  <c:v>06/03/20</c:v>
                </c:pt>
                <c:pt idx="2">
                  <c:v>07/03/20</c:v>
                </c:pt>
                <c:pt idx="3">
                  <c:v>08/03/20</c:v>
                </c:pt>
                <c:pt idx="4">
                  <c:v>09/03/20</c:v>
                </c:pt>
                <c:pt idx="5">
                  <c:v>10/03/20</c:v>
                </c:pt>
                <c:pt idx="6">
                  <c:v>11/03/20</c:v>
                </c:pt>
                <c:pt idx="7">
                  <c:v>12/03/20</c:v>
                </c:pt>
              </c:strCache>
            </c:strRef>
          </c:cat>
          <c:val>
            <c:numRef>
              <c:f>'Italy-main'!$J$14:$J$21</c:f>
              <c:numCache>
                <c:ptCount val="8"/>
                <c:pt idx="0">
                  <c:v>148.000000</c:v>
                </c:pt>
                <c:pt idx="1">
                  <c:v>197.000000</c:v>
                </c:pt>
                <c:pt idx="2">
                  <c:v>233.000000</c:v>
                </c:pt>
                <c:pt idx="3">
                  <c:v>366.000000</c:v>
                </c:pt>
                <c:pt idx="4">
                  <c:v>463.000000</c:v>
                </c:pt>
                <c:pt idx="5">
                  <c:v>631.000000</c:v>
                </c:pt>
                <c:pt idx="6">
                  <c:v>827.000000</c:v>
                </c:pt>
                <c:pt idx="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793"/>
          <c:y val="0.100219"/>
          <c:w val="0.89503"/>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'Sweden-main'!$B$6:$B$214</c:f>
              <c:strCache>
                <c:ptCount val="20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strCache>
            </c:strRef>
          </c:cat>
          <c:val>
            <c:numRef>
              <c:f>'Sweden-main'!$M$6:$M$214</c:f>
              <c:numCache>
                <c:ptCount val="20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06989"/>
          <c:y val="0"/>
          <c:w val="0.8549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'Sweden-main'!$B$22:$B$214</c:f>
              <c:strCache>
                <c:ptCount val="193"/>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'Sweden-main'!$R$3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'Sweden-main'!$R$19:$R$108</c:f>
              <c:numCache>
                <c:ptCount val="9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pt idx="43">
                  <c:v>2324.000000</c:v>
                </c:pt>
                <c:pt idx="44">
                  <c:v>2413.000000</c:v>
                </c:pt>
                <c:pt idx="45">
                  <c:v>2486.000000</c:v>
                </c:pt>
                <c:pt idx="46">
                  <c:v>2560.000000</c:v>
                </c:pt>
                <c:pt idx="47">
                  <c:v>2634.000000</c:v>
                </c:pt>
                <c:pt idx="48">
                  <c:v>2717.000000</c:v>
                </c:pt>
                <c:pt idx="49">
                  <c:v>2800.000000</c:v>
                </c:pt>
                <c:pt idx="50">
                  <c:v>2878.000000</c:v>
                </c:pt>
                <c:pt idx="51">
                  <c:v>2956.000000</c:v>
                </c:pt>
                <c:pt idx="52">
                  <c:v>3029.000000</c:v>
                </c:pt>
                <c:pt idx="53">
                  <c:v>3104.000000</c:v>
                </c:pt>
                <c:pt idx="54">
                  <c:v>3188.000000</c:v>
                </c:pt>
                <c:pt idx="55">
                  <c:v>3260.000000</c:v>
                </c:pt>
                <c:pt idx="56">
                  <c:v>3333.000000</c:v>
                </c:pt>
                <c:pt idx="57">
                  <c:v>3413.000000</c:v>
                </c:pt>
                <c:pt idx="58">
                  <c:v>3473.000000</c:v>
                </c:pt>
                <c:pt idx="59">
                  <c:v>3541.000000</c:v>
                </c:pt>
                <c:pt idx="60">
                  <c:v>3614.000000</c:v>
                </c:pt>
                <c:pt idx="61">
                  <c:v>3679.000000</c:v>
                </c:pt>
                <c:pt idx="62">
                  <c:v>3740.000000</c:v>
                </c:pt>
                <c:pt idx="63">
                  <c:v>3790.000000</c:v>
                </c:pt>
                <c:pt idx="64">
                  <c:v>3836.000000</c:v>
                </c:pt>
                <c:pt idx="65">
                  <c:v>3894.000000</c:v>
                </c:pt>
                <c:pt idx="66">
                  <c:v>3941.000000</c:v>
                </c:pt>
                <c:pt idx="67">
                  <c:v>3994.000000</c:v>
                </c:pt>
                <c:pt idx="68">
                  <c:v>4053.000000</c:v>
                </c:pt>
                <c:pt idx="69">
                  <c:v>4094.000000</c:v>
                </c:pt>
                <c:pt idx="70">
                  <c:v>4146.000000</c:v>
                </c:pt>
                <c:pt idx="71">
                  <c:v>4200.000000</c:v>
                </c:pt>
                <c:pt idx="72">
                  <c:v>4256.000000</c:v>
                </c:pt>
                <c:pt idx="73">
                  <c:v>4311.000000</c:v>
                </c:pt>
                <c:pt idx="74">
                  <c:v>4355.000000</c:v>
                </c:pt>
                <c:pt idx="75">
                  <c:v>4397.000000</c:v>
                </c:pt>
                <c:pt idx="76">
                  <c:v>4425.000000</c:v>
                </c:pt>
                <c:pt idx="77">
                  <c:v>4463.000000</c:v>
                </c:pt>
                <c:pt idx="78">
                  <c:v>4503.000000</c:v>
                </c:pt>
                <c:pt idx="79">
                  <c:v>4544.000000</c:v>
                </c:pt>
                <c:pt idx="80">
                  <c:v>4583.000000</c:v>
                </c:pt>
                <c:pt idx="81">
                  <c:v>4629.000000</c:v>
                </c:pt>
                <c:pt idx="82">
                  <c:v>4668.000000</c:v>
                </c:pt>
                <c:pt idx="83">
                  <c:v>4704.000000</c:v>
                </c:pt>
                <c:pt idx="84">
                  <c:v>4732.000000</c:v>
                </c:pt>
                <c:pt idx="85">
                  <c:v>4775.000000</c:v>
                </c:pt>
                <c:pt idx="86">
                  <c:v>4812.000000</c:v>
                </c:pt>
                <c:pt idx="87">
                  <c:v>4841.000000</c:v>
                </c:pt>
                <c:pt idx="88">
                  <c:v>4874.000000</c:v>
                </c:pt>
                <c:pt idx="89">
                  <c:v>4912.000000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3,8286e</a:t>
                    </a:r>
                    <a:r>
                      <a:rPr b="0" baseline="33200" i="0" strike="noStrike" sz="1000" u="none">
                        <a:solidFill>
                          <a:srgbClr val="444444"/>
                        </a:solidFill>
                        <a:latin typeface="Helvetica Neue"/>
                      </a:rPr>
                      <a:t>0,1764x
R² = 0,9051</a:t>
                    </a:r>
                  </a:p>
                </c:rich>
              </c:tx>
            </c:trendlineLbl>
          </c:trendline>
          <c:cat>
            <c:strRef>
              <c:f>'Sweden-main'!$B$19:$B$61</c:f>
              <c:strCache>
                <c:ptCount val="43"/>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strCache>
            </c:strRef>
          </c:cat>
          <c:val>
            <c:numRef>
              <c:f>'Sweden-main'!$R$19:$R$61</c:f>
              <c:numCache>
                <c:ptCount val="43"/>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8801"/>
          <c:y val="0.100219"/>
          <c:w val="0.915022"/>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0,6448e</a:t>
                    </a:r>
                    <a:r>
                      <a:rPr b="0" baseline="33200" i="0" strike="noStrike" sz="1000" u="none">
                        <a:solidFill>
                          <a:srgbClr val="444444"/>
                        </a:solidFill>
                        <a:latin typeface="Helvetica Neue"/>
                      </a:rPr>
                      <a:t>0,3757x
R² = 0,9893</a:t>
                    </a:r>
                  </a:p>
                </c:rich>
              </c:tx>
            </c:trendlineLbl>
          </c:trendline>
          <c:cat>
            <c:strRef>
              <c:f>'Sweden-main'!$B$19:$B$30</c:f>
              <c:strCache>
                <c:ptCount val="1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strCache>
            </c:strRef>
          </c:cat>
          <c:val>
            <c:numRef>
              <c:f>'Sweden-main'!$R$19:$R$30</c:f>
              <c:numCache>
                <c:ptCount val="12"/>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3348"/>
          <c:y val="0"/>
          <c:w val="0.8740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8818"/>
          <c:y val="0.100219"/>
          <c:w val="0.909393"/>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'Sweden-main'!$B$22:$B$199</c:f>
              <c:strCache>
                <c:ptCount val="17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strCache>
            </c:strRef>
          </c:cat>
          <c:val>
            <c:numRef>
              <c:f>'Sweden-main'!$Q$22:$Q$199</c:f>
              <c:numCache>
                <c:ptCount val="17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03829"/>
          <c:y val="0"/>
          <c:w val="0.8686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4439"/>
          <c:y val="0.100219"/>
          <c:w val="0.88182"/>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'Sweden-main'!$B$22:$B$179</c:f>
              <c:strCache>
                <c:ptCount val="15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strCache>
            </c:strRef>
          </c:cat>
          <c:val>
            <c:numRef>
              <c:f>'Sweden-main'!$N$22:$N$179</c:f>
              <c:numCache>
                <c:ptCount val="158"/>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1667"/>
        <c:minorUnit val="11.0833"/>
      </c:valAx>
      <c:spPr>
        <a:noFill/>
        <a:ln w="12700" cap="flat">
          <a:noFill/>
          <a:miter lim="400000"/>
        </a:ln>
        <a:effectLst/>
      </c:spPr>
    </c:plotArea>
    <c:legend>
      <c:legendPos val="t"/>
      <c:layout>
        <c:manualLayout>
          <c:xMode val="edge"/>
          <c:yMode val="edge"/>
          <c:x val="0.0871724"/>
          <c:y val="0"/>
          <c:w val="0.8422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22"/>
          <c:y val="0.099193"/>
          <c:w val="0.873415"/>
          <c:h val="0.760108"/>
        </c:manualLayout>
      </c:layout>
      <c:barChart>
        <c:barDir val="col"/>
        <c:grouping val="stacked"/>
        <c:varyColors val="0"/>
        <c:ser>
          <c:idx val="0"/>
          <c:order val="0"/>
          <c:tx>
            <c:strRef>
              <c:f>'Sweden-main'!$S$3</c:f>
              <c:strCache>
                <c:ptCount val="1"/>
                <c:pt idx="0">
                  <c:v>TOTAL Actual Cases (official)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'Sweden-main'!$S$4:$S$285</c:f>
              <c:numCache>
                <c:ptCount val="282"/>
                <c:pt idx="0">
                  <c:v>0.000000</c:v>
                </c:pt>
                <c:pt idx="1">
                  <c:v>1.000000</c:v>
                </c:pt>
                <c:pt idx="2">
                  <c:v>2.000000</c:v>
                </c:pt>
                <c:pt idx="3">
                  <c:v>10.000000</c:v>
                </c:pt>
                <c:pt idx="4">
                  <c:v>13.000000</c:v>
                </c:pt>
                <c:pt idx="5">
                  <c:v>13.000000</c:v>
                </c:pt>
                <c:pt idx="6">
                  <c:v>18.000000</c:v>
                </c:pt>
                <c:pt idx="7">
                  <c:v>31.000000</c:v>
                </c:pt>
                <c:pt idx="8">
                  <c:v>61.000000</c:v>
                </c:pt>
                <c:pt idx="9">
                  <c:v>86.000000</c:v>
                </c:pt>
                <c:pt idx="10">
                  <c:v>145.000000</c:v>
                </c:pt>
                <c:pt idx="11">
                  <c:v>178.000000</c:v>
                </c:pt>
                <c:pt idx="12">
                  <c:v>224.000000</c:v>
                </c:pt>
                <c:pt idx="13">
                  <c:v>325.000000</c:v>
                </c:pt>
                <c:pt idx="14">
                  <c:v>423.000000</c:v>
                </c:pt>
                <c:pt idx="15">
                  <c:v>619.000000</c:v>
                </c:pt>
                <c:pt idx="16">
                  <c:v>770.000000</c:v>
                </c:pt>
                <c:pt idx="17">
                  <c:v>922.000000</c:v>
                </c:pt>
                <c:pt idx="18">
                  <c:v>993.000000</c:v>
                </c:pt>
                <c:pt idx="19">
                  <c:v>1062.000000</c:v>
                </c:pt>
                <c:pt idx="20">
                  <c:v>1145.000000</c:v>
                </c:pt>
                <c:pt idx="21">
                  <c:v>1264.000000</c:v>
                </c:pt>
                <c:pt idx="22">
                  <c:v>1409.000000</c:v>
                </c:pt>
                <c:pt idx="23">
                  <c:v>1552.000000</c:v>
                </c:pt>
                <c:pt idx="24">
                  <c:v>1732.000000</c:v>
                </c:pt>
                <c:pt idx="25">
                  <c:v>1868.000000</c:v>
                </c:pt>
                <c:pt idx="26">
                  <c:v>1986.000000</c:v>
                </c:pt>
                <c:pt idx="27">
                  <c:v>2168.000000</c:v>
                </c:pt>
                <c:pt idx="28">
                  <c:v>2398.000000</c:v>
                </c:pt>
                <c:pt idx="29">
                  <c:v>2712.000000</c:v>
                </c:pt>
                <c:pt idx="30">
                  <c:v>2998.000000</c:v>
                </c:pt>
                <c:pt idx="31">
                  <c:v>3363.000000</c:v>
                </c:pt>
                <c:pt idx="32">
                  <c:v>3663.000000</c:v>
                </c:pt>
                <c:pt idx="33">
                  <c:v>3943.000000</c:v>
                </c:pt>
                <c:pt idx="34">
                  <c:v>4359.000000</c:v>
                </c:pt>
                <c:pt idx="35">
                  <c:v>4834.000000</c:v>
                </c:pt>
                <c:pt idx="36">
                  <c:v>5320.000000</c:v>
                </c:pt>
                <c:pt idx="37">
                  <c:v>5874.000000</c:v>
                </c:pt>
                <c:pt idx="38">
                  <c:v>6475.000000</c:v>
                </c:pt>
                <c:pt idx="39">
                  <c:v>6832.000000</c:v>
                </c:pt>
                <c:pt idx="40">
                  <c:v>7172.000000</c:v>
                </c:pt>
                <c:pt idx="41">
                  <c:v>7561.000000</c:v>
                </c:pt>
                <c:pt idx="42">
                  <c:v>8299.000000</c:v>
                </c:pt>
                <c:pt idx="43">
                  <c:v>8954.000000</c:v>
                </c:pt>
                <c:pt idx="44">
                  <c:v>9599.000000</c:v>
                </c:pt>
                <c:pt idx="45">
                  <c:v>10053.000000</c:v>
                </c:pt>
                <c:pt idx="46">
                  <c:v>10448.000000</c:v>
                </c:pt>
                <c:pt idx="47">
                  <c:v>10912.000000</c:v>
                </c:pt>
                <c:pt idx="48">
                  <c:v>11349.000000</c:v>
                </c:pt>
                <c:pt idx="49">
                  <c:v>11828.000000</c:v>
                </c:pt>
                <c:pt idx="50">
                  <c:v>12432.000000</c:v>
                </c:pt>
                <c:pt idx="51">
                  <c:v>13055.000000</c:v>
                </c:pt>
                <c:pt idx="52">
                  <c:v>13743.000000</c:v>
                </c:pt>
                <c:pt idx="53">
                  <c:v>14275.000000</c:v>
                </c:pt>
                <c:pt idx="54">
                  <c:v>14663.000000</c:v>
                </c:pt>
                <c:pt idx="55">
                  <c:v>15124.000000</c:v>
                </c:pt>
                <c:pt idx="56">
                  <c:v>15831.000000</c:v>
                </c:pt>
                <c:pt idx="57">
                  <c:v>16553.000000</c:v>
                </c:pt>
                <c:pt idx="58">
                  <c:v>17311.000000</c:v>
                </c:pt>
                <c:pt idx="59">
                  <c:v>18091.000000</c:v>
                </c:pt>
                <c:pt idx="60">
                  <c:v>18564.000000</c:v>
                </c:pt>
                <c:pt idx="61">
                  <c:v>18864.000000</c:v>
                </c:pt>
                <c:pt idx="62">
                  <c:v>19427.000000</c:v>
                </c:pt>
                <c:pt idx="63">
                  <c:v>20169.000000</c:v>
                </c:pt>
                <c:pt idx="64">
                  <c:v>20967.000000</c:v>
                </c:pt>
                <c:pt idx="65">
                  <c:v>21602.000000</c:v>
                </c:pt>
                <c:pt idx="66">
                  <c:v>22134.000000</c:v>
                </c:pt>
                <c:pt idx="67">
                  <c:v>22433.000000</c:v>
                </c:pt>
                <c:pt idx="68">
                  <c:v>22694.000000</c:v>
                </c:pt>
                <c:pt idx="69">
                  <c:v>23170.000000</c:v>
                </c:pt>
                <c:pt idx="70">
                  <c:v>23827.000000</c:v>
                </c:pt>
                <c:pt idx="71">
                  <c:v>24572.000000</c:v>
                </c:pt>
                <c:pt idx="72">
                  <c:v>25356.000000</c:v>
                </c:pt>
                <c:pt idx="73">
                  <c:v>26056.000000</c:v>
                </c:pt>
                <c:pt idx="74">
                  <c:v>26565.000000</c:v>
                </c:pt>
                <c:pt idx="75">
                  <c:v>26843.000000</c:v>
                </c:pt>
                <c:pt idx="76">
                  <c:v>27298.000000</c:v>
                </c:pt>
                <c:pt idx="77">
                  <c:v>28052.000000</c:v>
                </c:pt>
                <c:pt idx="78">
                  <c:v>28750.000000</c:v>
                </c:pt>
                <c:pt idx="79">
                  <c:v>29407.000000</c:v>
                </c:pt>
                <c:pt idx="80">
                  <c:v>30095.000000</c:v>
                </c:pt>
                <c:pt idx="81">
                  <c:v>30453.000000</c:v>
                </c:pt>
                <c:pt idx="82">
                  <c:v>30712.000000</c:v>
                </c:pt>
                <c:pt idx="83">
                  <c:v>31142.000000</c:v>
                </c:pt>
                <c:pt idx="84">
                  <c:v>31808.000000</c:v>
                </c:pt>
                <c:pt idx="85">
                  <c:v>32616.000000</c:v>
                </c:pt>
                <c:pt idx="86">
                  <c:v>33226.000000</c:v>
                </c:pt>
                <c:pt idx="87">
                  <c:v>33758.000000</c:v>
                </c:pt>
                <c:pt idx="88">
                  <c:v>34161.000000</c:v>
                </c:pt>
                <c:pt idx="89">
                  <c:v>34371.000000</c:v>
                </c:pt>
                <c:pt idx="90">
                  <c:v>34862.000000</c:v>
                </c:pt>
                <c:pt idx="91">
                  <c:v>35608.000000</c:v>
                </c:pt>
                <c:pt idx="92">
                  <c:v>36408.000000</c:v>
                </c:pt>
                <c:pt idx="93">
                  <c:v>37182.000000</c:v>
                </c:pt>
                <c:pt idx="94">
                  <c:v>37955.000000</c:v>
                </c:pt>
                <c:pt idx="95">
                  <c:v>38387.000000</c:v>
                </c:pt>
                <c:pt idx="96">
                  <c:v>38652.000000</c:v>
                </c:pt>
                <c:pt idx="97">
                  <c:v>39300.000000</c:v>
                </c:pt>
                <c:pt idx="98">
                  <c:v>40201.000000</c:v>
                </c:pt>
                <c:pt idx="99">
                  <c:v>41247.000000</c:v>
                </c:pt>
                <c:pt idx="100">
                  <c:v>42286.000000</c:v>
                </c:pt>
                <c:pt idx="101">
                  <c:v>43432.000000</c:v>
                </c:pt>
                <c:pt idx="102">
                  <c:v>44211.000000</c:v>
                </c:pt>
                <c:pt idx="103">
                  <c:v>44672.000000</c:v>
                </c:pt>
                <c:pt idx="104">
                  <c:v>45341.000000</c:v>
                </c:pt>
                <c:pt idx="105">
                  <c:v>46287.000000</c:v>
                </c:pt>
                <c:pt idx="106">
                  <c:v>47724.000000</c:v>
                </c:pt>
                <c:pt idx="107">
                  <c:v>49017.000000</c:v>
                </c:pt>
                <c:pt idx="108">
                  <c:v>50346.000000</c:v>
                </c:pt>
                <c:pt idx="109">
                  <c:v>51378.000000</c:v>
                </c:pt>
                <c:pt idx="110">
                  <c:v>51796.000000</c:v>
                </c:pt>
                <c:pt idx="111">
                  <c:v>52480.000000</c:v>
                </c:pt>
                <c:pt idx="112">
                  <c:v>53689.000000</c:v>
                </c:pt>
                <c:pt idx="113">
                  <c:v>55146.000000</c:v>
                </c:pt>
                <c:pt idx="114">
                  <c:v>56640.000000</c:v>
                </c:pt>
                <c:pt idx="115">
                  <c:v>57849.000000</c:v>
                </c:pt>
                <c:pt idx="116">
                  <c:v>58547.000000</c:v>
                </c:pt>
                <c:pt idx="117">
                  <c:v>58868.000000</c:v>
                </c:pt>
                <c:pt idx="118">
                  <c:v>59668.000000</c:v>
                </c:pt>
                <c:pt idx="119">
                  <c:v>60979.000000</c:v>
                </c:pt>
                <c:pt idx="120">
                  <c:v>62677.000000</c:v>
                </c:pt>
                <c:pt idx="121">
                  <c:v>63957.000000</c:v>
                </c:pt>
                <c:pt idx="122">
                  <c:v>65160.000000</c:v>
                </c:pt>
                <c:pt idx="123">
                  <c:v>65915.000000</c:v>
                </c:pt>
                <c:pt idx="124">
                  <c:v>66330.000000</c:v>
                </c:pt>
                <c:pt idx="125">
                  <c:v>67057.000000</c:v>
                </c:pt>
                <c:pt idx="126">
                  <c:v>67860.000000</c:v>
                </c:pt>
                <c:pt idx="127">
                  <c:v>68544.000000</c:v>
                </c:pt>
                <c:pt idx="128">
                  <c:v>69231.000000</c:v>
                </c:pt>
                <c:pt idx="129">
                  <c:v>69925.000000</c:v>
                </c:pt>
                <c:pt idx="130">
                  <c:v>70289.000000</c:v>
                </c:pt>
                <c:pt idx="131">
                  <c:v>70604.000000</c:v>
                </c:pt>
                <c:pt idx="132">
                  <c:v>70855.000000</c:v>
                </c:pt>
                <c:pt idx="133">
                  <c:v>71133.000000</c:v>
                </c:pt>
                <c:pt idx="134">
                  <c:v>71666.000000</c:v>
                </c:pt>
                <c:pt idx="135">
                  <c:v>72000.000000</c:v>
                </c:pt>
                <c:pt idx="136">
                  <c:v>72369.000000</c:v>
                </c:pt>
                <c:pt idx="137">
                  <c:v>72677.000000</c:v>
                </c:pt>
                <c:pt idx="138">
                  <c:v>72783.000000</c:v>
                </c:pt>
                <c:pt idx="139">
                  <c:v>72953.000000</c:v>
                </c:pt>
                <c:pt idx="140">
                  <c:v>73265.000000</c:v>
                </c:pt>
                <c:pt idx="141">
                  <c:v>73552.000000</c:v>
                </c:pt>
                <c:pt idx="142">
                  <c:v>73820.000000</c:v>
                </c:pt>
                <c:pt idx="143">
                  <c:v>74104.000000</c:v>
                </c:pt>
                <c:pt idx="144">
                  <c:v>74296.000000</c:v>
                </c:pt>
                <c:pt idx="145">
                  <c:v>74406.000000</c:v>
                </c:pt>
                <c:pt idx="146">
                  <c:v>74537.000000</c:v>
                </c:pt>
                <c:pt idx="147">
                  <c:v>74763.000000</c:v>
                </c:pt>
                <c:pt idx="148">
                  <c:v>75060.000000</c:v>
                </c:pt>
                <c:pt idx="149">
                  <c:v>75280.000000</c:v>
                </c:pt>
                <c:pt idx="150">
                  <c:v>75542.000000</c:v>
                </c:pt>
                <c:pt idx="151">
                  <c:v>75680.000000</c:v>
                </c:pt>
                <c:pt idx="152">
                  <c:v>75722.000000</c:v>
                </c:pt>
                <c:pt idx="153">
                  <c:v>75793.000000</c:v>
                </c:pt>
                <c:pt idx="154">
                  <c:v>76076.000000</c:v>
                </c:pt>
                <c:pt idx="155">
                  <c:v>76377.000000</c:v>
                </c:pt>
                <c:pt idx="156">
                  <c:v>76679.000000</c:v>
                </c:pt>
                <c:pt idx="157">
                  <c:v>76937.000000</c:v>
                </c:pt>
                <c:pt idx="158">
                  <c:v>77240.000000</c:v>
                </c:pt>
                <c:pt idx="159">
                  <c:v>77278.000000</c:v>
                </c:pt>
                <c:pt idx="160">
                  <c:v>77443.000000</c:v>
                </c:pt>
                <c:pt idx="161">
                  <c:v>77776.000000</c:v>
                </c:pt>
                <c:pt idx="162">
                  <c:v>78201.000000</c:v>
                </c:pt>
                <c:pt idx="163">
                  <c:v>78579.000000</c:v>
                </c:pt>
                <c:pt idx="164">
                  <c:v>78959.000000</c:v>
                </c:pt>
                <c:pt idx="165">
                  <c:v>79219.000000</c:v>
                </c:pt>
                <c:pt idx="166">
                  <c:v>79292.000000</c:v>
                </c:pt>
                <c:pt idx="167">
                  <c:v>79488.000000</c:v>
                </c:pt>
                <c:pt idx="168">
                  <c:v>79905.000000</c:v>
                </c:pt>
                <c:pt idx="169">
                  <c:v>80349.000000</c:v>
                </c:pt>
                <c:pt idx="170">
                  <c:v>80711.000000</c:v>
                </c:pt>
                <c:pt idx="171">
                  <c:v>81055.000000</c:v>
                </c:pt>
                <c:pt idx="172">
                  <c:v>81281.000000</c:v>
                </c:pt>
                <c:pt idx="173">
                  <c:v>81344.000000</c:v>
                </c:pt>
                <c:pt idx="174">
                  <c:v>81518.000000</c:v>
                </c:pt>
                <c:pt idx="175">
                  <c:v>81832.000000</c:v>
                </c:pt>
                <c:pt idx="176">
                  <c:v>82183.000000</c:v>
                </c:pt>
                <c:pt idx="177">
                  <c:v>82516.000000</c:v>
                </c:pt>
                <c:pt idx="178">
                  <c:v>82814.000000</c:v>
                </c:pt>
                <c:pt idx="179">
                  <c:v>82974.000000</c:v>
                </c:pt>
                <c:pt idx="180">
                  <c:v>83031.000000</c:v>
                </c:pt>
                <c:pt idx="181">
                  <c:v>83205.000000</c:v>
                </c:pt>
                <c:pt idx="182">
                  <c:v>83428.000000</c:v>
                </c:pt>
                <c:pt idx="183">
                  <c:v>83672.000000</c:v>
                </c:pt>
                <c:pt idx="184">
                  <c:v>83874.000000</c:v>
                </c:pt>
                <c:pt idx="185">
                  <c:v>84053.000000</c:v>
                </c:pt>
                <c:pt idx="186">
                  <c:v>84184.000000</c:v>
                </c:pt>
                <c:pt idx="187">
                  <c:v>84232.000000</c:v>
                </c:pt>
                <c:pt idx="188">
                  <c:v>84394.000000</c:v>
                </c:pt>
                <c:pt idx="189">
                  <c:v>84566.000000</c:v>
                </c:pt>
                <c:pt idx="190">
                  <c:v>84779.000000</c:v>
                </c:pt>
                <c:pt idx="191">
                  <c:v>85065.000000</c:v>
                </c:pt>
                <c:pt idx="192">
                  <c:v>85327.000000</c:v>
                </c:pt>
                <c:pt idx="193">
                  <c:v>85498.000000</c:v>
                </c:pt>
                <c:pt idx="194">
                  <c:v>85565.000000</c:v>
                </c:pt>
                <c:pt idx="195">
                  <c:v>85750.000000</c:v>
                </c:pt>
                <c:pt idx="196">
                  <c:v>85988.000000</c:v>
                </c:pt>
                <c:pt idx="197">
                  <c:v>86302.000000</c:v>
                </c:pt>
                <c:pt idx="198">
                  <c:v>86559.000000</c:v>
                </c:pt>
                <c:pt idx="199">
                  <c:v>86851.000000</c:v>
                </c:pt>
                <c:pt idx="200">
                  <c:v>87057.000000</c:v>
                </c:pt>
                <c:pt idx="201">
                  <c:v>87163.000000</c:v>
                </c:pt>
                <c:pt idx="202">
                  <c:v>87383.000000</c:v>
                </c:pt>
                <c:pt idx="203">
                  <c:v>87678.000000</c:v>
                </c:pt>
                <c:pt idx="204">
                  <c:v>88009.000000</c:v>
                </c:pt>
                <c:pt idx="205">
                  <c:v>88399.000000</c:v>
                </c:pt>
                <c:pt idx="206">
                  <c:v>88836.000000</c:v>
                </c:pt>
                <c:pt idx="207">
                  <c:v>89115.000000</c:v>
                </c:pt>
                <c:pt idx="208">
                  <c:v>89248.000000</c:v>
                </c:pt>
                <c:pt idx="209">
                  <c:v>89516.000000</c:v>
                </c:pt>
                <c:pt idx="210">
                  <c:v>89954.000000</c:v>
                </c:pt>
                <c:pt idx="211">
                  <c:v>90508.000000</c:v>
                </c:pt>
                <c:pt idx="212">
                  <c:v>91048.000000</c:v>
                </c:pt>
                <c:pt idx="213">
                  <c:v>91680.000000</c:v>
                </c:pt>
                <c:pt idx="214">
                  <c:v>92005.000000</c:v>
                </c:pt>
                <c:pt idx="215">
                  <c:v>92172.000000</c:v>
                </c:pt>
                <c:pt idx="216">
                  <c:v>92550.000000</c:v>
                </c:pt>
                <c:pt idx="217">
                  <c:v>93163.000000</c:v>
                </c:pt>
                <c:pt idx="218">
                  <c:v>93851.000000</c:v>
                </c:pt>
                <c:pt idx="219">
                  <c:v>94485.000000</c:v>
                </c:pt>
                <c:pt idx="220">
                  <c:v>95197.000000</c:v>
                </c:pt>
                <c:pt idx="221">
                  <c:v>95658.000000</c:v>
                </c:pt>
                <c:pt idx="222">
                  <c:v>95813.000000</c:v>
                </c:pt>
                <c:pt idx="223">
                  <c:v>96188.000000</c:v>
                </c:pt>
                <c:pt idx="224">
                  <c:v>96974.000000</c:v>
                </c:pt>
                <c:pt idx="225">
                  <c:v>97805.000000</c:v>
                </c:pt>
                <c:pt idx="226">
                  <c:v>98641.000000</c:v>
                </c:pt>
                <c:pt idx="227">
                  <c:v>99424.000000</c:v>
                </c:pt>
                <c:pt idx="228">
                  <c:v>99934.000000</c:v>
                </c:pt>
                <c:pt idx="229">
                  <c:v>100095.000000</c:v>
                </c:pt>
                <c:pt idx="230">
                  <c:v>100732.000000</c:v>
                </c:pt>
                <c:pt idx="231">
                  <c:v>101648.000000</c:v>
                </c:pt>
                <c:pt idx="232">
                  <c:v>102616.000000</c:v>
                </c:pt>
                <c:pt idx="233">
                  <c:v>103518.000000</c:v>
                </c:pt>
                <c:pt idx="234">
                  <c:v>104697.000000</c:v>
                </c:pt>
                <c:pt idx="235">
                  <c:v>105394.000000</c:v>
                </c:pt>
                <c:pt idx="236">
                  <c:v>105715.000000</c:v>
                </c:pt>
                <c:pt idx="237">
                  <c:v>106485.000000</c:v>
                </c:pt>
                <c:pt idx="238">
                  <c:v>107775.000000</c:v>
                </c:pt>
                <c:pt idx="239">
                  <c:v>109345.000000</c:v>
                </c:pt>
                <c:pt idx="240">
                  <c:v>111011.000000</c:v>
                </c:pt>
                <c:pt idx="241">
                  <c:v>112879.000000</c:v>
                </c:pt>
                <c:pt idx="242">
                  <c:v>114356.000000</c:v>
                </c:pt>
                <c:pt idx="243">
                  <c:v>114870.000000</c:v>
                </c:pt>
                <c:pt idx="244">
                  <c:v>115938.000000</c:v>
                </c:pt>
                <c:pt idx="245">
                  <c:v>118353.000000</c:v>
                </c:pt>
                <c:pt idx="246">
                  <c:v>121743.000000</c:v>
                </c:pt>
                <c:pt idx="247">
                  <c:v>125006.000000</c:v>
                </c:pt>
                <c:pt idx="248">
                  <c:v>129062.000000</c:v>
                </c:pt>
                <c:pt idx="249">
                  <c:v>132049.000000</c:v>
                </c:pt>
                <c:pt idx="250">
                  <c:v>133347.000000</c:v>
                </c:pt>
                <c:pt idx="251">
                  <c:v>134917.000000</c:v>
                </c:pt>
                <c:pt idx="252">
                  <c:v>138526.000000</c:v>
                </c:pt>
                <c:pt idx="253">
                  <c:v>143011.000000</c:v>
                </c:pt>
                <c:pt idx="254">
                  <c:v>147757.000000</c:v>
                </c:pt>
                <c:pt idx="255">
                  <c:v>152211.000000</c:v>
                </c:pt>
                <c:pt idx="256">
                  <c:v>156664.000000</c:v>
                </c:pt>
                <c:pt idx="257">
                  <c:v>158762.000000</c:v>
                </c:pt>
                <c:pt idx="258">
                  <c:v>162489.000000</c:v>
                </c:pt>
                <c:pt idx="259">
                  <c:v>166989.000000</c:v>
                </c:pt>
                <c:pt idx="260">
                  <c:v>172700.000000</c:v>
                </c:pt>
                <c:pt idx="261">
                  <c:v>178268.000000</c:v>
                </c:pt>
                <c:pt idx="262">
                  <c:v>185001.000000</c:v>
                </c:pt>
                <c:pt idx="263">
                  <c:v>188515.000000</c:v>
                </c:pt>
                <c:pt idx="264">
                  <c:v>190089.000000</c:v>
                </c:pt>
                <c:pt idx="265">
                  <c:v>192633.000000</c:v>
                </c:pt>
                <c:pt idx="266">
                  <c:v>197093.000000</c:v>
                </c:pt>
                <c:pt idx="267">
                  <c:v>202049.000000</c:v>
                </c:pt>
                <c:pt idx="268">
                  <c:v>209659.000000</c:v>
                </c:pt>
                <c:pt idx="269">
                  <c:v>215093.000000</c:v>
                </c:pt>
                <c:pt idx="270">
                  <c:v>219562.000000</c:v>
                </c:pt>
                <c:pt idx="271">
                  <c:v>221925.000000</c:v>
                </c:pt>
                <c:pt idx="272">
                  <c:v>225767.000000</c:v>
                </c:pt>
                <c:pt idx="273">
                  <c:v>231397.000000</c:v>
                </c:pt>
                <c:pt idx="274">
                  <c:v>237358.000000</c:v>
                </c:pt>
                <c:pt idx="275">
                  <c:v>244166.000000</c:v>
                </c:pt>
                <c:pt idx="276">
                  <c:v>250434.000000</c:v>
                </c:pt>
                <c:pt idx="277">
                  <c:v>254108.000000</c:v>
                </c:pt>
                <c:pt idx="278">
                  <c:v>256708.000000</c:v>
                </c:pt>
                <c:pt idx="279">
                  <c:v>260128.000000</c:v>
                </c:pt>
                <c:pt idx="280">
                  <c:v>265132.000000</c:v>
                </c:pt>
                <c:pt idx="281">
                  <c:v>265049.000000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09198"/>
          <c:y val="0"/>
          <c:w val="0.83426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'Sweden-main'!$S$3</c:f>
              <c:strCache>
                <c:ptCount val="1"/>
                <c:pt idx="0">
                  <c:v>TOTAL Actual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28,572e</a:t>
                    </a:r>
                    <a:r>
                      <a:rPr b="0" baseline="33200" i="0" strike="noStrike" sz="1000" u="none">
                        <a:solidFill>
                          <a:srgbClr val="444444"/>
                        </a:solidFill>
                        <a:latin typeface="Helvetica Neue"/>
                      </a:rPr>
                      <a:t>0,1333x
R² = 0,8336</a:t>
                    </a:r>
                  </a:p>
                </c:rich>
              </c:tx>
            </c:trendlineLbl>
          </c:trendline>
          <c:cat>
            <c:strRef>
              <c:f>'Sweden-main'!$B$4:$B$60</c:f>
              <c:strCache>
                <c:ptCount val="57"/>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strCache>
            </c:strRef>
          </c:cat>
          <c:val>
            <c:numRef>
              <c:f>'Sweden-main'!$S$5:$S$61</c:f>
              <c:numCache>
                <c:ptCount val="57"/>
                <c:pt idx="0">
                  <c:v>1.000000</c:v>
                </c:pt>
                <c:pt idx="1">
                  <c:v>2.000000</c:v>
                </c:pt>
                <c:pt idx="2">
                  <c:v>10.000000</c:v>
                </c:pt>
                <c:pt idx="3">
                  <c:v>13.000000</c:v>
                </c:pt>
                <c:pt idx="4">
                  <c:v>13.000000</c:v>
                </c:pt>
                <c:pt idx="5">
                  <c:v>18.000000</c:v>
                </c:pt>
                <c:pt idx="6">
                  <c:v>31.000000</c:v>
                </c:pt>
                <c:pt idx="7">
                  <c:v>61.000000</c:v>
                </c:pt>
                <c:pt idx="8">
                  <c:v>86.000000</c:v>
                </c:pt>
                <c:pt idx="9">
                  <c:v>145.000000</c:v>
                </c:pt>
                <c:pt idx="10">
                  <c:v>178.000000</c:v>
                </c:pt>
                <c:pt idx="11">
                  <c:v>224.000000</c:v>
                </c:pt>
                <c:pt idx="12">
                  <c:v>325.000000</c:v>
                </c:pt>
                <c:pt idx="13">
                  <c:v>423.000000</c:v>
                </c:pt>
                <c:pt idx="14">
                  <c:v>619.000000</c:v>
                </c:pt>
                <c:pt idx="15">
                  <c:v>770.000000</c:v>
                </c:pt>
                <c:pt idx="16">
                  <c:v>922.000000</c:v>
                </c:pt>
                <c:pt idx="17">
                  <c:v>993.000000</c:v>
                </c:pt>
                <c:pt idx="18">
                  <c:v>1062.000000</c:v>
                </c:pt>
                <c:pt idx="19">
                  <c:v>1145.000000</c:v>
                </c:pt>
                <c:pt idx="20">
                  <c:v>1264.000000</c:v>
                </c:pt>
                <c:pt idx="21">
                  <c:v>1409.000000</c:v>
                </c:pt>
                <c:pt idx="22">
                  <c:v>1552.000000</c:v>
                </c:pt>
                <c:pt idx="23">
                  <c:v>1732.000000</c:v>
                </c:pt>
                <c:pt idx="24">
                  <c:v>1868.000000</c:v>
                </c:pt>
                <c:pt idx="25">
                  <c:v>1986.000000</c:v>
                </c:pt>
                <c:pt idx="26">
                  <c:v>2168.000000</c:v>
                </c:pt>
                <c:pt idx="27">
                  <c:v>2398.000000</c:v>
                </c:pt>
                <c:pt idx="28">
                  <c:v>2712.000000</c:v>
                </c:pt>
                <c:pt idx="29">
                  <c:v>2998.000000</c:v>
                </c:pt>
                <c:pt idx="30">
                  <c:v>3363.000000</c:v>
                </c:pt>
                <c:pt idx="31">
                  <c:v>3663.000000</c:v>
                </c:pt>
                <c:pt idx="32">
                  <c:v>3943.000000</c:v>
                </c:pt>
                <c:pt idx="33">
                  <c:v>4359.000000</c:v>
                </c:pt>
                <c:pt idx="34">
                  <c:v>4834.000000</c:v>
                </c:pt>
                <c:pt idx="35">
                  <c:v>5320.000000</c:v>
                </c:pt>
                <c:pt idx="36">
                  <c:v>5874.000000</c:v>
                </c:pt>
                <c:pt idx="37">
                  <c:v>6475.000000</c:v>
                </c:pt>
                <c:pt idx="38">
                  <c:v>6832.000000</c:v>
                </c:pt>
                <c:pt idx="39">
                  <c:v>7172.000000</c:v>
                </c:pt>
                <c:pt idx="40">
                  <c:v>7561.000000</c:v>
                </c:pt>
                <c:pt idx="41">
                  <c:v>8299.000000</c:v>
                </c:pt>
                <c:pt idx="42">
                  <c:v>8954.000000</c:v>
                </c:pt>
                <c:pt idx="43">
                  <c:v>9599.000000</c:v>
                </c:pt>
                <c:pt idx="44">
                  <c:v>10053.000000</c:v>
                </c:pt>
                <c:pt idx="45">
                  <c:v>10448.000000</c:v>
                </c:pt>
                <c:pt idx="46">
                  <c:v>10912.000000</c:v>
                </c:pt>
                <c:pt idx="47">
                  <c:v>11349.000000</c:v>
                </c:pt>
                <c:pt idx="48">
                  <c:v>11828.000000</c:v>
                </c:pt>
                <c:pt idx="49">
                  <c:v>12432.000000</c:v>
                </c:pt>
                <c:pt idx="50">
                  <c:v>13055.000000</c:v>
                </c:pt>
                <c:pt idx="51">
                  <c:v>13743.000000</c:v>
                </c:pt>
                <c:pt idx="52">
                  <c:v>14275.000000</c:v>
                </c:pt>
                <c:pt idx="53">
                  <c:v>14663.000000</c:v>
                </c:pt>
                <c:pt idx="54">
                  <c:v>15124.000000</c:v>
                </c:pt>
                <c:pt idx="55">
                  <c:v>15831.000000</c:v>
                </c:pt>
                <c:pt idx="56">
                  <c:v>16553.000000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'Sweden-main'!$M$22:$M$89,'Sweden-main'!$B$22:$B$146</c:f>
              <c:strCache>
                <c:ptCount val="193"/>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475</c:v>
                </c:pt>
                <c:pt idx="18">
                  <c:v>486</c:v>
                </c:pt>
                <c:pt idx="19">
                  <c:v>554</c:v>
                </c:pt>
                <c:pt idx="20">
                  <c:v>601</c:v>
                </c:pt>
                <c:pt idx="21">
                  <c:v>357</c:v>
                </c:pt>
                <c:pt idx="22">
                  <c:v>340</c:v>
                </c:pt>
                <c:pt idx="23">
                  <c:v>389</c:v>
                </c:pt>
                <c:pt idx="24">
                  <c:v>738</c:v>
                </c:pt>
                <c:pt idx="25">
                  <c:v>655</c:v>
                </c:pt>
                <c:pt idx="26">
                  <c:v>645</c:v>
                </c:pt>
                <c:pt idx="27">
                  <c:v>454</c:v>
                </c:pt>
                <c:pt idx="28">
                  <c:v>395</c:v>
                </c:pt>
                <c:pt idx="29">
                  <c:v>464</c:v>
                </c:pt>
                <c:pt idx="30">
                  <c:v>437</c:v>
                </c:pt>
                <c:pt idx="31">
                  <c:v>479</c:v>
                </c:pt>
                <c:pt idx="32">
                  <c:v>604</c:v>
                </c:pt>
                <c:pt idx="33">
                  <c:v>623</c:v>
                </c:pt>
                <c:pt idx="34">
                  <c:v>688</c:v>
                </c:pt>
                <c:pt idx="35">
                  <c:v>532</c:v>
                </c:pt>
                <c:pt idx="36">
                  <c:v>388</c:v>
                </c:pt>
                <c:pt idx="37">
                  <c:v>461</c:v>
                </c:pt>
                <c:pt idx="38">
                  <c:v>707</c:v>
                </c:pt>
                <c:pt idx="39">
                  <c:v>722</c:v>
                </c:pt>
                <c:pt idx="40">
                  <c:v>758</c:v>
                </c:pt>
                <c:pt idx="41">
                  <c:v>780</c:v>
                </c:pt>
                <c:pt idx="42">
                  <c:v>473</c:v>
                </c:pt>
                <c:pt idx="43">
                  <c:v>300</c:v>
                </c:pt>
                <c:pt idx="44">
                  <c:v>563</c:v>
                </c:pt>
                <c:pt idx="45">
                  <c:v>742</c:v>
                </c:pt>
                <c:pt idx="46">
                  <c:v>798</c:v>
                </c:pt>
                <c:pt idx="47">
                  <c:v>635</c:v>
                </c:pt>
                <c:pt idx="48">
                  <c:v>532</c:v>
                </c:pt>
                <c:pt idx="49">
                  <c:v>299</c:v>
                </c:pt>
                <c:pt idx="50">
                  <c:v>261</c:v>
                </c:pt>
                <c:pt idx="51">
                  <c:v>476</c:v>
                </c:pt>
                <c:pt idx="52">
                  <c:v>657</c:v>
                </c:pt>
                <c:pt idx="53">
                  <c:v>745</c:v>
                </c:pt>
                <c:pt idx="54">
                  <c:v>784</c:v>
                </c:pt>
                <c:pt idx="55">
                  <c:v>700</c:v>
                </c:pt>
                <c:pt idx="56">
                  <c:v>509</c:v>
                </c:pt>
                <c:pt idx="57">
                  <c:v>278</c:v>
                </c:pt>
                <c:pt idx="58">
                  <c:v>455</c:v>
                </c:pt>
                <c:pt idx="59">
                  <c:v>754</c:v>
                </c:pt>
                <c:pt idx="60">
                  <c:v>698</c:v>
                </c:pt>
                <c:pt idx="61">
                  <c:v>657</c:v>
                </c:pt>
                <c:pt idx="62">
                  <c:v>688</c:v>
                </c:pt>
                <c:pt idx="63">
                  <c:v>358</c:v>
                </c:pt>
                <c:pt idx="64">
                  <c:v>259</c:v>
                </c:pt>
                <c:pt idx="65">
                  <c:v>430</c:v>
                </c:pt>
                <c:pt idx="66">
                  <c:v>666</c:v>
                </c:pt>
                <c:pt idx="67">
                  <c:v>808</c:v>
                </c:pt>
                <c:pt idx="68">
                  <c:v>14/3/2020</c:v>
                </c:pt>
                <c:pt idx="69">
                  <c:v>15/03/20</c:v>
                </c:pt>
                <c:pt idx="70">
                  <c:v>16/03/20</c:v>
                </c:pt>
                <c:pt idx="71">
                  <c:v>17/03/20</c:v>
                </c:pt>
                <c:pt idx="72">
                  <c:v>18/03/20</c:v>
                </c:pt>
                <c:pt idx="73">
                  <c:v>19/03/20</c:v>
                </c:pt>
                <c:pt idx="74">
                  <c:v>20/03/20</c:v>
                </c:pt>
                <c:pt idx="75">
                  <c:v>21/03/20</c:v>
                </c:pt>
                <c:pt idx="76">
                  <c:v>22/03/20</c:v>
                </c:pt>
                <c:pt idx="77">
                  <c:v>23/03/20</c:v>
                </c:pt>
                <c:pt idx="78">
                  <c:v>24/3/2020</c:v>
                </c:pt>
                <c:pt idx="79">
                  <c:v>25/3/2020</c:v>
                </c:pt>
                <c:pt idx="80">
                  <c:v>26/3/2020</c:v>
                </c:pt>
                <c:pt idx="81">
                  <c:v>27/3/2020</c:v>
                </c:pt>
                <c:pt idx="82">
                  <c:v>28/3/2020</c:v>
                </c:pt>
                <c:pt idx="83">
                  <c:v>29/3/2020</c:v>
                </c:pt>
                <c:pt idx="84">
                  <c:v>30/3/2020</c:v>
                </c:pt>
                <c:pt idx="85">
                  <c:v>31/3/2020</c:v>
                </c:pt>
                <c:pt idx="86">
                  <c:v>1/4/2020</c:v>
                </c:pt>
                <c:pt idx="87">
                  <c:v>2/4/2020</c:v>
                </c:pt>
                <c:pt idx="88">
                  <c:v>3/4/2020</c:v>
                </c:pt>
                <c:pt idx="89">
                  <c:v>4/4/2020</c:v>
                </c:pt>
                <c:pt idx="90">
                  <c:v>5/4/2020</c:v>
                </c:pt>
                <c:pt idx="91">
                  <c:v>6/4/2020</c:v>
                </c:pt>
                <c:pt idx="92">
                  <c:v>7/4/2020</c:v>
                </c:pt>
                <c:pt idx="93">
                  <c:v>8/4/2020</c:v>
                </c:pt>
                <c:pt idx="94">
                  <c:v>9/4/2020</c:v>
                </c:pt>
                <c:pt idx="95">
                  <c:v>10/4/2020</c:v>
                </c:pt>
                <c:pt idx="96">
                  <c:v>11/4/2020</c:v>
                </c:pt>
                <c:pt idx="97">
                  <c:v>12/4/2020</c:v>
                </c:pt>
                <c:pt idx="98">
                  <c:v>13/4/2020</c:v>
                </c:pt>
                <c:pt idx="99">
                  <c:v>14/4/2020</c:v>
                </c:pt>
                <c:pt idx="100">
                  <c:v>15/4/2020</c:v>
                </c:pt>
                <c:pt idx="101">
                  <c:v>16/4/2020</c:v>
                </c:pt>
                <c:pt idx="102">
                  <c:v>17/4/2020</c:v>
                </c:pt>
                <c:pt idx="103">
                  <c:v>18/4/2020</c:v>
                </c:pt>
                <c:pt idx="104">
                  <c:v>19/4/2020</c:v>
                </c:pt>
                <c:pt idx="105">
                  <c:v>20/4/2020</c:v>
                </c:pt>
                <c:pt idx="106">
                  <c:v>21/4/2020</c:v>
                </c:pt>
                <c:pt idx="107">
                  <c:v>22/4/2020</c:v>
                </c:pt>
                <c:pt idx="108">
                  <c:v>23/4/2020</c:v>
                </c:pt>
                <c:pt idx="109">
                  <c:v>24/4/2020</c:v>
                </c:pt>
                <c:pt idx="110">
                  <c:v>25/4/2020</c:v>
                </c:pt>
                <c:pt idx="111">
                  <c:v>26/4/2020</c:v>
                </c:pt>
                <c:pt idx="112">
                  <c:v>27/4/2020</c:v>
                </c:pt>
                <c:pt idx="113">
                  <c:v>28/4/2020</c:v>
                </c:pt>
                <c:pt idx="114">
                  <c:v>29/4/2020</c:v>
                </c:pt>
                <c:pt idx="115">
                  <c:v>30/4/2020</c:v>
                </c:pt>
                <c:pt idx="116">
                  <c:v>1/5/2020</c:v>
                </c:pt>
                <c:pt idx="117">
                  <c:v>2/5/2020</c:v>
                </c:pt>
                <c:pt idx="118">
                  <c:v>3/5/2020</c:v>
                </c:pt>
                <c:pt idx="119">
                  <c:v>4/5/2020</c:v>
                </c:pt>
                <c:pt idx="120">
                  <c:v>5/5/2020</c:v>
                </c:pt>
                <c:pt idx="121">
                  <c:v>6/5/2020</c:v>
                </c:pt>
                <c:pt idx="122">
                  <c:v>7/5/2020</c:v>
                </c:pt>
                <c:pt idx="123">
                  <c:v>8/5/2020</c:v>
                </c:pt>
                <c:pt idx="124">
                  <c:v>9/5/2020</c:v>
                </c:pt>
                <c:pt idx="125">
                  <c:v>10/5/2020</c:v>
                </c:pt>
                <c:pt idx="126">
                  <c:v>11/5/2020</c:v>
                </c:pt>
                <c:pt idx="127">
                  <c:v>12/5/2020</c:v>
                </c:pt>
                <c:pt idx="128">
                  <c:v>13/5/2020</c:v>
                </c:pt>
                <c:pt idx="129">
                  <c:v>14/5/2020</c:v>
                </c:pt>
                <c:pt idx="130">
                  <c:v>15/5/2020</c:v>
                </c:pt>
                <c:pt idx="131">
                  <c:v>16/5/2020</c:v>
                </c:pt>
                <c:pt idx="132">
                  <c:v>17/5/2020</c:v>
                </c:pt>
                <c:pt idx="133">
                  <c:v>18/5/2020</c:v>
                </c:pt>
                <c:pt idx="134">
                  <c:v>19/5/2020</c:v>
                </c:pt>
                <c:pt idx="135">
                  <c:v>20/5/2020</c:v>
                </c:pt>
                <c:pt idx="136">
                  <c:v>21/5/2020</c:v>
                </c:pt>
                <c:pt idx="137">
                  <c:v>22/5/2020</c:v>
                </c:pt>
                <c:pt idx="138">
                  <c:v>23/5/2020</c:v>
                </c:pt>
                <c:pt idx="139">
                  <c:v>24/5/2020</c:v>
                </c:pt>
                <c:pt idx="140">
                  <c:v>25/5/2020</c:v>
                </c:pt>
                <c:pt idx="141">
                  <c:v>26/5/2020</c:v>
                </c:pt>
                <c:pt idx="142">
                  <c:v>27/5/2020</c:v>
                </c:pt>
                <c:pt idx="143">
                  <c:v>28/5/2020</c:v>
                </c:pt>
                <c:pt idx="144">
                  <c:v>29/5/2020</c:v>
                </c:pt>
                <c:pt idx="145">
                  <c:v>30/5/2020</c:v>
                </c:pt>
                <c:pt idx="146">
                  <c:v>31/5/2020</c:v>
                </c:pt>
                <c:pt idx="147">
                  <c:v>1/6/2020</c:v>
                </c:pt>
                <c:pt idx="148">
                  <c:v>2/6/2020</c:v>
                </c:pt>
                <c:pt idx="149">
                  <c:v>3/6/2020</c:v>
                </c:pt>
                <c:pt idx="150">
                  <c:v>4/6/2020</c:v>
                </c:pt>
                <c:pt idx="151">
                  <c:v>5/6/2020</c:v>
                </c:pt>
                <c:pt idx="152">
                  <c:v>6/6/2020</c:v>
                </c:pt>
                <c:pt idx="153">
                  <c:v>7/6/2020</c:v>
                </c:pt>
                <c:pt idx="154">
                  <c:v>8/6/2020</c:v>
                </c:pt>
                <c:pt idx="155">
                  <c:v>9/6/2020</c:v>
                </c:pt>
                <c:pt idx="156">
                  <c:v>10/6/2020</c:v>
                </c:pt>
                <c:pt idx="157">
                  <c:v>11/6/2020</c:v>
                </c:pt>
                <c:pt idx="158">
                  <c:v>12/6/2020</c:v>
                </c:pt>
                <c:pt idx="159">
                  <c:v>13/6/2020</c:v>
                </c:pt>
                <c:pt idx="160">
                  <c:v>14/6/2020</c:v>
                </c:pt>
                <c:pt idx="161">
                  <c:v>15/6/2020</c:v>
                </c:pt>
                <c:pt idx="162">
                  <c:v>16/6/2020</c:v>
                </c:pt>
                <c:pt idx="163">
                  <c:v>17/6/2020</c:v>
                </c:pt>
                <c:pt idx="164">
                  <c:v>18/6/2020</c:v>
                </c:pt>
                <c:pt idx="165">
                  <c:v>19/6/2020</c:v>
                </c:pt>
                <c:pt idx="166">
                  <c:v>20/6/2020</c:v>
                </c:pt>
                <c:pt idx="167">
                  <c:v>21/6/2020</c:v>
                </c:pt>
                <c:pt idx="168">
                  <c:v>22/6/2020</c:v>
                </c:pt>
                <c:pt idx="169">
                  <c:v>23/6/2020</c:v>
                </c:pt>
                <c:pt idx="170">
                  <c:v>24/6/2020</c:v>
                </c:pt>
                <c:pt idx="171">
                  <c:v>25/6/2020</c:v>
                </c:pt>
                <c:pt idx="172">
                  <c:v>26/6/2020</c:v>
                </c:pt>
                <c:pt idx="173">
                  <c:v>27/6/2020</c:v>
                </c:pt>
                <c:pt idx="174">
                  <c:v>28/6/2020</c:v>
                </c:pt>
                <c:pt idx="175">
                  <c:v>29/6/2020</c:v>
                </c:pt>
                <c:pt idx="176">
                  <c:v>30/6/2020</c:v>
                </c:pt>
                <c:pt idx="177">
                  <c:v>1/7/2020</c:v>
                </c:pt>
                <c:pt idx="178">
                  <c:v>2/7/2020</c:v>
                </c:pt>
                <c:pt idx="179">
                  <c:v>3/7/2020</c:v>
                </c:pt>
                <c:pt idx="180">
                  <c:v>4/7/2020</c:v>
                </c:pt>
                <c:pt idx="181">
                  <c:v>5/7/2020</c:v>
                </c:pt>
                <c:pt idx="182">
                  <c:v>6/7/2020</c:v>
                </c:pt>
                <c:pt idx="183">
                  <c:v>7/7/2020</c:v>
                </c:pt>
                <c:pt idx="184">
                  <c:v>8/7/2020</c:v>
                </c:pt>
                <c:pt idx="185">
                  <c:v>9/7/2020</c:v>
                </c:pt>
                <c:pt idx="186">
                  <c:v>10/7/2020</c:v>
                </c:pt>
                <c:pt idx="187">
                  <c:v>11/7/2020</c:v>
                </c:pt>
                <c:pt idx="188">
                  <c:v>12/7/2020</c:v>
                </c:pt>
                <c:pt idx="189">
                  <c:v>13/7/2020</c:v>
                </c:pt>
                <c:pt idx="190">
                  <c:v>14/7/2020</c:v>
                </c:pt>
                <c:pt idx="191">
                  <c:v>15/7/2020</c:v>
                </c:pt>
                <c:pt idx="192">
                  <c:v>16/7/2020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43"/>
          <c:y val="0.099193"/>
          <c:w val="0.888836"/>
          <c:h val="0.760108"/>
        </c:manualLayout>
      </c:layout>
      <c:barChart>
        <c:barDir val="col"/>
        <c:grouping val="stacked"/>
        <c:varyColors val="0"/>
        <c:ser>
          <c:idx val="0"/>
          <c:order val="0"/>
          <c:tx>
            <c:strRef>
              <c:f>'Sweden-main'!$G$3</c:f>
              <c:strCache>
                <c:ptCount val="1"/>
                <c:pt idx="0">
                  <c:v>Västra Götland</c:v>
                </c:pt>
              </c:strCache>
            </c:strRef>
          </c:tx>
          <c:spPr>
            <a:solidFill>
              <a:schemeClr val="accent3">
                <a:hueOff val="-256203"/>
                <a:lumOff val="-1273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'Sweden-main'!$G$4:$G$285</c:f>
              <c:numCache>
                <c:ptCount val="282"/>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pt idx="239">
                  <c:v>21911.000000</c:v>
                </c:pt>
                <c:pt idx="240">
                  <c:v>22187.000000</c:v>
                </c:pt>
                <c:pt idx="241">
                  <c:v>22457.000000</c:v>
                </c:pt>
                <c:pt idx="242">
                  <c:v>22457.000000</c:v>
                </c:pt>
                <c:pt idx="243">
                  <c:v>22457.000000</c:v>
                </c:pt>
                <c:pt idx="244">
                  <c:v>22457.000000</c:v>
                </c:pt>
                <c:pt idx="245">
                  <c:v>23328.000000</c:v>
                </c:pt>
                <c:pt idx="246">
                  <c:v>23648.000000</c:v>
                </c:pt>
                <c:pt idx="247">
                  <c:v>24154.000000</c:v>
                </c:pt>
                <c:pt idx="248">
                  <c:v>24896.000000</c:v>
                </c:pt>
                <c:pt idx="249">
                  <c:v>24896.000000</c:v>
                </c:pt>
                <c:pt idx="250">
                  <c:v>24896.000000</c:v>
                </c:pt>
                <c:pt idx="251">
                  <c:v>24896.000000</c:v>
                </c:pt>
                <c:pt idx="252">
                  <c:v>26260.000000</c:v>
                </c:pt>
                <c:pt idx="253">
                  <c:v>26721.000000</c:v>
                </c:pt>
                <c:pt idx="254">
                  <c:v>27354.000000</c:v>
                </c:pt>
                <c:pt idx="255">
                  <c:v>28085.000000</c:v>
                </c:pt>
                <c:pt idx="256">
                  <c:v>28085.000000</c:v>
                </c:pt>
                <c:pt idx="257">
                  <c:v>28085.000000</c:v>
                </c:pt>
                <c:pt idx="258">
                  <c:v>28085.000000</c:v>
                </c:pt>
                <c:pt idx="259">
                  <c:v>30555.000000</c:v>
                </c:pt>
                <c:pt idx="260">
                  <c:v>31151.000000</c:v>
                </c:pt>
                <c:pt idx="261">
                  <c:v>31980.000000</c:v>
                </c:pt>
                <c:pt idx="262">
                  <c:v>32726.000000</c:v>
                </c:pt>
                <c:pt idx="263">
                  <c:v>32726.000000</c:v>
                </c:pt>
                <c:pt idx="264">
                  <c:v>32726.000000</c:v>
                </c:pt>
                <c:pt idx="265">
                  <c:v>32726.000000</c:v>
                </c:pt>
                <c:pt idx="266">
                  <c:v>34663.000000</c:v>
                </c:pt>
                <c:pt idx="267">
                  <c:v>34983.000000</c:v>
                </c:pt>
                <c:pt idx="268">
                  <c:v>35945.000000</c:v>
                </c:pt>
                <c:pt idx="269">
                  <c:v>37147.000000</c:v>
                </c:pt>
                <c:pt idx="270">
                  <c:v>37147.000000</c:v>
                </c:pt>
                <c:pt idx="271">
                  <c:v>37147.000000</c:v>
                </c:pt>
                <c:pt idx="272">
                  <c:v>37147.000000</c:v>
                </c:pt>
                <c:pt idx="273">
                  <c:v>39278.000000</c:v>
                </c:pt>
                <c:pt idx="274">
                  <c:v>39653.000000</c:v>
                </c:pt>
                <c:pt idx="275">
                  <c:v>40484.000000</c:v>
                </c:pt>
                <c:pt idx="276">
                  <c:v>41444.000000</c:v>
                </c:pt>
                <c:pt idx="277">
                  <c:v>41444.000000</c:v>
                </c:pt>
                <c:pt idx="278">
                  <c:v>41444.000000</c:v>
                </c:pt>
                <c:pt idx="279">
                  <c:v>41444.000000</c:v>
                </c:pt>
                <c:pt idx="280">
                  <c:v>43607.000000</c:v>
                </c:pt>
                <c:pt idx="281">
                  <c:v>44080.000000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
        <c:minorUnit val="6250"/>
      </c:valAx>
      <c:spPr>
        <a:noFill/>
        <a:ln w="12700" cap="flat">
          <a:noFill/>
          <a:miter lim="400000"/>
        </a:ln>
        <a:effectLst/>
      </c:spPr>
    </c:plotArea>
    <c:legend>
      <c:legendPos val="t"/>
      <c:layout>
        <c:manualLayout>
          <c:xMode val="edge"/>
          <c:yMode val="edge"/>
          <c:x val="0.0713137"/>
          <c:y val="0"/>
          <c:w val="0.8489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9214"/>
          <c:y val="0.099193"/>
          <c:w val="0.891982"/>
          <c:h val="0.760108"/>
        </c:manualLayout>
      </c:layout>
      <c:lineChart>
        <c:grouping val="standard"/>
        <c:varyColors val="0"/>
        <c:ser>
          <c:idx val="0"/>
          <c:order val="0"/>
          <c:tx>
            <c:strRef>
              <c:f>'Sweden-regions'!$F$3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'Sweden-regions'!$F$4:$F$285</c:f>
              <c:numCache>
                <c:ptCount val="282"/>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pt idx="239">
                  <c:v>29848.000000</c:v>
                </c:pt>
                <c:pt idx="240">
                  <c:v>30392.000000</c:v>
                </c:pt>
                <c:pt idx="241">
                  <c:v>30838.000000</c:v>
                </c:pt>
                <c:pt idx="242">
                  <c:v>30838.000000</c:v>
                </c:pt>
                <c:pt idx="243">
                  <c:v>30838.000000</c:v>
                </c:pt>
                <c:pt idx="244">
                  <c:v>30838.000000</c:v>
                </c:pt>
                <c:pt idx="245">
                  <c:v>32516.000000</c:v>
                </c:pt>
                <c:pt idx="246">
                  <c:v>32915.000000</c:v>
                </c:pt>
                <c:pt idx="247">
                  <c:v>34070.000000</c:v>
                </c:pt>
                <c:pt idx="248">
                  <c:v>34937.000000</c:v>
                </c:pt>
                <c:pt idx="249">
                  <c:v>34937.000000</c:v>
                </c:pt>
                <c:pt idx="250">
                  <c:v>34937.000000</c:v>
                </c:pt>
                <c:pt idx="251">
                  <c:v>34937.000000</c:v>
                </c:pt>
                <c:pt idx="252">
                  <c:v>38254.000000</c:v>
                </c:pt>
                <c:pt idx="253">
                  <c:v>38965.000000</c:v>
                </c:pt>
                <c:pt idx="254">
                  <c:v>40090.000000</c:v>
                </c:pt>
                <c:pt idx="255">
                  <c:v>41615.000000</c:v>
                </c:pt>
                <c:pt idx="256">
                  <c:v>41615.000000</c:v>
                </c:pt>
                <c:pt idx="257">
                  <c:v>41615.000000</c:v>
                </c:pt>
                <c:pt idx="258">
                  <c:v>41615.000000</c:v>
                </c:pt>
                <c:pt idx="259">
                  <c:v>46377.000000</c:v>
                </c:pt>
                <c:pt idx="260">
                  <c:v>47685.000000</c:v>
                </c:pt>
                <c:pt idx="261">
                  <c:v>49232.000000</c:v>
                </c:pt>
                <c:pt idx="262">
                  <c:v>51043.000000</c:v>
                </c:pt>
                <c:pt idx="263">
                  <c:v>51043.000000</c:v>
                </c:pt>
                <c:pt idx="264">
                  <c:v>51043.000000</c:v>
                </c:pt>
                <c:pt idx="265">
                  <c:v>51043.000000</c:v>
                </c:pt>
                <c:pt idx="266">
                  <c:v>55950.000000</c:v>
                </c:pt>
                <c:pt idx="267">
                  <c:v>57149.000000</c:v>
                </c:pt>
                <c:pt idx="268">
                  <c:v>58154.000000</c:v>
                </c:pt>
                <c:pt idx="269">
                  <c:v>59714.000000</c:v>
                </c:pt>
                <c:pt idx="270">
                  <c:v>59714.000000</c:v>
                </c:pt>
                <c:pt idx="271">
                  <c:v>59714.000000</c:v>
                </c:pt>
                <c:pt idx="272">
                  <c:v>59714.000000</c:v>
                </c:pt>
                <c:pt idx="273">
                  <c:v>65736.000000</c:v>
                </c:pt>
                <c:pt idx="274">
                  <c:v>67060.000000</c:v>
                </c:pt>
                <c:pt idx="275">
                  <c:v>68508.000000</c:v>
                </c:pt>
                <c:pt idx="276">
                  <c:v>70824.000000</c:v>
                </c:pt>
                <c:pt idx="277">
                  <c:v>70824.000000</c:v>
                </c:pt>
                <c:pt idx="278">
                  <c:v>70824.000000</c:v>
                </c:pt>
                <c:pt idx="279">
                  <c:v>70824.000000</c:v>
                </c:pt>
                <c:pt idx="280">
                  <c:v>76802.000000</c:v>
                </c:pt>
                <c:pt idx="281">
                  <c:v>78617.000000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legend>
      <c:legendPos val="t"/>
      <c:layout>
        <c:manualLayout>
          <c:xMode val="edge"/>
          <c:yMode val="edge"/>
          <c:x val="0.0715661"/>
          <c:y val="0"/>
          <c:w val="0.85200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9214"/>
          <c:y val="0.099193"/>
          <c:w val="0.891982"/>
          <c:h val="0.760108"/>
        </c:manualLayout>
      </c:layout>
      <c:lineChart>
        <c:grouping val="standard"/>
        <c:varyColors val="0"/>
        <c:ser>
          <c:idx val="0"/>
          <c:order val="0"/>
          <c:tx>
            <c:strRef>
              <c:f>'Sweden-regions'!$G$3</c:f>
              <c:strCache>
                <c:ptCount val="1"/>
                <c:pt idx="0">
                  <c:v>Västra Götland</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'Sweden-regions'!$G$4:$G$285</c:f>
              <c:numCache>
                <c:ptCount val="282"/>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pt idx="239">
                  <c:v>21911.000000</c:v>
                </c:pt>
                <c:pt idx="240">
                  <c:v>22187.000000</c:v>
                </c:pt>
                <c:pt idx="241">
                  <c:v>22457.000000</c:v>
                </c:pt>
                <c:pt idx="242">
                  <c:v>22457.000000</c:v>
                </c:pt>
                <c:pt idx="243">
                  <c:v>22457.000000</c:v>
                </c:pt>
                <c:pt idx="244">
                  <c:v>22457.000000</c:v>
                </c:pt>
                <c:pt idx="245">
                  <c:v>23328.000000</c:v>
                </c:pt>
                <c:pt idx="246">
                  <c:v>23648.000000</c:v>
                </c:pt>
                <c:pt idx="247">
                  <c:v>24154.000000</c:v>
                </c:pt>
                <c:pt idx="248">
                  <c:v>24896.000000</c:v>
                </c:pt>
                <c:pt idx="249">
                  <c:v>24896.000000</c:v>
                </c:pt>
                <c:pt idx="250">
                  <c:v>24896.000000</c:v>
                </c:pt>
                <c:pt idx="251">
                  <c:v>24896.000000</c:v>
                </c:pt>
                <c:pt idx="252">
                  <c:v>26260.000000</c:v>
                </c:pt>
                <c:pt idx="253">
                  <c:v>26721.000000</c:v>
                </c:pt>
                <c:pt idx="254">
                  <c:v>27354.000000</c:v>
                </c:pt>
                <c:pt idx="255">
                  <c:v>28085.000000</c:v>
                </c:pt>
                <c:pt idx="256">
                  <c:v>28085.000000</c:v>
                </c:pt>
                <c:pt idx="257">
                  <c:v>28085.000000</c:v>
                </c:pt>
                <c:pt idx="258">
                  <c:v>28085.000000</c:v>
                </c:pt>
                <c:pt idx="259">
                  <c:v>30555.000000</c:v>
                </c:pt>
                <c:pt idx="260">
                  <c:v>31151.000000</c:v>
                </c:pt>
                <c:pt idx="261">
                  <c:v>31980.000000</c:v>
                </c:pt>
                <c:pt idx="262">
                  <c:v>32726.000000</c:v>
                </c:pt>
                <c:pt idx="263">
                  <c:v>32726.000000</c:v>
                </c:pt>
                <c:pt idx="264">
                  <c:v>32726.000000</c:v>
                </c:pt>
                <c:pt idx="265">
                  <c:v>32726.000000</c:v>
                </c:pt>
                <c:pt idx="266">
                  <c:v>34663.000000</c:v>
                </c:pt>
                <c:pt idx="267">
                  <c:v>34983.000000</c:v>
                </c:pt>
                <c:pt idx="268">
                  <c:v>35945.000000</c:v>
                </c:pt>
                <c:pt idx="269">
                  <c:v>37147.000000</c:v>
                </c:pt>
                <c:pt idx="270">
                  <c:v>37147.000000</c:v>
                </c:pt>
                <c:pt idx="271">
                  <c:v>37147.000000</c:v>
                </c:pt>
                <c:pt idx="272">
                  <c:v>37147.000000</c:v>
                </c:pt>
                <c:pt idx="273">
                  <c:v>39278.000000</c:v>
                </c:pt>
                <c:pt idx="274">
                  <c:v>39653.000000</c:v>
                </c:pt>
                <c:pt idx="275">
                  <c:v>40484.000000</c:v>
                </c:pt>
                <c:pt idx="276">
                  <c:v>41444.000000</c:v>
                </c:pt>
                <c:pt idx="277">
                  <c:v>41444.000000</c:v>
                </c:pt>
                <c:pt idx="278">
                  <c:v>41444.000000</c:v>
                </c:pt>
                <c:pt idx="279">
                  <c:v>41444.000000</c:v>
                </c:pt>
                <c:pt idx="280">
                  <c:v>43607.000000</c:v>
                </c:pt>
                <c:pt idx="281">
                  <c:v>44080.000000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00"/>
        <c:minorUnit val="6250"/>
      </c:valAx>
      <c:spPr>
        <a:noFill/>
        <a:ln w="12700" cap="flat">
          <a:noFill/>
          <a:miter lim="400000"/>
        </a:ln>
        <a:effectLst/>
      </c:spPr>
    </c:plotArea>
    <c:legend>
      <c:legendPos val="t"/>
      <c:layout>
        <c:manualLayout>
          <c:xMode val="edge"/>
          <c:yMode val="edge"/>
          <c:x val="0.0715661"/>
          <c:y val="0"/>
          <c:w val="0.85200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668"/>
          <c:y val="0.100219"/>
          <c:w val="0.893551"/>
          <c:h val="0.7681"/>
        </c:manualLayout>
      </c:layout>
      <c:barChart>
        <c:barDir val="col"/>
        <c:grouping val="stacked"/>
        <c:varyColors val="0"/>
        <c:ser>
          <c:idx val="0"/>
          <c:order val="0"/>
          <c:tx>
            <c:strRef>
              <c:f>'Sweden-regions'!$D$3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'Sweden-regions'!$B$19:$B$187</c:f>
              <c:strCache>
                <c:ptCount val="169"/>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pt idx="90">
                  <c:v>9/6/2020</c:v>
                </c:pt>
                <c:pt idx="91">
                  <c:v>10/6/2020</c:v>
                </c:pt>
                <c:pt idx="92">
                  <c:v>11/6/2020</c:v>
                </c:pt>
                <c:pt idx="93">
                  <c:v>12/6/2020</c:v>
                </c:pt>
                <c:pt idx="94">
                  <c:v>13/6/2020</c:v>
                </c:pt>
                <c:pt idx="95">
                  <c:v>14/6/2020</c:v>
                </c:pt>
                <c:pt idx="96">
                  <c:v>15/6/2020</c:v>
                </c:pt>
                <c:pt idx="97">
                  <c:v>16/6/2020</c:v>
                </c:pt>
                <c:pt idx="98">
                  <c:v>17/6/2020</c:v>
                </c:pt>
                <c:pt idx="99">
                  <c:v>18/6/2020</c:v>
                </c:pt>
                <c:pt idx="100">
                  <c:v>19/6/2020</c:v>
                </c:pt>
                <c:pt idx="101">
                  <c:v>20/6/2020</c:v>
                </c:pt>
                <c:pt idx="102">
                  <c:v>21/6/2020</c:v>
                </c:pt>
                <c:pt idx="103">
                  <c:v>22/6/2020</c:v>
                </c:pt>
                <c:pt idx="104">
                  <c:v>23/6/2020</c:v>
                </c:pt>
                <c:pt idx="105">
                  <c:v>24/6/2020</c:v>
                </c:pt>
                <c:pt idx="106">
                  <c:v>25/6/2020</c:v>
                </c:pt>
                <c:pt idx="107">
                  <c:v>26/6/2020</c:v>
                </c:pt>
                <c:pt idx="108">
                  <c:v>27/6/2020</c:v>
                </c:pt>
                <c:pt idx="109">
                  <c:v>28/6/2020</c:v>
                </c:pt>
                <c:pt idx="110">
                  <c:v>29/6/2020</c:v>
                </c:pt>
                <c:pt idx="111">
                  <c:v>30/6/2020</c:v>
                </c:pt>
                <c:pt idx="112">
                  <c:v>1/7/2020</c:v>
                </c:pt>
                <c:pt idx="113">
                  <c:v>2/7/2020</c:v>
                </c:pt>
                <c:pt idx="114">
                  <c:v>3/7/2020</c:v>
                </c:pt>
                <c:pt idx="115">
                  <c:v>4/7/2020</c:v>
                </c:pt>
                <c:pt idx="116">
                  <c:v>5/7/2020</c:v>
                </c:pt>
                <c:pt idx="117">
                  <c:v>6/7/2020</c:v>
                </c:pt>
                <c:pt idx="118">
                  <c:v>7/7/2020</c:v>
                </c:pt>
                <c:pt idx="119">
                  <c:v>8/7/2020</c:v>
                </c:pt>
                <c:pt idx="120">
                  <c:v>9/7/2020</c:v>
                </c:pt>
                <c:pt idx="121">
                  <c:v>10/7/2020</c:v>
                </c:pt>
                <c:pt idx="122">
                  <c:v>11/7/2020</c:v>
                </c:pt>
                <c:pt idx="123">
                  <c:v>12/7/2020</c:v>
                </c:pt>
                <c:pt idx="124">
                  <c:v>13/7/2020</c:v>
                </c:pt>
                <c:pt idx="125">
                  <c:v>14/7/2020</c:v>
                </c:pt>
                <c:pt idx="126">
                  <c:v>15/7/2020</c:v>
                </c:pt>
                <c:pt idx="127">
                  <c:v>16/7/2020</c:v>
                </c:pt>
                <c:pt idx="128">
                  <c:v>17/7/2020</c:v>
                </c:pt>
                <c:pt idx="129">
                  <c:v>18/7/2020</c:v>
                </c:pt>
                <c:pt idx="130">
                  <c:v>19/7/2020</c:v>
                </c:pt>
                <c:pt idx="131">
                  <c:v>20/7/2020</c:v>
                </c:pt>
                <c:pt idx="132">
                  <c:v>21/7/2020</c:v>
                </c:pt>
                <c:pt idx="133">
                  <c:v>22/7/2020</c:v>
                </c:pt>
                <c:pt idx="134">
                  <c:v>23/7/2020</c:v>
                </c:pt>
                <c:pt idx="135">
                  <c:v>24/7/2020</c:v>
                </c:pt>
                <c:pt idx="136">
                  <c:v>25/7/2020</c:v>
                </c:pt>
                <c:pt idx="137">
                  <c:v>26/7/2020</c:v>
                </c:pt>
                <c:pt idx="138">
                  <c:v>27/7/2020</c:v>
                </c:pt>
                <c:pt idx="139">
                  <c:v>28/7/2020</c:v>
                </c:pt>
                <c:pt idx="140">
                  <c:v>29/7/2020</c:v>
                </c:pt>
                <c:pt idx="141">
                  <c:v>30/7/2020</c:v>
                </c:pt>
                <c:pt idx="142">
                  <c:v>31/7/2020</c:v>
                </c:pt>
                <c:pt idx="143">
                  <c:v>1/8/2020</c:v>
                </c:pt>
                <c:pt idx="144">
                  <c:v>2/8/2020</c:v>
                </c:pt>
                <c:pt idx="145">
                  <c:v>3/8/2020</c:v>
                </c:pt>
                <c:pt idx="146">
                  <c:v>4/8/2020</c:v>
                </c:pt>
                <c:pt idx="147">
                  <c:v>5/8/2020</c:v>
                </c:pt>
                <c:pt idx="148">
                  <c:v>6/8/2020</c:v>
                </c:pt>
                <c:pt idx="149">
                  <c:v>7/8/2020</c:v>
                </c:pt>
                <c:pt idx="150">
                  <c:v>8/8/2020</c:v>
                </c:pt>
                <c:pt idx="151">
                  <c:v>9/8/2020</c:v>
                </c:pt>
                <c:pt idx="152">
                  <c:v>10/8/2020</c:v>
                </c:pt>
                <c:pt idx="153">
                  <c:v>11/8/2020</c:v>
                </c:pt>
                <c:pt idx="154">
                  <c:v>12/8/2020</c:v>
                </c:pt>
                <c:pt idx="155">
                  <c:v>13/8/2020</c:v>
                </c:pt>
                <c:pt idx="156">
                  <c:v>14/8/2020</c:v>
                </c:pt>
                <c:pt idx="157">
                  <c:v>15/8/2020</c:v>
                </c:pt>
                <c:pt idx="158">
                  <c:v>16/8/2020</c:v>
                </c:pt>
                <c:pt idx="159">
                  <c:v>17/8/2020</c:v>
                </c:pt>
                <c:pt idx="160">
                  <c:v>18/8/2020</c:v>
                </c:pt>
                <c:pt idx="161">
                  <c:v>19/8/2020</c:v>
                </c:pt>
                <c:pt idx="162">
                  <c:v>20/8/2020</c:v>
                </c:pt>
                <c:pt idx="163">
                  <c:v>21/8/2020</c:v>
                </c:pt>
                <c:pt idx="164">
                  <c:v>22/8/2020</c:v>
                </c:pt>
                <c:pt idx="165">
                  <c:v>23/8/2020</c:v>
                </c:pt>
                <c:pt idx="166">
                  <c:v>24/8/2020</c:v>
                </c:pt>
                <c:pt idx="167">
                  <c:v>25/8/2020</c:v>
                </c:pt>
                <c:pt idx="168">
                  <c:v>26/8/2020</c:v>
                </c:pt>
              </c:strCache>
            </c:strRef>
          </c:cat>
          <c:val>
            <c:numRef>
              <c:f>'Sweden-regions'!$D$19:$D$187</c:f>
              <c:numCache>
                <c:ptCount val="169"/>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pt idx="90">
                  <c:v>4717.000000</c:v>
                </c:pt>
                <c:pt idx="91">
                  <c:v>4795.000000</c:v>
                </c:pt>
                <c:pt idx="92">
                  <c:v>4814.000000</c:v>
                </c:pt>
                <c:pt idx="93">
                  <c:v>4854.000000</c:v>
                </c:pt>
                <c:pt idx="94">
                  <c:v>4874.000000</c:v>
                </c:pt>
                <c:pt idx="95">
                  <c:v>4874.000000</c:v>
                </c:pt>
                <c:pt idx="96">
                  <c:v>4891.000000</c:v>
                </c:pt>
                <c:pt idx="97">
                  <c:v>4939.000000</c:v>
                </c:pt>
                <c:pt idx="98">
                  <c:v>5041.000000</c:v>
                </c:pt>
                <c:pt idx="99">
                  <c:v>5053.000000</c:v>
                </c:pt>
                <c:pt idx="100">
                  <c:v>5053.000000</c:v>
                </c:pt>
                <c:pt idx="101">
                  <c:v>5053.000000</c:v>
                </c:pt>
                <c:pt idx="102">
                  <c:v>5053.000000</c:v>
                </c:pt>
                <c:pt idx="103">
                  <c:v>5122.000000</c:v>
                </c:pt>
                <c:pt idx="104">
                  <c:v>5161.000000</c:v>
                </c:pt>
                <c:pt idx="105">
                  <c:v>5209.000000</c:v>
                </c:pt>
                <c:pt idx="106">
                  <c:v>5230.000000</c:v>
                </c:pt>
                <c:pt idx="107">
                  <c:v>5280.000000</c:v>
                </c:pt>
                <c:pt idx="108">
                  <c:v>5280.000000</c:v>
                </c:pt>
                <c:pt idx="109">
                  <c:v>5280.000000</c:v>
                </c:pt>
                <c:pt idx="110">
                  <c:v>5310.000000</c:v>
                </c:pt>
                <c:pt idx="111">
                  <c:v>5333.000000</c:v>
                </c:pt>
                <c:pt idx="112">
                  <c:v>5370.000000</c:v>
                </c:pt>
                <c:pt idx="113">
                  <c:v>5411.000000</c:v>
                </c:pt>
                <c:pt idx="114">
                  <c:v>5420.000000</c:v>
                </c:pt>
                <c:pt idx="115">
                  <c:v>5420.000000</c:v>
                </c:pt>
                <c:pt idx="116">
                  <c:v>5420.000000</c:v>
                </c:pt>
                <c:pt idx="117">
                  <c:v>5433.000000</c:v>
                </c:pt>
                <c:pt idx="118">
                  <c:v>5447.000000</c:v>
                </c:pt>
                <c:pt idx="119">
                  <c:v>5482.000000</c:v>
                </c:pt>
                <c:pt idx="120">
                  <c:v>5500.000000</c:v>
                </c:pt>
                <c:pt idx="121">
                  <c:v>5526.000000</c:v>
                </c:pt>
                <c:pt idx="122">
                  <c:v>5526.000000</c:v>
                </c:pt>
                <c:pt idx="123">
                  <c:v>5526.000000</c:v>
                </c:pt>
                <c:pt idx="124">
                  <c:v>5536.000000</c:v>
                </c:pt>
                <c:pt idx="125">
                  <c:v>5545.000000</c:v>
                </c:pt>
                <c:pt idx="126">
                  <c:v>5572.000000</c:v>
                </c:pt>
                <c:pt idx="127">
                  <c:v>5593.000000</c:v>
                </c:pt>
                <c:pt idx="128">
                  <c:v>5619.000000</c:v>
                </c:pt>
                <c:pt idx="129">
                  <c:v>5619.000000</c:v>
                </c:pt>
                <c:pt idx="130">
                  <c:v>5619.000000</c:v>
                </c:pt>
                <c:pt idx="131">
                  <c:v>5639.000000</c:v>
                </c:pt>
                <c:pt idx="132">
                  <c:v>5646.000000</c:v>
                </c:pt>
                <c:pt idx="133">
                  <c:v>5667.000000</c:v>
                </c:pt>
                <c:pt idx="134">
                  <c:v>5676.000000</c:v>
                </c:pt>
                <c:pt idx="135">
                  <c:v>5697.000000</c:v>
                </c:pt>
                <c:pt idx="136">
                  <c:v>5697.000000</c:v>
                </c:pt>
                <c:pt idx="137">
                  <c:v>5697.000000</c:v>
                </c:pt>
                <c:pt idx="138">
                  <c:v>5700.000000</c:v>
                </c:pt>
                <c:pt idx="139">
                  <c:v>5702.000000</c:v>
                </c:pt>
                <c:pt idx="140">
                  <c:v>5730.000000</c:v>
                </c:pt>
                <c:pt idx="141">
                  <c:v>5739.000000</c:v>
                </c:pt>
                <c:pt idx="142">
                  <c:v>5743.000000</c:v>
                </c:pt>
                <c:pt idx="143">
                  <c:v>5743.000000</c:v>
                </c:pt>
                <c:pt idx="144">
                  <c:v>5743.000000</c:v>
                </c:pt>
                <c:pt idx="145">
                  <c:v>5744.000000</c:v>
                </c:pt>
                <c:pt idx="146">
                  <c:v>5747.000000</c:v>
                </c:pt>
                <c:pt idx="147">
                  <c:v>5760.000000</c:v>
                </c:pt>
                <c:pt idx="148">
                  <c:v>5766.000000</c:v>
                </c:pt>
                <c:pt idx="149">
                  <c:v>5763.000000</c:v>
                </c:pt>
                <c:pt idx="150">
                  <c:v>5763.000000</c:v>
                </c:pt>
                <c:pt idx="151">
                  <c:v>5763.000000</c:v>
                </c:pt>
                <c:pt idx="152">
                  <c:v>5766.000000</c:v>
                </c:pt>
                <c:pt idx="153">
                  <c:v>5770.000000</c:v>
                </c:pt>
                <c:pt idx="154">
                  <c:v>5774.000000</c:v>
                </c:pt>
                <c:pt idx="155">
                  <c:v>5776.000000</c:v>
                </c:pt>
                <c:pt idx="156">
                  <c:v>5783.000000</c:v>
                </c:pt>
                <c:pt idx="157">
                  <c:v>5783.000000</c:v>
                </c:pt>
                <c:pt idx="158">
                  <c:v>5783.000000</c:v>
                </c:pt>
                <c:pt idx="159">
                  <c:v>5787.000000</c:v>
                </c:pt>
                <c:pt idx="160">
                  <c:v>5790.000000</c:v>
                </c:pt>
                <c:pt idx="161">
                  <c:v>5802.000000</c:v>
                </c:pt>
                <c:pt idx="162">
                  <c:v>5805.000000</c:v>
                </c:pt>
                <c:pt idx="163">
                  <c:v>5810.000000</c:v>
                </c:pt>
                <c:pt idx="164">
                  <c:v>5810.000000</c:v>
                </c:pt>
                <c:pt idx="165">
                  <c:v>5810.000000</c:v>
                </c:pt>
                <c:pt idx="166">
                  <c:v>5813.000000</c:v>
                </c:pt>
                <c:pt idx="167">
                  <c:v>5814.000000</c:v>
                </c:pt>
                <c:pt idx="168">
                  <c:v>5817.000000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
        <c:minorUnit val="750"/>
      </c:valAx>
      <c:spPr>
        <a:noFill/>
        <a:ln w="12700" cap="flat">
          <a:noFill/>
          <a:miter lim="400000"/>
        </a:ln>
        <a:effectLst/>
      </c:spPr>
    </c:plotArea>
    <c:legend>
      <c:legendPos val="t"/>
      <c:layout>
        <c:manualLayout>
          <c:xMode val="edge"/>
          <c:yMode val="edge"/>
          <c:x val="0.0605986"/>
          <c:y val="0"/>
          <c:w val="0.85350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575"/>
          <c:y val="0.099193"/>
          <c:w val="0.893428"/>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'Sweden-regions'!$B$6:$B$284</c:f>
              <c:strCache>
                <c:ptCount val="27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pt idx="209">
                  <c:v>23/9/2020</c:v>
                </c:pt>
                <c:pt idx="210">
                  <c:v>24/9/2020</c:v>
                </c:pt>
                <c:pt idx="211">
                  <c:v>25/9/2020</c:v>
                </c:pt>
                <c:pt idx="212">
                  <c:v>26/9/2020</c:v>
                </c:pt>
                <c:pt idx="213">
                  <c:v>27/9/2020</c:v>
                </c:pt>
                <c:pt idx="214">
                  <c:v>28/9/2020</c:v>
                </c:pt>
                <c:pt idx="215">
                  <c:v>29/9/2020</c:v>
                </c:pt>
                <c:pt idx="216">
                  <c:v>30/9/2020</c:v>
                </c:pt>
                <c:pt idx="217">
                  <c:v>1/10/2020</c:v>
                </c:pt>
                <c:pt idx="218">
                  <c:v>2/10/2020</c:v>
                </c:pt>
                <c:pt idx="219">
                  <c:v>3/10/2020</c:v>
                </c:pt>
                <c:pt idx="220">
                  <c:v>4/10/2020</c:v>
                </c:pt>
                <c:pt idx="221">
                  <c:v>5/10/2020</c:v>
                </c:pt>
                <c:pt idx="222">
                  <c:v>6/10/2020</c:v>
                </c:pt>
                <c:pt idx="223">
                  <c:v>7/10/2020</c:v>
                </c:pt>
                <c:pt idx="224">
                  <c:v>8/10/2020</c:v>
                </c:pt>
                <c:pt idx="225">
                  <c:v>9/10/2020</c:v>
                </c:pt>
                <c:pt idx="226">
                  <c:v>10/10/2020</c:v>
                </c:pt>
                <c:pt idx="227">
                  <c:v>11/10/2020</c:v>
                </c:pt>
                <c:pt idx="228">
                  <c:v>12/10/2020</c:v>
                </c:pt>
                <c:pt idx="229">
                  <c:v>13/10/2020</c:v>
                </c:pt>
                <c:pt idx="230">
                  <c:v>14/10/2020</c:v>
                </c:pt>
                <c:pt idx="231">
                  <c:v>15/10/2020</c:v>
                </c:pt>
                <c:pt idx="232">
                  <c:v>16/10/2020</c:v>
                </c:pt>
                <c:pt idx="233">
                  <c:v>17/10/2020</c:v>
                </c:pt>
                <c:pt idx="234">
                  <c:v>18/10/2020</c:v>
                </c:pt>
                <c:pt idx="235">
                  <c:v>19/10/2020</c:v>
                </c:pt>
                <c:pt idx="236">
                  <c:v>20/10/2020</c:v>
                </c:pt>
                <c:pt idx="237">
                  <c:v>21/10/2020</c:v>
                </c:pt>
                <c:pt idx="238">
                  <c:v>22/10/2020</c:v>
                </c:pt>
                <c:pt idx="239">
                  <c:v>23/10/2020</c:v>
                </c:pt>
                <c:pt idx="240">
                  <c:v>24/10/2020</c:v>
                </c:pt>
                <c:pt idx="241">
                  <c:v>25/10/2020</c:v>
                </c:pt>
                <c:pt idx="242">
                  <c:v>26/10/2020</c:v>
                </c:pt>
                <c:pt idx="243">
                  <c:v>27/10/2020</c:v>
                </c:pt>
                <c:pt idx="244">
                  <c:v>28/10/2020</c:v>
                </c:pt>
                <c:pt idx="245">
                  <c:v>29/10/2020</c:v>
                </c:pt>
                <c:pt idx="246">
                  <c:v>30/10/2020</c:v>
                </c:pt>
                <c:pt idx="247">
                  <c:v>31/10/2020</c:v>
                </c:pt>
                <c:pt idx="248">
                  <c:v>1/11/2020</c:v>
                </c:pt>
                <c:pt idx="249">
                  <c:v>2/11/2020</c:v>
                </c:pt>
                <c:pt idx="250">
                  <c:v>3/11/2020</c:v>
                </c:pt>
                <c:pt idx="251">
                  <c:v>4/11/2020</c:v>
                </c:pt>
                <c:pt idx="252">
                  <c:v>5/11/2020</c:v>
                </c:pt>
                <c:pt idx="253">
                  <c:v>6/11/2020</c:v>
                </c:pt>
                <c:pt idx="254">
                  <c:v>7/11/2020</c:v>
                </c:pt>
                <c:pt idx="255">
                  <c:v>8/11/2020</c:v>
                </c:pt>
                <c:pt idx="256">
                  <c:v>9/11/2020</c:v>
                </c:pt>
                <c:pt idx="257">
                  <c:v>10/11/2020</c:v>
                </c:pt>
                <c:pt idx="258">
                  <c:v>11/11/2020</c:v>
                </c:pt>
                <c:pt idx="259">
                  <c:v>12/11/2020</c:v>
                </c:pt>
                <c:pt idx="260">
                  <c:v>13/11/2020</c:v>
                </c:pt>
                <c:pt idx="261">
                  <c:v>14/11/2020</c:v>
                </c:pt>
                <c:pt idx="262">
                  <c:v>15/11/2020</c:v>
                </c:pt>
                <c:pt idx="263">
                  <c:v>16/11/2020</c:v>
                </c:pt>
                <c:pt idx="264">
                  <c:v>17/11/2020</c:v>
                </c:pt>
                <c:pt idx="265">
                  <c:v>18/11/2020</c:v>
                </c:pt>
                <c:pt idx="266">
                  <c:v>19/11/2020</c:v>
                </c:pt>
                <c:pt idx="267">
                  <c:v>20/11/2020</c:v>
                </c:pt>
                <c:pt idx="268">
                  <c:v>21/11/2020</c:v>
                </c:pt>
                <c:pt idx="269">
                  <c:v>22/11/2020</c:v>
                </c:pt>
                <c:pt idx="270">
                  <c:v>23/11/2020</c:v>
                </c:pt>
                <c:pt idx="271">
                  <c:v>24/11/2020</c:v>
                </c:pt>
                <c:pt idx="272">
                  <c:v>25/11/2020</c:v>
                </c:pt>
                <c:pt idx="273">
                  <c:v>26/11/2020</c:v>
                </c:pt>
                <c:pt idx="274">
                  <c:v>27/11/2020</c:v>
                </c:pt>
                <c:pt idx="275">
                  <c:v>28/11/2020</c:v>
                </c:pt>
                <c:pt idx="276">
                  <c:v>29/11/2020</c:v>
                </c:pt>
                <c:pt idx="277">
                  <c:v>30/11/2020</c:v>
                </c:pt>
                <c:pt idx="278">
                  <c:v>1/12/2020</c:v>
                </c:pt>
              </c:strCache>
            </c:strRef>
          </c:cat>
          <c:val>
            <c:numRef>
              <c:f>'Sweden-regions'!$J$6:$J$284</c:f>
              <c:numCache>
                <c:ptCount val="27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835.000000</c:v>
                </c:pt>
                <c:pt idx="225">
                  <c:v>785.000000</c:v>
                </c:pt>
                <c:pt idx="226">
                  <c:v>510.000000</c:v>
                </c:pt>
                <c:pt idx="227">
                  <c:v>161.000000</c:v>
                </c:pt>
                <c:pt idx="228">
                  <c:v>637.000000</c:v>
                </c:pt>
                <c:pt idx="229">
                  <c:v>916.000000</c:v>
                </c:pt>
                <c:pt idx="230">
                  <c:v>968.000000</c:v>
                </c:pt>
                <c:pt idx="231">
                  <c:v>902.000000</c:v>
                </c:pt>
                <c:pt idx="232">
                  <c:v>1179.000000</c:v>
                </c:pt>
                <c:pt idx="233">
                  <c:v>697.000000</c:v>
                </c:pt>
                <c:pt idx="234">
                  <c:v>321.000000</c:v>
                </c:pt>
                <c:pt idx="235">
                  <c:v>770.000000</c:v>
                </c:pt>
                <c:pt idx="236">
                  <c:v>1290.000000</c:v>
                </c:pt>
                <c:pt idx="237">
                  <c:v>1570.000000</c:v>
                </c:pt>
                <c:pt idx="238">
                  <c:v>1666.000000</c:v>
                </c:pt>
                <c:pt idx="239">
                  <c:v>1868.000000</c:v>
                </c:pt>
                <c:pt idx="240">
                  <c:v>1477.000000</c:v>
                </c:pt>
                <c:pt idx="241">
                  <c:v>514.000000</c:v>
                </c:pt>
                <c:pt idx="242">
                  <c:v>1068.000000</c:v>
                </c:pt>
                <c:pt idx="243">
                  <c:v>2415.000000</c:v>
                </c:pt>
                <c:pt idx="244">
                  <c:v>3390.000000</c:v>
                </c:pt>
                <c:pt idx="245">
                  <c:v>3263.000000</c:v>
                </c:pt>
                <c:pt idx="246">
                  <c:v>4056.000000</c:v>
                </c:pt>
                <c:pt idx="247">
                  <c:v>2987.000000</c:v>
                </c:pt>
                <c:pt idx="248">
                  <c:v>1298.000000</c:v>
                </c:pt>
                <c:pt idx="249">
                  <c:v>1570.000000</c:v>
                </c:pt>
                <c:pt idx="250">
                  <c:v>3609.000000</c:v>
                </c:pt>
                <c:pt idx="251">
                  <c:v>4485.000000</c:v>
                </c:pt>
                <c:pt idx="252">
                  <c:v>4746.000000</c:v>
                </c:pt>
                <c:pt idx="253">
                  <c:v>4454.000000</c:v>
                </c:pt>
                <c:pt idx="254">
                  <c:v>4453.000000</c:v>
                </c:pt>
                <c:pt idx="255">
                  <c:v>2098.000000</c:v>
                </c:pt>
                <c:pt idx="256">
                  <c:v>3727.000000</c:v>
                </c:pt>
                <c:pt idx="257">
                  <c:v>4500.000000</c:v>
                </c:pt>
                <c:pt idx="258">
                  <c:v>5711.000000</c:v>
                </c:pt>
                <c:pt idx="259">
                  <c:v>5568.000000</c:v>
                </c:pt>
                <c:pt idx="260">
                  <c:v>6734.000000</c:v>
                </c:pt>
                <c:pt idx="261">
                  <c:v>3515.000000</c:v>
                </c:pt>
                <c:pt idx="262">
                  <c:v>1582.000000</c:v>
                </c:pt>
                <c:pt idx="263">
                  <c:v>2547.000000</c:v>
                </c:pt>
                <c:pt idx="264">
                  <c:v>4460.000000</c:v>
                </c:pt>
                <c:pt idx="265">
                  <c:v>4961.000000</c:v>
                </c:pt>
                <c:pt idx="266">
                  <c:v>7623.000000</c:v>
                </c:pt>
                <c:pt idx="267">
                  <c:v>5464.000000</c:v>
                </c:pt>
                <c:pt idx="268">
                  <c:v>4494.000000</c:v>
                </c:pt>
                <c:pt idx="269">
                  <c:v>2422.000000</c:v>
                </c:pt>
                <c:pt idx="270">
                  <c:v>3875.000000</c:v>
                </c:pt>
                <c:pt idx="271">
                  <c:v>5676.000000</c:v>
                </c:pt>
                <c:pt idx="272">
                  <c:v>6062.000000</c:v>
                </c:pt>
                <c:pt idx="273">
                  <c:v>6906.000000</c:v>
                </c:pt>
                <c:pt idx="274">
                  <c:v>6464.000000</c:v>
                </c:pt>
                <c:pt idx="275">
                  <c:v>3825.000000</c:v>
                </c:pt>
                <c:pt idx="276">
                  <c:v>2752.000000</c:v>
                </c:pt>
                <c:pt idx="277">
                  <c:v>3491.000000</c:v>
                </c:pt>
                <c:pt idx="278">
                  <c:v>5073.000000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05903"/>
          <c:y val="0"/>
          <c:w val="0.853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023"/>
          <c:y val="0.100219"/>
          <c:w val="0.887034"/>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'Sweden-regions'!$B$22:$B$216</c:f>
              <c:strCache>
                <c:ptCount val="195"/>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878"/>
          <c:y val="0"/>
          <c:w val="0.847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219"/>
          <c:y val="0.100219"/>
          <c:w val="0.896905"/>
          <c:h val="0.7681"/>
        </c:manualLayout>
      </c:layout>
      <c:barChart>
        <c:barDir val="col"/>
        <c:grouping val="stacked"/>
        <c:varyColors val="0"/>
        <c:ser>
          <c:idx val="0"/>
          <c:order val="0"/>
          <c:tx>
            <c:strRef>
              <c:f>'Sweden-regions'!$M$3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'Sweden-regions'!$B$19:$B$88</c:f>
              <c:strCache>
                <c:ptCount val="7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strCache>
            </c:strRef>
          </c:cat>
          <c:val>
            <c:numRef>
              <c:f>'Sweden-regions'!$M$19:$M$88</c:f>
              <c:numCache>
                <c:ptCount val="7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pt idx="43">
                  <c:v>2324.000000</c:v>
                </c:pt>
                <c:pt idx="44">
                  <c:v>2413.000000</c:v>
                </c:pt>
                <c:pt idx="45">
                  <c:v>2486.000000</c:v>
                </c:pt>
                <c:pt idx="46">
                  <c:v>2560.000000</c:v>
                </c:pt>
                <c:pt idx="47">
                  <c:v>2634.000000</c:v>
                </c:pt>
                <c:pt idx="48">
                  <c:v>2717.000000</c:v>
                </c:pt>
                <c:pt idx="49">
                  <c:v>2800.000000</c:v>
                </c:pt>
                <c:pt idx="50">
                  <c:v>2878.000000</c:v>
                </c:pt>
                <c:pt idx="51">
                  <c:v>2956.000000</c:v>
                </c:pt>
                <c:pt idx="52">
                  <c:v>3029.000000</c:v>
                </c:pt>
                <c:pt idx="53">
                  <c:v>3104.000000</c:v>
                </c:pt>
                <c:pt idx="54">
                  <c:v>3188.000000</c:v>
                </c:pt>
                <c:pt idx="55">
                  <c:v>3260.000000</c:v>
                </c:pt>
                <c:pt idx="56">
                  <c:v>3333.000000</c:v>
                </c:pt>
                <c:pt idx="57">
                  <c:v>3413.000000</c:v>
                </c:pt>
                <c:pt idx="58">
                  <c:v>3473.000000</c:v>
                </c:pt>
                <c:pt idx="59">
                  <c:v>3541.000000</c:v>
                </c:pt>
                <c:pt idx="60">
                  <c:v>3614.000000</c:v>
                </c:pt>
                <c:pt idx="61">
                  <c:v>3679.000000</c:v>
                </c:pt>
                <c:pt idx="62">
                  <c:v>3740.000000</c:v>
                </c:pt>
                <c:pt idx="63">
                  <c:v>3790.000000</c:v>
                </c:pt>
                <c:pt idx="64">
                  <c:v>3836.000000</c:v>
                </c:pt>
                <c:pt idx="65">
                  <c:v>3894.000000</c:v>
                </c:pt>
                <c:pt idx="66">
                  <c:v>3941.000000</c:v>
                </c:pt>
                <c:pt idx="67">
                  <c:v>3994.000000</c:v>
                </c:pt>
                <c:pt idx="68">
                  <c:v>4053.000000</c:v>
                </c:pt>
                <c:pt idx="69">
                  <c:v>4094.000000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0826"/>
          <c:y val="0"/>
          <c:w val="0.8567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'Sweden-regions'!$L$3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'Sweden-regions'!$B$22:$B$203</c:f>
              <c:strCache>
                <c:ptCount val="182"/>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strCache>
            </c:strRef>
          </c:cat>
          <c:val>
            <c:numRef>
              <c:f>'Sweden-regions'!$L$22:$L$203</c:f>
              <c:numCache>
                <c:ptCount val="182"/>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735"/>
          <c:y val="0.100219"/>
          <c:w val="0.880525"/>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'Sweden-regions'!$B$22:$B$221</c:f>
              <c:strCache>
                <c:ptCount val="200"/>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pt idx="195">
                  <c:v>25/9/2020</c:v>
                </c:pt>
                <c:pt idx="196">
                  <c:v>26/9/2020</c:v>
                </c:pt>
                <c:pt idx="197">
                  <c:v>27/9/2020</c:v>
                </c:pt>
                <c:pt idx="198">
                  <c:v>28/9/2020</c:v>
                </c:pt>
                <c:pt idx="199">
                  <c:v>29/9/2020</c:v>
                </c:pt>
              </c:strCache>
            </c:strRef>
          </c:cat>
          <c:val>
            <c:numRef>
              <c:f>'Sweden-regions'!$K$22:$K$221</c:f>
              <c:numCache>
                <c:ptCount val="200"/>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pt idx="195">
                  <c:v>2.000000</c:v>
                </c:pt>
                <c:pt idx="196">
                  <c:v>0.000000</c:v>
                </c:pt>
                <c:pt idx="197">
                  <c:v>0.000000</c:v>
                </c:pt>
                <c:pt idx="198">
                  <c:v>0.000000</c:v>
                </c:pt>
                <c:pt idx="199">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3333"/>
        <c:minorUnit val="11.1667"/>
      </c:valAx>
      <c:spPr>
        <a:noFill/>
        <a:ln w="12700" cap="flat">
          <a:noFill/>
          <a:miter lim="400000"/>
        </a:ln>
        <a:effectLst/>
      </c:spPr>
    </c:plotArea>
    <c:legend>
      <c:legendPos val="t"/>
      <c:layout>
        <c:manualLayout>
          <c:xMode val="edge"/>
          <c:yMode val="edge"/>
          <c:x val="0.0761127"/>
          <c:y val="0"/>
          <c:w val="0.841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'Sweden-regions'!$J$22:$J$38,'Sweden-regions'!$B$22:$B$199</c:f>
              <c:strCache>
                <c:ptCount val="195"/>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14/3/2020</c:v>
                </c:pt>
                <c:pt idx="18">
                  <c:v>15/03/20</c:v>
                </c:pt>
                <c:pt idx="19">
                  <c:v>16/03/20</c:v>
                </c:pt>
                <c:pt idx="20">
                  <c:v>17/03/20</c:v>
                </c:pt>
                <c:pt idx="21">
                  <c:v>18/03/20</c:v>
                </c:pt>
                <c:pt idx="22">
                  <c:v>19/03/20</c:v>
                </c:pt>
                <c:pt idx="23">
                  <c:v>20/03/20</c:v>
                </c:pt>
                <c:pt idx="24">
                  <c:v>21/03/20</c:v>
                </c:pt>
                <c:pt idx="25">
                  <c:v>22/03/20</c:v>
                </c:pt>
                <c:pt idx="26">
                  <c:v>23/03/20</c:v>
                </c:pt>
                <c:pt idx="27">
                  <c:v>24/3/2020</c:v>
                </c:pt>
                <c:pt idx="28">
                  <c:v>25/3/2020</c:v>
                </c:pt>
                <c:pt idx="29">
                  <c:v>26/3/2020</c:v>
                </c:pt>
                <c:pt idx="30">
                  <c:v>27/3/2020</c:v>
                </c:pt>
                <c:pt idx="31">
                  <c:v>28/3/2020</c:v>
                </c:pt>
                <c:pt idx="32">
                  <c:v>29/3/2020</c:v>
                </c:pt>
                <c:pt idx="33">
                  <c:v>30/3/2020</c:v>
                </c:pt>
                <c:pt idx="34">
                  <c:v>31/3/2020</c:v>
                </c:pt>
                <c:pt idx="35">
                  <c:v>1/4/2020</c:v>
                </c:pt>
                <c:pt idx="36">
                  <c:v>2/4/2020</c:v>
                </c:pt>
                <c:pt idx="37">
                  <c:v>3/4/2020</c:v>
                </c:pt>
                <c:pt idx="38">
                  <c:v>4/4/2020</c:v>
                </c:pt>
                <c:pt idx="39">
                  <c:v>5/4/2020</c:v>
                </c:pt>
                <c:pt idx="40">
                  <c:v>6/4/2020</c:v>
                </c:pt>
                <c:pt idx="41">
                  <c:v>7/4/2020</c:v>
                </c:pt>
                <c:pt idx="42">
                  <c:v>8/4/2020</c:v>
                </c:pt>
                <c:pt idx="43">
                  <c:v>9/4/2020</c:v>
                </c:pt>
                <c:pt idx="44">
                  <c:v>10/4/2020</c:v>
                </c:pt>
                <c:pt idx="45">
                  <c:v>11/4/2020</c:v>
                </c:pt>
                <c:pt idx="46">
                  <c:v>12/4/2020</c:v>
                </c:pt>
                <c:pt idx="47">
                  <c:v>13/4/2020</c:v>
                </c:pt>
                <c:pt idx="48">
                  <c:v>14/4/2020</c:v>
                </c:pt>
                <c:pt idx="49">
                  <c:v>15/4/2020</c:v>
                </c:pt>
                <c:pt idx="50">
                  <c:v>16/4/2020</c:v>
                </c:pt>
                <c:pt idx="51">
                  <c:v>17/4/2020</c:v>
                </c:pt>
                <c:pt idx="52">
                  <c:v>18/4/2020</c:v>
                </c:pt>
                <c:pt idx="53">
                  <c:v>19/4/2020</c:v>
                </c:pt>
                <c:pt idx="54">
                  <c:v>20/4/2020</c:v>
                </c:pt>
                <c:pt idx="55">
                  <c:v>21/4/2020</c:v>
                </c:pt>
                <c:pt idx="56">
                  <c:v>22/4/2020</c:v>
                </c:pt>
                <c:pt idx="57">
                  <c:v>23/4/2020</c:v>
                </c:pt>
                <c:pt idx="58">
                  <c:v>24/4/2020</c:v>
                </c:pt>
                <c:pt idx="59">
                  <c:v>25/4/2020</c:v>
                </c:pt>
                <c:pt idx="60">
                  <c:v>26/4/2020</c:v>
                </c:pt>
                <c:pt idx="61">
                  <c:v>27/4/2020</c:v>
                </c:pt>
                <c:pt idx="62">
                  <c:v>28/4/2020</c:v>
                </c:pt>
                <c:pt idx="63">
                  <c:v>29/4/2020</c:v>
                </c:pt>
                <c:pt idx="64">
                  <c:v>30/4/2020</c:v>
                </c:pt>
                <c:pt idx="65">
                  <c:v>1/5/2020</c:v>
                </c:pt>
                <c:pt idx="66">
                  <c:v>2/5/2020</c:v>
                </c:pt>
                <c:pt idx="67">
                  <c:v>3/5/2020</c:v>
                </c:pt>
                <c:pt idx="68">
                  <c:v>4/5/2020</c:v>
                </c:pt>
                <c:pt idx="69">
                  <c:v>5/5/2020</c:v>
                </c:pt>
                <c:pt idx="70">
                  <c:v>6/5/2020</c:v>
                </c:pt>
                <c:pt idx="71">
                  <c:v>7/5/2020</c:v>
                </c:pt>
                <c:pt idx="72">
                  <c:v>8/5/2020</c:v>
                </c:pt>
                <c:pt idx="73">
                  <c:v>9/5/2020</c:v>
                </c:pt>
                <c:pt idx="74">
                  <c:v>10/5/2020</c:v>
                </c:pt>
                <c:pt idx="75">
                  <c:v>11/5/2020</c:v>
                </c:pt>
                <c:pt idx="76">
                  <c:v>12/5/2020</c:v>
                </c:pt>
                <c:pt idx="77">
                  <c:v>13/5/2020</c:v>
                </c:pt>
                <c:pt idx="78">
                  <c:v>14/5/2020</c:v>
                </c:pt>
                <c:pt idx="79">
                  <c:v>15/5/2020</c:v>
                </c:pt>
                <c:pt idx="80">
                  <c:v>16/5/2020</c:v>
                </c:pt>
                <c:pt idx="81">
                  <c:v>17/5/2020</c:v>
                </c:pt>
                <c:pt idx="82">
                  <c:v>18/5/2020</c:v>
                </c:pt>
                <c:pt idx="83">
                  <c:v>19/5/2020</c:v>
                </c:pt>
                <c:pt idx="84">
                  <c:v>20/5/2020</c:v>
                </c:pt>
                <c:pt idx="85">
                  <c:v>21/5/2020</c:v>
                </c:pt>
                <c:pt idx="86">
                  <c:v>22/5/2020</c:v>
                </c:pt>
                <c:pt idx="87">
                  <c:v>23/5/2020</c:v>
                </c:pt>
                <c:pt idx="88">
                  <c:v>24/5/2020</c:v>
                </c:pt>
                <c:pt idx="89">
                  <c:v>25/5/2020</c:v>
                </c:pt>
                <c:pt idx="90">
                  <c:v>26/5/2020</c:v>
                </c:pt>
                <c:pt idx="91">
                  <c:v>27/5/2020</c:v>
                </c:pt>
                <c:pt idx="92">
                  <c:v>28/5/2020</c:v>
                </c:pt>
                <c:pt idx="93">
                  <c:v>29/5/2020</c:v>
                </c:pt>
                <c:pt idx="94">
                  <c:v>30/5/2020</c:v>
                </c:pt>
                <c:pt idx="95">
                  <c:v>31/5/2020</c:v>
                </c:pt>
                <c:pt idx="96">
                  <c:v>1/6/2020</c:v>
                </c:pt>
                <c:pt idx="97">
                  <c:v>2/6/2020</c:v>
                </c:pt>
                <c:pt idx="98">
                  <c:v>3/6/2020</c:v>
                </c:pt>
                <c:pt idx="99">
                  <c:v>4/6/2020</c:v>
                </c:pt>
                <c:pt idx="100">
                  <c:v>5/6/2020</c:v>
                </c:pt>
                <c:pt idx="101">
                  <c:v>6/6/2020</c:v>
                </c:pt>
                <c:pt idx="102">
                  <c:v>7/6/2020</c:v>
                </c:pt>
                <c:pt idx="103">
                  <c:v>8/6/2020</c:v>
                </c:pt>
                <c:pt idx="104">
                  <c:v>9/6/2020</c:v>
                </c:pt>
                <c:pt idx="105">
                  <c:v>10/6/2020</c:v>
                </c:pt>
                <c:pt idx="106">
                  <c:v>11/6/2020</c:v>
                </c:pt>
                <c:pt idx="107">
                  <c:v>12/6/2020</c:v>
                </c:pt>
                <c:pt idx="108">
                  <c:v>13/6/2020</c:v>
                </c:pt>
                <c:pt idx="109">
                  <c:v>14/6/2020</c:v>
                </c:pt>
                <c:pt idx="110">
                  <c:v>15/6/2020</c:v>
                </c:pt>
                <c:pt idx="111">
                  <c:v>16/6/2020</c:v>
                </c:pt>
                <c:pt idx="112">
                  <c:v>17/6/2020</c:v>
                </c:pt>
                <c:pt idx="113">
                  <c:v>18/6/2020</c:v>
                </c:pt>
                <c:pt idx="114">
                  <c:v>19/6/2020</c:v>
                </c:pt>
                <c:pt idx="115">
                  <c:v>20/6/2020</c:v>
                </c:pt>
                <c:pt idx="116">
                  <c:v>21/6/2020</c:v>
                </c:pt>
                <c:pt idx="117">
                  <c:v>22/6/2020</c:v>
                </c:pt>
                <c:pt idx="118">
                  <c:v>23/6/2020</c:v>
                </c:pt>
                <c:pt idx="119">
                  <c:v>24/6/2020</c:v>
                </c:pt>
                <c:pt idx="120">
                  <c:v>25/6/2020</c:v>
                </c:pt>
                <c:pt idx="121">
                  <c:v>26/6/2020</c:v>
                </c:pt>
                <c:pt idx="122">
                  <c:v>27/6/2020</c:v>
                </c:pt>
                <c:pt idx="123">
                  <c:v>28/6/2020</c:v>
                </c:pt>
                <c:pt idx="124">
                  <c:v>29/6/2020</c:v>
                </c:pt>
                <c:pt idx="125">
                  <c:v>30/6/2020</c:v>
                </c:pt>
                <c:pt idx="126">
                  <c:v>1/7/2020</c:v>
                </c:pt>
                <c:pt idx="127">
                  <c:v>2/7/2020</c:v>
                </c:pt>
                <c:pt idx="128">
                  <c:v>3/7/2020</c:v>
                </c:pt>
                <c:pt idx="129">
                  <c:v>4/7/2020</c:v>
                </c:pt>
                <c:pt idx="130">
                  <c:v>5/7/2020</c:v>
                </c:pt>
                <c:pt idx="131">
                  <c:v>6/7/2020</c:v>
                </c:pt>
                <c:pt idx="132">
                  <c:v>7/7/2020</c:v>
                </c:pt>
                <c:pt idx="133">
                  <c:v>8/7/2020</c:v>
                </c:pt>
                <c:pt idx="134">
                  <c:v>9/7/2020</c:v>
                </c:pt>
                <c:pt idx="135">
                  <c:v>10/7/2020</c:v>
                </c:pt>
                <c:pt idx="136">
                  <c:v>11/7/2020</c:v>
                </c:pt>
                <c:pt idx="137">
                  <c:v>12/7/2020</c:v>
                </c:pt>
                <c:pt idx="138">
                  <c:v>13/7/2020</c:v>
                </c:pt>
                <c:pt idx="139">
                  <c:v>14/7/2020</c:v>
                </c:pt>
                <c:pt idx="140">
                  <c:v>15/7/2020</c:v>
                </c:pt>
                <c:pt idx="141">
                  <c:v>16/7/2020</c:v>
                </c:pt>
                <c:pt idx="142">
                  <c:v>17/7/2020</c:v>
                </c:pt>
                <c:pt idx="143">
                  <c:v>18/7/2020</c:v>
                </c:pt>
                <c:pt idx="144">
                  <c:v>19/7/2020</c:v>
                </c:pt>
                <c:pt idx="145">
                  <c:v>20/7/2020</c:v>
                </c:pt>
                <c:pt idx="146">
                  <c:v>21/7/2020</c:v>
                </c:pt>
                <c:pt idx="147">
                  <c:v>22/7/2020</c:v>
                </c:pt>
                <c:pt idx="148">
                  <c:v>23/7/2020</c:v>
                </c:pt>
                <c:pt idx="149">
                  <c:v>24/7/2020</c:v>
                </c:pt>
                <c:pt idx="150">
                  <c:v>25/7/2020</c:v>
                </c:pt>
                <c:pt idx="151">
                  <c:v>26/7/2020</c:v>
                </c:pt>
                <c:pt idx="152">
                  <c:v>27/7/2020</c:v>
                </c:pt>
                <c:pt idx="153">
                  <c:v>28/7/2020</c:v>
                </c:pt>
                <c:pt idx="154">
                  <c:v>29/7/2020</c:v>
                </c:pt>
                <c:pt idx="155">
                  <c:v>30/7/2020</c:v>
                </c:pt>
                <c:pt idx="156">
                  <c:v>31/7/2020</c:v>
                </c:pt>
                <c:pt idx="157">
                  <c:v>1/8/2020</c:v>
                </c:pt>
                <c:pt idx="158">
                  <c:v>2/8/2020</c:v>
                </c:pt>
                <c:pt idx="159">
                  <c:v>3/8/2020</c:v>
                </c:pt>
                <c:pt idx="160">
                  <c:v>4/8/2020</c:v>
                </c:pt>
                <c:pt idx="161">
                  <c:v>5/8/2020</c:v>
                </c:pt>
                <c:pt idx="162">
                  <c:v>6/8/2020</c:v>
                </c:pt>
                <c:pt idx="163">
                  <c:v>7/8/2020</c:v>
                </c:pt>
                <c:pt idx="164">
                  <c:v>8/8/2020</c:v>
                </c:pt>
                <c:pt idx="165">
                  <c:v>9/8/2020</c:v>
                </c:pt>
                <c:pt idx="166">
                  <c:v>10/8/2020</c:v>
                </c:pt>
                <c:pt idx="167">
                  <c:v>11/8/2020</c:v>
                </c:pt>
                <c:pt idx="168">
                  <c:v>12/8/2020</c:v>
                </c:pt>
                <c:pt idx="169">
                  <c:v>13/8/2020</c:v>
                </c:pt>
                <c:pt idx="170">
                  <c:v>14/8/2020</c:v>
                </c:pt>
                <c:pt idx="171">
                  <c:v>15/8/2020</c:v>
                </c:pt>
                <c:pt idx="172">
                  <c:v>16/8/2020</c:v>
                </c:pt>
                <c:pt idx="173">
                  <c:v>17/8/2020</c:v>
                </c:pt>
                <c:pt idx="174">
                  <c:v>18/8/2020</c:v>
                </c:pt>
                <c:pt idx="175">
                  <c:v>19/8/2020</c:v>
                </c:pt>
                <c:pt idx="176">
                  <c:v>20/8/2020</c:v>
                </c:pt>
                <c:pt idx="177">
                  <c:v>21/8/2020</c:v>
                </c:pt>
                <c:pt idx="178">
                  <c:v>22/8/2020</c:v>
                </c:pt>
                <c:pt idx="179">
                  <c:v>23/8/2020</c:v>
                </c:pt>
                <c:pt idx="180">
                  <c:v>24/8/2020</c:v>
                </c:pt>
                <c:pt idx="181">
                  <c:v>25/8/2020</c:v>
                </c:pt>
                <c:pt idx="182">
                  <c:v>26/8/2020</c:v>
                </c:pt>
                <c:pt idx="183">
                  <c:v>27/8/2020</c:v>
                </c:pt>
                <c:pt idx="184">
                  <c:v>28/8/2020</c:v>
                </c:pt>
                <c:pt idx="185">
                  <c:v>29/8/2020</c:v>
                </c:pt>
                <c:pt idx="186">
                  <c:v>30/8/2020</c:v>
                </c:pt>
                <c:pt idx="187">
                  <c:v>31/8/2020</c:v>
                </c:pt>
                <c:pt idx="188">
                  <c:v>1/9/2020</c:v>
                </c:pt>
                <c:pt idx="189">
                  <c:v>2/9/2020</c:v>
                </c:pt>
                <c:pt idx="190">
                  <c:v>3/9/2020</c:v>
                </c:pt>
                <c:pt idx="191">
                  <c:v>4/9/2020</c:v>
                </c:pt>
                <c:pt idx="192">
                  <c:v>5/9/2020</c:v>
                </c:pt>
                <c:pt idx="193">
                  <c:v>6/9/2020</c:v>
                </c:pt>
                <c:pt idx="194">
                  <c:v>7/9/2020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9214"/>
          <c:y val="0.099193"/>
          <c:w val="0.891982"/>
          <c:h val="0.760108"/>
        </c:manualLayout>
      </c:layout>
      <c:lineChart>
        <c:grouping val="standard"/>
        <c:varyColors val="0"/>
        <c:ser>
          <c:idx val="0"/>
          <c:order val="0"/>
          <c:tx>
            <c:strRef>
              <c:f>'Sweden-regions'!$H$3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'Sweden-regions'!$H$4:$H$285</c:f>
              <c:numCache>
                <c:ptCount val="282"/>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pt idx="239">
                  <c:v>3819.000000</c:v>
                </c:pt>
                <c:pt idx="240">
                  <c:v>3890.000000</c:v>
                </c:pt>
                <c:pt idx="241">
                  <c:v>3985.000000</c:v>
                </c:pt>
                <c:pt idx="242">
                  <c:v>3985.000000</c:v>
                </c:pt>
                <c:pt idx="243">
                  <c:v>3985.000000</c:v>
                </c:pt>
                <c:pt idx="244">
                  <c:v>3985.000000</c:v>
                </c:pt>
                <c:pt idx="245">
                  <c:v>4407.000000</c:v>
                </c:pt>
                <c:pt idx="246">
                  <c:v>4553.000000</c:v>
                </c:pt>
                <c:pt idx="247">
                  <c:v>4662.000000</c:v>
                </c:pt>
                <c:pt idx="248">
                  <c:v>4828.000000</c:v>
                </c:pt>
                <c:pt idx="249">
                  <c:v>4828.000000</c:v>
                </c:pt>
                <c:pt idx="250">
                  <c:v>4828.000000</c:v>
                </c:pt>
                <c:pt idx="251">
                  <c:v>4828.000000</c:v>
                </c:pt>
                <c:pt idx="252">
                  <c:v>5395.000000</c:v>
                </c:pt>
                <c:pt idx="253">
                  <c:v>5593.000000</c:v>
                </c:pt>
                <c:pt idx="254">
                  <c:v>5698.000000</c:v>
                </c:pt>
                <c:pt idx="255">
                  <c:v>5957.000000</c:v>
                </c:pt>
                <c:pt idx="256">
                  <c:v>5957.000000</c:v>
                </c:pt>
                <c:pt idx="257">
                  <c:v>5957.000000</c:v>
                </c:pt>
                <c:pt idx="258">
                  <c:v>5957.000000</c:v>
                </c:pt>
                <c:pt idx="259">
                  <c:v>6575.000000</c:v>
                </c:pt>
                <c:pt idx="260">
                  <c:v>6824.000000</c:v>
                </c:pt>
                <c:pt idx="261">
                  <c:v>6915.000000</c:v>
                </c:pt>
                <c:pt idx="262">
                  <c:v>7327.000000</c:v>
                </c:pt>
                <c:pt idx="263">
                  <c:v>7327.000000</c:v>
                </c:pt>
                <c:pt idx="264">
                  <c:v>7327.000000</c:v>
                </c:pt>
                <c:pt idx="265">
                  <c:v>7327.000000</c:v>
                </c:pt>
                <c:pt idx="266">
                  <c:v>7822.000000</c:v>
                </c:pt>
                <c:pt idx="267">
                  <c:v>8077.000000</c:v>
                </c:pt>
                <c:pt idx="268">
                  <c:v>8257.000000</c:v>
                </c:pt>
                <c:pt idx="269">
                  <c:v>8466.000000</c:v>
                </c:pt>
                <c:pt idx="270">
                  <c:v>8466.000000</c:v>
                </c:pt>
                <c:pt idx="271">
                  <c:v>8466.000000</c:v>
                </c:pt>
                <c:pt idx="272">
                  <c:v>8466.000000</c:v>
                </c:pt>
                <c:pt idx="273">
                  <c:v>9039.000000</c:v>
                </c:pt>
                <c:pt idx="274">
                  <c:v>9319.000000</c:v>
                </c:pt>
                <c:pt idx="275">
                  <c:v>9443.000000</c:v>
                </c:pt>
                <c:pt idx="276">
                  <c:v>9571.000000</c:v>
                </c:pt>
                <c:pt idx="277">
                  <c:v>9571.000000</c:v>
                </c:pt>
                <c:pt idx="278">
                  <c:v>9571.000000</c:v>
                </c:pt>
                <c:pt idx="279">
                  <c:v>9571.000000</c:v>
                </c:pt>
                <c:pt idx="280">
                  <c:v>9928.000000</c:v>
                </c:pt>
                <c:pt idx="281">
                  <c:v>10081.000000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15661"/>
          <c:y val="0"/>
          <c:w val="0.85200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3908"/>
          <c:y val="0.099193"/>
          <c:w val="0.899125"/>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'Sweden-regions'!$B$4:$B$284</c:f>
              <c:strCache>
                <c:ptCount val="281"/>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strCache>
            </c:strRef>
          </c:cat>
          <c:val>
            <c:numRef>
              <c:f>'Sweden-regions'!$O$4:$O$284</c:f>
              <c:numCache>
                <c:ptCount val="281"/>
                <c:pt idx="0">
                  <c:v>0.000000</c:v>
                </c:pt>
                <c:pt idx="1">
                  <c:v>0.000000</c:v>
                </c:pt>
                <c:pt idx="2">
                  <c:v>1.000000</c:v>
                </c:pt>
                <c:pt idx="3">
                  <c:v>2.000000</c:v>
                </c:pt>
                <c:pt idx="4">
                  <c:v>0.000000</c:v>
                </c:pt>
                <c:pt idx="5">
                  <c:v>0.000000</c:v>
                </c:pt>
                <c:pt idx="6">
                  <c:v>1.000000</c:v>
                </c:pt>
                <c:pt idx="7">
                  <c:v>10.000000</c:v>
                </c:pt>
                <c:pt idx="8">
                  <c:v>21.000000</c:v>
                </c:pt>
                <c:pt idx="9">
                  <c:v>22.000000</c:v>
                </c:pt>
                <c:pt idx="10">
                  <c:v>36.000000</c:v>
                </c:pt>
                <c:pt idx="11">
                  <c:v>21.000000</c:v>
                </c:pt>
                <c:pt idx="12">
                  <c:v>29.000000</c:v>
                </c:pt>
                <c:pt idx="13">
                  <c:v>64.000000</c:v>
                </c:pt>
                <c:pt idx="14">
                  <c:v>26.000000</c:v>
                </c:pt>
                <c:pt idx="15">
                  <c:v>32.000000</c:v>
                </c:pt>
                <c:pt idx="16">
                  <c:v>42.000000</c:v>
                </c:pt>
                <c:pt idx="17">
                  <c:v>31.000000</c:v>
                </c:pt>
                <c:pt idx="18">
                  <c:v>18.000000</c:v>
                </c:pt>
                <c:pt idx="19">
                  <c:v>17.000000</c:v>
                </c:pt>
                <c:pt idx="20">
                  <c:v>34.000000</c:v>
                </c:pt>
                <c:pt idx="21">
                  <c:v>35.000000</c:v>
                </c:pt>
                <c:pt idx="22">
                  <c:v>58.000000</c:v>
                </c:pt>
                <c:pt idx="23">
                  <c:v>66.000000</c:v>
                </c:pt>
                <c:pt idx="24">
                  <c:v>84.000000</c:v>
                </c:pt>
                <c:pt idx="25">
                  <c:v>71.000000</c:v>
                </c:pt>
                <c:pt idx="26">
                  <c:v>59.000000</c:v>
                </c:pt>
                <c:pt idx="27">
                  <c:v>99.000000</c:v>
                </c:pt>
                <c:pt idx="28">
                  <c:v>105.000000</c:v>
                </c:pt>
                <c:pt idx="29">
                  <c:v>154.000000</c:v>
                </c:pt>
                <c:pt idx="30">
                  <c:v>132.000000</c:v>
                </c:pt>
                <c:pt idx="31">
                  <c:v>176.000000</c:v>
                </c:pt>
                <c:pt idx="32">
                  <c:v>147.000000</c:v>
                </c:pt>
                <c:pt idx="33">
                  <c:v>150.000000</c:v>
                </c:pt>
                <c:pt idx="34">
                  <c:v>172.000000</c:v>
                </c:pt>
                <c:pt idx="35">
                  <c:v>209.000000</c:v>
                </c:pt>
                <c:pt idx="36">
                  <c:v>205.000000</c:v>
                </c:pt>
                <c:pt idx="37">
                  <c:v>216.000000</c:v>
                </c:pt>
                <c:pt idx="38">
                  <c:v>245.000000</c:v>
                </c:pt>
                <c:pt idx="39">
                  <c:v>129.000000</c:v>
                </c:pt>
                <c:pt idx="40">
                  <c:v>172.000000</c:v>
                </c:pt>
                <c:pt idx="41">
                  <c:v>131.000000</c:v>
                </c:pt>
                <c:pt idx="42">
                  <c:v>243.000000</c:v>
                </c:pt>
                <c:pt idx="43">
                  <c:v>271.000000</c:v>
                </c:pt>
                <c:pt idx="44">
                  <c:v>240.000000</c:v>
                </c:pt>
                <c:pt idx="45">
                  <c:v>148.000000</c:v>
                </c:pt>
                <c:pt idx="46">
                  <c:v>200.000000</c:v>
                </c:pt>
                <c:pt idx="47">
                  <c:v>182.000000</c:v>
                </c:pt>
                <c:pt idx="48">
                  <c:v>200.000000</c:v>
                </c:pt>
                <c:pt idx="49">
                  <c:v>179.000000</c:v>
                </c:pt>
                <c:pt idx="50">
                  <c:v>215.000000</c:v>
                </c:pt>
                <c:pt idx="51">
                  <c:v>221.000000</c:v>
                </c:pt>
                <c:pt idx="52">
                  <c:v>221.000000</c:v>
                </c:pt>
                <c:pt idx="53">
                  <c:v>180.000000</c:v>
                </c:pt>
                <c:pt idx="54">
                  <c:v>192.000000</c:v>
                </c:pt>
                <c:pt idx="55">
                  <c:v>211.000000</c:v>
                </c:pt>
                <c:pt idx="56">
                  <c:v>163.000000</c:v>
                </c:pt>
                <c:pt idx="57">
                  <c:v>288.000000</c:v>
                </c:pt>
                <c:pt idx="58">
                  <c:v>291.000000</c:v>
                </c:pt>
                <c:pt idx="59">
                  <c:v>233.000000</c:v>
                </c:pt>
                <c:pt idx="60">
                  <c:v>138.000000</c:v>
                </c:pt>
                <c:pt idx="61">
                  <c:v>110.000000</c:v>
                </c:pt>
                <c:pt idx="62">
                  <c:v>226.000000</c:v>
                </c:pt>
                <c:pt idx="63">
                  <c:v>259.000000</c:v>
                </c:pt>
                <c:pt idx="64">
                  <c:v>279.000000</c:v>
                </c:pt>
                <c:pt idx="65">
                  <c:v>257.000000</c:v>
                </c:pt>
                <c:pt idx="66">
                  <c:v>141.000000</c:v>
                </c:pt>
                <c:pt idx="67">
                  <c:v>80.000000</c:v>
                </c:pt>
                <c:pt idx="68">
                  <c:v>128.000000</c:v>
                </c:pt>
                <c:pt idx="69">
                  <c:v>173.000000</c:v>
                </c:pt>
                <c:pt idx="70">
                  <c:v>173.000000</c:v>
                </c:pt>
                <c:pt idx="71">
                  <c:v>213.000000</c:v>
                </c:pt>
                <c:pt idx="72">
                  <c:v>304.000000</c:v>
                </c:pt>
                <c:pt idx="73">
                  <c:v>235.000000</c:v>
                </c:pt>
                <c:pt idx="74">
                  <c:v>115.000000</c:v>
                </c:pt>
                <c:pt idx="75">
                  <c:v>78.000000</c:v>
                </c:pt>
                <c:pt idx="76">
                  <c:v>242.000000</c:v>
                </c:pt>
                <c:pt idx="77">
                  <c:v>282.000000</c:v>
                </c:pt>
                <c:pt idx="78">
                  <c:v>259.000000</c:v>
                </c:pt>
                <c:pt idx="79">
                  <c:v>177.000000</c:v>
                </c:pt>
                <c:pt idx="80">
                  <c:v>208.000000</c:v>
                </c:pt>
                <c:pt idx="81">
                  <c:v>64.000000</c:v>
                </c:pt>
                <c:pt idx="82">
                  <c:v>59.000000</c:v>
                </c:pt>
                <c:pt idx="83">
                  <c:v>177.000000</c:v>
                </c:pt>
                <c:pt idx="84">
                  <c:v>202.000000</c:v>
                </c:pt>
                <c:pt idx="85">
                  <c:v>192.000000</c:v>
                </c:pt>
                <c:pt idx="86">
                  <c:v>124.000000</c:v>
                </c:pt>
                <c:pt idx="87">
                  <c:v>148.000000</c:v>
                </c:pt>
                <c:pt idx="88">
                  <c:v>78.000000</c:v>
                </c:pt>
                <c:pt idx="89">
                  <c:v>59.000000</c:v>
                </c:pt>
                <c:pt idx="90">
                  <c:v>182.000000</c:v>
                </c:pt>
                <c:pt idx="91">
                  <c:v>213.000000</c:v>
                </c:pt>
                <c:pt idx="92">
                  <c:v>226.000000</c:v>
                </c:pt>
                <c:pt idx="93">
                  <c:v>284.000000</c:v>
                </c:pt>
                <c:pt idx="94">
                  <c:v>218.000000</c:v>
                </c:pt>
                <c:pt idx="95">
                  <c:v>73.000000</c:v>
                </c:pt>
                <c:pt idx="96">
                  <c:v>67.000000</c:v>
                </c:pt>
                <c:pt idx="97">
                  <c:v>162.000000</c:v>
                </c:pt>
                <c:pt idx="98">
                  <c:v>153.000000</c:v>
                </c:pt>
                <c:pt idx="99">
                  <c:v>251.000000</c:v>
                </c:pt>
                <c:pt idx="100">
                  <c:v>220.000000</c:v>
                </c:pt>
                <c:pt idx="101">
                  <c:v>238.000000</c:v>
                </c:pt>
                <c:pt idx="102">
                  <c:v>207.000000</c:v>
                </c:pt>
                <c:pt idx="103">
                  <c:v>47.000000</c:v>
                </c:pt>
                <c:pt idx="104">
                  <c:v>242.000000</c:v>
                </c:pt>
                <c:pt idx="105">
                  <c:v>257.000000</c:v>
                </c:pt>
                <c:pt idx="106">
                  <c:v>267.000000</c:v>
                </c:pt>
                <c:pt idx="107">
                  <c:v>222.000000</c:v>
                </c:pt>
                <c:pt idx="108">
                  <c:v>203.000000</c:v>
                </c:pt>
                <c:pt idx="109">
                  <c:v>182.000000</c:v>
                </c:pt>
                <c:pt idx="110">
                  <c:v>75.000000</c:v>
                </c:pt>
                <c:pt idx="111">
                  <c:v>141.000000</c:v>
                </c:pt>
                <c:pt idx="112">
                  <c:v>238.000000</c:v>
                </c:pt>
                <c:pt idx="113">
                  <c:v>380.000000</c:v>
                </c:pt>
                <c:pt idx="114">
                  <c:v>424.000000</c:v>
                </c:pt>
                <c:pt idx="115">
                  <c:v>448.000000</c:v>
                </c:pt>
                <c:pt idx="116">
                  <c:v>211.000000</c:v>
                </c:pt>
                <c:pt idx="117">
                  <c:v>92.000000</c:v>
                </c:pt>
                <c:pt idx="118">
                  <c:v>230.000000</c:v>
                </c:pt>
                <c:pt idx="119">
                  <c:v>244.000000</c:v>
                </c:pt>
                <c:pt idx="120">
                  <c:v>322.000000</c:v>
                </c:pt>
                <c:pt idx="121">
                  <c:v>252.000000</c:v>
                </c:pt>
                <c:pt idx="122">
                  <c:v>229.000000</c:v>
                </c:pt>
                <c:pt idx="123">
                  <c:v>322.000000</c:v>
                </c:pt>
                <c:pt idx="124">
                  <c:v>226.000000</c:v>
                </c:pt>
                <c:pt idx="125">
                  <c:v>286.000000</c:v>
                </c:pt>
                <c:pt idx="126">
                  <c:v>215.000000</c:v>
                </c:pt>
                <c:pt idx="127">
                  <c:v>194.000000</c:v>
                </c:pt>
                <c:pt idx="128">
                  <c:v>196.000000</c:v>
                </c:pt>
                <c:pt idx="129">
                  <c:v>222.000000</c:v>
                </c:pt>
                <c:pt idx="130">
                  <c:v>143.000000</c:v>
                </c:pt>
                <c:pt idx="131">
                  <c:v>137.000000</c:v>
                </c:pt>
                <c:pt idx="132">
                  <c:v>53.000000</c:v>
                </c:pt>
                <c:pt idx="133">
                  <c:v>47.000000</c:v>
                </c:pt>
                <c:pt idx="134">
                  <c:v>183.000000</c:v>
                </c:pt>
                <c:pt idx="135">
                  <c:v>145.000000</c:v>
                </c:pt>
                <c:pt idx="136">
                  <c:v>125.000000</c:v>
                </c:pt>
                <c:pt idx="137">
                  <c:v>129.000000</c:v>
                </c:pt>
                <c:pt idx="138">
                  <c:v>29.000000</c:v>
                </c:pt>
                <c:pt idx="139">
                  <c:v>31.000000</c:v>
                </c:pt>
                <c:pt idx="140">
                  <c:v>162.000000</c:v>
                </c:pt>
                <c:pt idx="141">
                  <c:v>120.000000</c:v>
                </c:pt>
                <c:pt idx="142">
                  <c:v>129.000000</c:v>
                </c:pt>
                <c:pt idx="143">
                  <c:v>109.000000</c:v>
                </c:pt>
                <c:pt idx="144">
                  <c:v>56.000000</c:v>
                </c:pt>
                <c:pt idx="145">
                  <c:v>18.000000</c:v>
                </c:pt>
                <c:pt idx="146">
                  <c:v>24.000000</c:v>
                </c:pt>
                <c:pt idx="147">
                  <c:v>84.000000</c:v>
                </c:pt>
                <c:pt idx="148">
                  <c:v>78.000000</c:v>
                </c:pt>
                <c:pt idx="149">
                  <c:v>56.000000</c:v>
                </c:pt>
                <c:pt idx="150">
                  <c:v>63.000000</c:v>
                </c:pt>
                <c:pt idx="151">
                  <c:v>22.000000</c:v>
                </c:pt>
                <c:pt idx="152">
                  <c:v>21.000000</c:v>
                </c:pt>
                <c:pt idx="153">
                  <c:v>9.000000</c:v>
                </c:pt>
                <c:pt idx="154">
                  <c:v>78.000000</c:v>
                </c:pt>
                <c:pt idx="155">
                  <c:v>47.000000</c:v>
                </c:pt>
                <c:pt idx="156">
                  <c:v>50.000000</c:v>
                </c:pt>
                <c:pt idx="157">
                  <c:v>43.000000</c:v>
                </c:pt>
                <c:pt idx="158">
                  <c:v>64.000000</c:v>
                </c:pt>
                <c:pt idx="159">
                  <c:v>6.000000</c:v>
                </c:pt>
                <c:pt idx="160">
                  <c:v>22.000000</c:v>
                </c:pt>
                <c:pt idx="161">
                  <c:v>92.000000</c:v>
                </c:pt>
                <c:pt idx="162">
                  <c:v>59.000000</c:v>
                </c:pt>
                <c:pt idx="163">
                  <c:v>67.000000</c:v>
                </c:pt>
                <c:pt idx="164">
                  <c:v>49.000000</c:v>
                </c:pt>
                <c:pt idx="165">
                  <c:v>51.000000</c:v>
                </c:pt>
                <c:pt idx="166">
                  <c:v>24.000000</c:v>
                </c:pt>
                <c:pt idx="167">
                  <c:v>37.000000</c:v>
                </c:pt>
                <c:pt idx="168">
                  <c:v>102.000000</c:v>
                </c:pt>
                <c:pt idx="169">
                  <c:v>81.000000</c:v>
                </c:pt>
                <c:pt idx="170">
                  <c:v>55.000000</c:v>
                </c:pt>
                <c:pt idx="171">
                  <c:v>81.000000</c:v>
                </c:pt>
                <c:pt idx="172">
                  <c:v>55.000000</c:v>
                </c:pt>
                <c:pt idx="173">
                  <c:v>5.000000</c:v>
                </c:pt>
                <c:pt idx="174">
                  <c:v>35.000000</c:v>
                </c:pt>
                <c:pt idx="175">
                  <c:v>71.000000</c:v>
                </c:pt>
                <c:pt idx="176">
                  <c:v>73.000000</c:v>
                </c:pt>
                <c:pt idx="177">
                  <c:v>65.000000</c:v>
                </c:pt>
                <c:pt idx="178">
                  <c:v>59.000000</c:v>
                </c:pt>
                <c:pt idx="179">
                  <c:v>49.000000</c:v>
                </c:pt>
                <c:pt idx="180">
                  <c:v>1.000000</c:v>
                </c:pt>
                <c:pt idx="181">
                  <c:v>30.000000</c:v>
                </c:pt>
                <c:pt idx="182">
                  <c:v>49.000000</c:v>
                </c:pt>
                <c:pt idx="183">
                  <c:v>47.000000</c:v>
                </c:pt>
                <c:pt idx="184">
                  <c:v>35.000000</c:v>
                </c:pt>
                <c:pt idx="185">
                  <c:v>39.000000</c:v>
                </c:pt>
                <c:pt idx="186">
                  <c:v>26.000000</c:v>
                </c:pt>
                <c:pt idx="187">
                  <c:v>14.000000</c:v>
                </c:pt>
                <c:pt idx="188">
                  <c:v>20.000000</c:v>
                </c:pt>
                <c:pt idx="189">
                  <c:v>31.000000</c:v>
                </c:pt>
                <c:pt idx="190">
                  <c:v>38.000000</c:v>
                </c:pt>
                <c:pt idx="191">
                  <c:v>59.000000</c:v>
                </c:pt>
                <c:pt idx="192">
                  <c:v>53.000000</c:v>
                </c:pt>
                <c:pt idx="193">
                  <c:v>42.000000</c:v>
                </c:pt>
                <c:pt idx="194">
                  <c:v>11.000000</c:v>
                </c:pt>
                <c:pt idx="195">
                  <c:v>11.000000</c:v>
                </c:pt>
                <c:pt idx="196">
                  <c:v>39.000000</c:v>
                </c:pt>
                <c:pt idx="197">
                  <c:v>44.000000</c:v>
                </c:pt>
                <c:pt idx="198">
                  <c:v>50.000000</c:v>
                </c:pt>
                <c:pt idx="199">
                  <c:v>65.000000</c:v>
                </c:pt>
                <c:pt idx="200">
                  <c:v>78.000000</c:v>
                </c:pt>
                <c:pt idx="201">
                  <c:v>18.000000</c:v>
                </c:pt>
                <c:pt idx="202">
                  <c:v>23.000000</c:v>
                </c:pt>
                <c:pt idx="203">
                  <c:v>54.000000</c:v>
                </c:pt>
                <c:pt idx="204">
                  <c:v>94.000000</c:v>
                </c:pt>
                <c:pt idx="205">
                  <c:v>135.000000</c:v>
                </c:pt>
                <c:pt idx="206">
                  <c:v>124.000000</c:v>
                </c:pt>
                <c:pt idx="207">
                  <c:v>95.000000</c:v>
                </c:pt>
                <c:pt idx="208">
                  <c:v>14.000000</c:v>
                </c:pt>
                <c:pt idx="209">
                  <c:v>67.000000</c:v>
                </c:pt>
                <c:pt idx="210">
                  <c:v>141.000000</c:v>
                </c:pt>
                <c:pt idx="211">
                  <c:v>181.000000</c:v>
                </c:pt>
                <c:pt idx="212">
                  <c:v>159.000000</c:v>
                </c:pt>
                <c:pt idx="213">
                  <c:v>185.000000</c:v>
                </c:pt>
                <c:pt idx="214">
                  <c:v>155.000000</c:v>
                </c:pt>
                <c:pt idx="215">
                  <c:v>35.000000</c:v>
                </c:pt>
                <c:pt idx="216">
                  <c:v>82.000000</c:v>
                </c:pt>
                <c:pt idx="217">
                  <c:v>261.000000</c:v>
                </c:pt>
                <c:pt idx="218">
                  <c:v>221.000000</c:v>
                </c:pt>
                <c:pt idx="219">
                  <c:v>228.000000</c:v>
                </c:pt>
                <c:pt idx="220">
                  <c:v>235.000000</c:v>
                </c:pt>
                <c:pt idx="221">
                  <c:v>182.000000</c:v>
                </c:pt>
                <c:pt idx="222">
                  <c:v>44.000000</c:v>
                </c:pt>
                <c:pt idx="223">
                  <c:v>71.000000</c:v>
                </c:pt>
                <c:pt idx="224">
                  <c:v>297.000000</c:v>
                </c:pt>
                <c:pt idx="225">
                  <c:v>270.000000</c:v>
                </c:pt>
                <c:pt idx="226">
                  <c:v>309.000000</c:v>
                </c:pt>
                <c:pt idx="227">
                  <c:v>291.000000</c:v>
                </c:pt>
                <c:pt idx="228">
                  <c:v>193.000000</c:v>
                </c:pt>
                <c:pt idx="229">
                  <c:v>72.000000</c:v>
                </c:pt>
                <c:pt idx="230">
                  <c:v>90.000000</c:v>
                </c:pt>
                <c:pt idx="231">
                  <c:v>293.000000</c:v>
                </c:pt>
                <c:pt idx="232">
                  <c:v>319.000000</c:v>
                </c:pt>
                <c:pt idx="233">
                  <c:v>282.000000</c:v>
                </c:pt>
                <c:pt idx="234">
                  <c:v>341.000000</c:v>
                </c:pt>
                <c:pt idx="235">
                  <c:v>271.000000</c:v>
                </c:pt>
                <c:pt idx="236">
                  <c:v>63.000000</c:v>
                </c:pt>
                <c:pt idx="237">
                  <c:v>127.000000</c:v>
                </c:pt>
                <c:pt idx="238">
                  <c:v>398.000000</c:v>
                </c:pt>
                <c:pt idx="239">
                  <c:v>542.000000</c:v>
                </c:pt>
                <c:pt idx="240">
                  <c:v>521.000000</c:v>
                </c:pt>
                <c:pt idx="241">
                  <c:v>578.000000</c:v>
                </c:pt>
                <c:pt idx="242">
                  <c:v>713.000000</c:v>
                </c:pt>
                <c:pt idx="243">
                  <c:v>79.000000</c:v>
                </c:pt>
                <c:pt idx="244">
                  <c:v>174.000000</c:v>
                </c:pt>
                <c:pt idx="245">
                  <c:v>412.000000</c:v>
                </c:pt>
                <c:pt idx="246">
                  <c:v>1202.000000</c:v>
                </c:pt>
                <c:pt idx="247">
                  <c:v>1007.000000</c:v>
                </c:pt>
                <c:pt idx="248">
                  <c:v>1144.000000</c:v>
                </c:pt>
                <c:pt idx="249">
                  <c:v>1537.000000</c:v>
                </c:pt>
                <c:pt idx="250">
                  <c:v>275.000000</c:v>
                </c:pt>
                <c:pt idx="251">
                  <c:v>240.000000</c:v>
                </c:pt>
                <c:pt idx="252">
                  <c:v>841.000000</c:v>
                </c:pt>
                <c:pt idx="253">
                  <c:v>1527.000000</c:v>
                </c:pt>
                <c:pt idx="254">
                  <c:v>1607.000000</c:v>
                </c:pt>
                <c:pt idx="255">
                  <c:v>1127.000000</c:v>
                </c:pt>
                <c:pt idx="256">
                  <c:v>1974.000000</c:v>
                </c:pt>
                <c:pt idx="257">
                  <c:v>379.000000</c:v>
                </c:pt>
                <c:pt idx="258">
                  <c:v>548.000000</c:v>
                </c:pt>
                <c:pt idx="259">
                  <c:v>1255.000000</c:v>
                </c:pt>
                <c:pt idx="260">
                  <c:v>1966.000000</c:v>
                </c:pt>
                <c:pt idx="261">
                  <c:v>1695.000000</c:v>
                </c:pt>
                <c:pt idx="262">
                  <c:v>2247.000000</c:v>
                </c:pt>
                <c:pt idx="263">
                  <c:v>1364.000000</c:v>
                </c:pt>
                <c:pt idx="264">
                  <c:v>416.000000</c:v>
                </c:pt>
                <c:pt idx="265">
                  <c:v>644.000000</c:v>
                </c:pt>
                <c:pt idx="266">
                  <c:v>1314.000000</c:v>
                </c:pt>
                <c:pt idx="267">
                  <c:v>1437.000000</c:v>
                </c:pt>
                <c:pt idx="268">
                  <c:v>1843.000000</c:v>
                </c:pt>
                <c:pt idx="269">
                  <c:v>1875.000000</c:v>
                </c:pt>
                <c:pt idx="270">
                  <c:v>1682.000000</c:v>
                </c:pt>
                <c:pt idx="271">
                  <c:v>730.000000</c:v>
                </c:pt>
                <c:pt idx="272">
                  <c:v>989.000000</c:v>
                </c:pt>
                <c:pt idx="273">
                  <c:v>1481.000000</c:v>
                </c:pt>
                <c:pt idx="274">
                  <c:v>2038.000000</c:v>
                </c:pt>
                <c:pt idx="275">
                  <c:v>2499.000000</c:v>
                </c:pt>
                <c:pt idx="276">
                  <c:v>2190.000000</c:v>
                </c:pt>
                <c:pt idx="277">
                  <c:v>1185.000000</c:v>
                </c:pt>
                <c:pt idx="278">
                  <c:v>745.000000</c:v>
                </c:pt>
                <c:pt idx="279">
                  <c:v>1054.000000</c:v>
                </c:pt>
                <c:pt idx="280">
                  <c:v>1621.000000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09766"/>
          <c:y val="0"/>
          <c:w val="0.8588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3908"/>
          <c:y val="0.099193"/>
          <c:w val="0.899125"/>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'Sweden-regions'!$B$4:$B$284</c:f>
              <c:strCache>
                <c:ptCount val="281"/>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strCache>
            </c:strRef>
          </c:cat>
          <c:val>
            <c:numRef>
              <c:f>'Sweden-regions'!$P$4:$P$284</c:f>
              <c:numCache>
                <c:ptCount val="281"/>
                <c:pt idx="0">
                  <c:v>0.000000</c:v>
                </c:pt>
                <c:pt idx="1">
                  <c:v>1.000000</c:v>
                </c:pt>
                <c:pt idx="2">
                  <c:v>0.000000</c:v>
                </c:pt>
                <c:pt idx="3">
                  <c:v>3.000000</c:v>
                </c:pt>
                <c:pt idx="4">
                  <c:v>2.000000</c:v>
                </c:pt>
                <c:pt idx="5">
                  <c:v>0.000000</c:v>
                </c:pt>
                <c:pt idx="6">
                  <c:v>3.000000</c:v>
                </c:pt>
                <c:pt idx="7">
                  <c:v>2.000000</c:v>
                </c:pt>
                <c:pt idx="8">
                  <c:v>1.000000</c:v>
                </c:pt>
                <c:pt idx="9">
                  <c:v>1.000000</c:v>
                </c:pt>
                <c:pt idx="10">
                  <c:v>1.000000</c:v>
                </c:pt>
                <c:pt idx="11">
                  <c:v>5.000000</c:v>
                </c:pt>
                <c:pt idx="12">
                  <c:v>11.000000</c:v>
                </c:pt>
                <c:pt idx="13">
                  <c:v>15.000000</c:v>
                </c:pt>
                <c:pt idx="14">
                  <c:v>13.000000</c:v>
                </c:pt>
                <c:pt idx="15">
                  <c:v>57.000000</c:v>
                </c:pt>
                <c:pt idx="16">
                  <c:v>19.000000</c:v>
                </c:pt>
                <c:pt idx="17">
                  <c:v>19.000000</c:v>
                </c:pt>
                <c:pt idx="18">
                  <c:v>5.000000</c:v>
                </c:pt>
                <c:pt idx="19">
                  <c:v>18.000000</c:v>
                </c:pt>
                <c:pt idx="20">
                  <c:v>6.000000</c:v>
                </c:pt>
                <c:pt idx="21">
                  <c:v>13.000000</c:v>
                </c:pt>
                <c:pt idx="22">
                  <c:v>10.000000</c:v>
                </c:pt>
                <c:pt idx="23">
                  <c:v>14.000000</c:v>
                </c:pt>
                <c:pt idx="24">
                  <c:v>23.000000</c:v>
                </c:pt>
                <c:pt idx="25">
                  <c:v>8.000000</c:v>
                </c:pt>
                <c:pt idx="26">
                  <c:v>4.000000</c:v>
                </c:pt>
                <c:pt idx="27">
                  <c:v>9.000000</c:v>
                </c:pt>
                <c:pt idx="28">
                  <c:v>10.000000</c:v>
                </c:pt>
                <c:pt idx="29">
                  <c:v>19.000000</c:v>
                </c:pt>
                <c:pt idx="30">
                  <c:v>20.000000</c:v>
                </c:pt>
                <c:pt idx="31">
                  <c:v>18.000000</c:v>
                </c:pt>
                <c:pt idx="32">
                  <c:v>25.000000</c:v>
                </c:pt>
                <c:pt idx="33">
                  <c:v>15.000000</c:v>
                </c:pt>
                <c:pt idx="34">
                  <c:v>27.000000</c:v>
                </c:pt>
                <c:pt idx="35">
                  <c:v>29.000000</c:v>
                </c:pt>
                <c:pt idx="36">
                  <c:v>29.000000</c:v>
                </c:pt>
                <c:pt idx="37">
                  <c:v>47.000000</c:v>
                </c:pt>
                <c:pt idx="38">
                  <c:v>48.000000</c:v>
                </c:pt>
                <c:pt idx="39">
                  <c:v>30.000000</c:v>
                </c:pt>
                <c:pt idx="40">
                  <c:v>30.000000</c:v>
                </c:pt>
                <c:pt idx="41">
                  <c:v>53.000000</c:v>
                </c:pt>
                <c:pt idx="42">
                  <c:v>64.000000</c:v>
                </c:pt>
                <c:pt idx="43">
                  <c:v>68.000000</c:v>
                </c:pt>
                <c:pt idx="44">
                  <c:v>116.000000</c:v>
                </c:pt>
                <c:pt idx="45">
                  <c:v>69.000000</c:v>
                </c:pt>
                <c:pt idx="46">
                  <c:v>32.000000</c:v>
                </c:pt>
                <c:pt idx="47">
                  <c:v>42.000000</c:v>
                </c:pt>
                <c:pt idx="48">
                  <c:v>48.000000</c:v>
                </c:pt>
                <c:pt idx="49">
                  <c:v>63.000000</c:v>
                </c:pt>
                <c:pt idx="50">
                  <c:v>70.000000</c:v>
                </c:pt>
                <c:pt idx="51">
                  <c:v>84.000000</c:v>
                </c:pt>
                <c:pt idx="52">
                  <c:v>77.000000</c:v>
                </c:pt>
                <c:pt idx="53">
                  <c:v>48.000000</c:v>
                </c:pt>
                <c:pt idx="54">
                  <c:v>31.000000</c:v>
                </c:pt>
                <c:pt idx="55">
                  <c:v>50.000000</c:v>
                </c:pt>
                <c:pt idx="56">
                  <c:v>123.000000</c:v>
                </c:pt>
                <c:pt idx="57">
                  <c:v>79.000000</c:v>
                </c:pt>
                <c:pt idx="58">
                  <c:v>72.000000</c:v>
                </c:pt>
                <c:pt idx="59">
                  <c:v>147.000000</c:v>
                </c:pt>
                <c:pt idx="60">
                  <c:v>94.000000</c:v>
                </c:pt>
                <c:pt idx="61">
                  <c:v>46.000000</c:v>
                </c:pt>
                <c:pt idx="62">
                  <c:v>99.000000</c:v>
                </c:pt>
                <c:pt idx="63">
                  <c:v>83.000000</c:v>
                </c:pt>
                <c:pt idx="64">
                  <c:v>149.000000</c:v>
                </c:pt>
                <c:pt idx="65">
                  <c:v>95.000000</c:v>
                </c:pt>
                <c:pt idx="66">
                  <c:v>123.000000</c:v>
                </c:pt>
                <c:pt idx="67">
                  <c:v>33.000000</c:v>
                </c:pt>
                <c:pt idx="68">
                  <c:v>42.000000</c:v>
                </c:pt>
                <c:pt idx="69">
                  <c:v>75.000000</c:v>
                </c:pt>
                <c:pt idx="70">
                  <c:v>110.000000</c:v>
                </c:pt>
                <c:pt idx="71">
                  <c:v>177.000000</c:v>
                </c:pt>
                <c:pt idx="72">
                  <c:v>163.000000</c:v>
                </c:pt>
                <c:pt idx="73">
                  <c:v>129.000000</c:v>
                </c:pt>
                <c:pt idx="74">
                  <c:v>109.000000</c:v>
                </c:pt>
                <c:pt idx="75">
                  <c:v>86.000000</c:v>
                </c:pt>
                <c:pt idx="76">
                  <c:v>54.000000</c:v>
                </c:pt>
                <c:pt idx="77">
                  <c:v>150.000000</c:v>
                </c:pt>
                <c:pt idx="78">
                  <c:v>133.000000</c:v>
                </c:pt>
                <c:pt idx="79">
                  <c:v>151.000000</c:v>
                </c:pt>
                <c:pt idx="80">
                  <c:v>154.000000</c:v>
                </c:pt>
                <c:pt idx="81">
                  <c:v>97.000000</c:v>
                </c:pt>
                <c:pt idx="82">
                  <c:v>89.000000</c:v>
                </c:pt>
                <c:pt idx="83">
                  <c:v>40.000000</c:v>
                </c:pt>
                <c:pt idx="84">
                  <c:v>105.000000</c:v>
                </c:pt>
                <c:pt idx="85">
                  <c:v>162.000000</c:v>
                </c:pt>
                <c:pt idx="86">
                  <c:v>168.000000</c:v>
                </c:pt>
                <c:pt idx="87">
                  <c:v>146.000000</c:v>
                </c:pt>
                <c:pt idx="88">
                  <c:v>84.000000</c:v>
                </c:pt>
                <c:pt idx="89">
                  <c:v>27.000000</c:v>
                </c:pt>
                <c:pt idx="90">
                  <c:v>107.000000</c:v>
                </c:pt>
                <c:pt idx="91">
                  <c:v>119.000000</c:v>
                </c:pt>
                <c:pt idx="92">
                  <c:v>106.000000</c:v>
                </c:pt>
                <c:pt idx="93">
                  <c:v>102.000000</c:v>
                </c:pt>
                <c:pt idx="94">
                  <c:v>223.000000</c:v>
                </c:pt>
                <c:pt idx="95">
                  <c:v>117.000000</c:v>
                </c:pt>
                <c:pt idx="96">
                  <c:v>99.000000</c:v>
                </c:pt>
                <c:pt idx="97">
                  <c:v>93.000000</c:v>
                </c:pt>
                <c:pt idx="98">
                  <c:v>269.000000</c:v>
                </c:pt>
                <c:pt idx="99">
                  <c:v>429.000000</c:v>
                </c:pt>
                <c:pt idx="100">
                  <c:v>405.000000</c:v>
                </c:pt>
                <c:pt idx="101">
                  <c:v>483.000000</c:v>
                </c:pt>
                <c:pt idx="102">
                  <c:v>284.000000</c:v>
                </c:pt>
                <c:pt idx="103">
                  <c:v>230.000000</c:v>
                </c:pt>
                <c:pt idx="104">
                  <c:v>123.000000</c:v>
                </c:pt>
                <c:pt idx="105">
                  <c:v>258.000000</c:v>
                </c:pt>
                <c:pt idx="106">
                  <c:v>584.000000</c:v>
                </c:pt>
                <c:pt idx="107">
                  <c:v>529.000000</c:v>
                </c:pt>
                <c:pt idx="108">
                  <c:v>541.000000</c:v>
                </c:pt>
                <c:pt idx="109">
                  <c:v>448.000000</c:v>
                </c:pt>
                <c:pt idx="110">
                  <c:v>162.000000</c:v>
                </c:pt>
                <c:pt idx="111">
                  <c:v>222.000000</c:v>
                </c:pt>
                <c:pt idx="112">
                  <c:v>354.000000</c:v>
                </c:pt>
                <c:pt idx="113">
                  <c:v>335.000000</c:v>
                </c:pt>
                <c:pt idx="114">
                  <c:v>304.000000</c:v>
                </c:pt>
                <c:pt idx="115">
                  <c:v>279.000000</c:v>
                </c:pt>
                <c:pt idx="116">
                  <c:v>385.000000</c:v>
                </c:pt>
                <c:pt idx="117">
                  <c:v>139.000000</c:v>
                </c:pt>
                <c:pt idx="118">
                  <c:v>262.000000</c:v>
                </c:pt>
                <c:pt idx="119">
                  <c:v>268.000000</c:v>
                </c:pt>
                <c:pt idx="120">
                  <c:v>512.000000</c:v>
                </c:pt>
                <c:pt idx="121">
                  <c:v>377.000000</c:v>
                </c:pt>
                <c:pt idx="122">
                  <c:v>313.000000</c:v>
                </c:pt>
                <c:pt idx="123">
                  <c:v>232.000000</c:v>
                </c:pt>
                <c:pt idx="124">
                  <c:v>176.000000</c:v>
                </c:pt>
                <c:pt idx="125">
                  <c:v>137.000000</c:v>
                </c:pt>
                <c:pt idx="126">
                  <c:v>254.000000</c:v>
                </c:pt>
                <c:pt idx="127">
                  <c:v>105.000000</c:v>
                </c:pt>
                <c:pt idx="128">
                  <c:v>218.000000</c:v>
                </c:pt>
                <c:pt idx="129">
                  <c:v>186.000000</c:v>
                </c:pt>
                <c:pt idx="130">
                  <c:v>178.000000</c:v>
                </c:pt>
                <c:pt idx="131">
                  <c:v>124.000000</c:v>
                </c:pt>
                <c:pt idx="132">
                  <c:v>19.000000</c:v>
                </c:pt>
                <c:pt idx="133">
                  <c:v>54.000000</c:v>
                </c:pt>
                <c:pt idx="134">
                  <c:v>214.000000</c:v>
                </c:pt>
                <c:pt idx="135">
                  <c:v>138.000000</c:v>
                </c:pt>
                <c:pt idx="136">
                  <c:v>96.000000</c:v>
                </c:pt>
                <c:pt idx="137">
                  <c:v>137.000000</c:v>
                </c:pt>
                <c:pt idx="138">
                  <c:v>23.000000</c:v>
                </c:pt>
                <c:pt idx="139">
                  <c:v>23.000000</c:v>
                </c:pt>
                <c:pt idx="140">
                  <c:v>62.000000</c:v>
                </c:pt>
                <c:pt idx="141">
                  <c:v>140.000000</c:v>
                </c:pt>
                <c:pt idx="142">
                  <c:v>66.000000</c:v>
                </c:pt>
                <c:pt idx="143">
                  <c:v>115.000000</c:v>
                </c:pt>
                <c:pt idx="144">
                  <c:v>172.000000</c:v>
                </c:pt>
                <c:pt idx="145">
                  <c:v>37.000000</c:v>
                </c:pt>
                <c:pt idx="146">
                  <c:v>14.000000</c:v>
                </c:pt>
                <c:pt idx="147">
                  <c:v>30.000000</c:v>
                </c:pt>
                <c:pt idx="148">
                  <c:v>104.000000</c:v>
                </c:pt>
                <c:pt idx="149">
                  <c:v>64.000000</c:v>
                </c:pt>
                <c:pt idx="150">
                  <c:v>86.000000</c:v>
                </c:pt>
                <c:pt idx="151">
                  <c:v>56.000000</c:v>
                </c:pt>
                <c:pt idx="152">
                  <c:v>8.000000</c:v>
                </c:pt>
                <c:pt idx="153">
                  <c:v>10.000000</c:v>
                </c:pt>
                <c:pt idx="154">
                  <c:v>112.000000</c:v>
                </c:pt>
                <c:pt idx="155">
                  <c:v>114.000000</c:v>
                </c:pt>
                <c:pt idx="156">
                  <c:v>114.000000</c:v>
                </c:pt>
                <c:pt idx="157">
                  <c:v>68.000000</c:v>
                </c:pt>
                <c:pt idx="158">
                  <c:v>177.000000</c:v>
                </c:pt>
                <c:pt idx="159">
                  <c:v>10.000000</c:v>
                </c:pt>
                <c:pt idx="160">
                  <c:v>19.000000</c:v>
                </c:pt>
                <c:pt idx="161">
                  <c:v>109.000000</c:v>
                </c:pt>
                <c:pt idx="162">
                  <c:v>163.000000</c:v>
                </c:pt>
                <c:pt idx="163">
                  <c:v>138.000000</c:v>
                </c:pt>
                <c:pt idx="164">
                  <c:v>134.000000</c:v>
                </c:pt>
                <c:pt idx="165">
                  <c:v>102.000000</c:v>
                </c:pt>
                <c:pt idx="166">
                  <c:v>6.000000</c:v>
                </c:pt>
                <c:pt idx="167">
                  <c:v>29.000000</c:v>
                </c:pt>
                <c:pt idx="168">
                  <c:v>108.000000</c:v>
                </c:pt>
                <c:pt idx="169">
                  <c:v>140.000000</c:v>
                </c:pt>
                <c:pt idx="170">
                  <c:v>127.000000</c:v>
                </c:pt>
                <c:pt idx="171">
                  <c:v>86.000000</c:v>
                </c:pt>
                <c:pt idx="172">
                  <c:v>57.000000</c:v>
                </c:pt>
                <c:pt idx="173">
                  <c:v>32.000000</c:v>
                </c:pt>
                <c:pt idx="174">
                  <c:v>6.000000</c:v>
                </c:pt>
                <c:pt idx="175">
                  <c:v>58.000000</c:v>
                </c:pt>
                <c:pt idx="176">
                  <c:v>105.000000</c:v>
                </c:pt>
                <c:pt idx="177">
                  <c:v>112.000000</c:v>
                </c:pt>
                <c:pt idx="178">
                  <c:v>67.000000</c:v>
                </c:pt>
                <c:pt idx="179">
                  <c:v>27.000000</c:v>
                </c:pt>
                <c:pt idx="180">
                  <c:v>22.000000</c:v>
                </c:pt>
                <c:pt idx="181">
                  <c:v>13.000000</c:v>
                </c:pt>
                <c:pt idx="182">
                  <c:v>32.000000</c:v>
                </c:pt>
                <c:pt idx="183">
                  <c:v>40.000000</c:v>
                </c:pt>
                <c:pt idx="184">
                  <c:v>54.000000</c:v>
                </c:pt>
                <c:pt idx="185">
                  <c:v>31.000000</c:v>
                </c:pt>
                <c:pt idx="186">
                  <c:v>45.000000</c:v>
                </c:pt>
                <c:pt idx="187">
                  <c:v>18.000000</c:v>
                </c:pt>
                <c:pt idx="188">
                  <c:v>11.000000</c:v>
                </c:pt>
                <c:pt idx="189">
                  <c:v>27.000000</c:v>
                </c:pt>
                <c:pt idx="190">
                  <c:v>53.000000</c:v>
                </c:pt>
                <c:pt idx="191">
                  <c:v>55.000000</c:v>
                </c:pt>
                <c:pt idx="192">
                  <c:v>75.000000</c:v>
                </c:pt>
                <c:pt idx="193">
                  <c:v>39.000000</c:v>
                </c:pt>
                <c:pt idx="194">
                  <c:v>35.000000</c:v>
                </c:pt>
                <c:pt idx="195">
                  <c:v>34.000000</c:v>
                </c:pt>
                <c:pt idx="196">
                  <c:v>33.000000</c:v>
                </c:pt>
                <c:pt idx="197">
                  <c:v>66.000000</c:v>
                </c:pt>
                <c:pt idx="198">
                  <c:v>66.000000</c:v>
                </c:pt>
                <c:pt idx="199">
                  <c:v>57.000000</c:v>
                </c:pt>
                <c:pt idx="200">
                  <c:v>20.000000</c:v>
                </c:pt>
                <c:pt idx="201">
                  <c:v>28.000000</c:v>
                </c:pt>
                <c:pt idx="202">
                  <c:v>27.000000</c:v>
                </c:pt>
                <c:pt idx="203">
                  <c:v>48.000000</c:v>
                </c:pt>
                <c:pt idx="204">
                  <c:v>54.000000</c:v>
                </c:pt>
                <c:pt idx="205">
                  <c:v>60.000000</c:v>
                </c:pt>
                <c:pt idx="206">
                  <c:v>68.000000</c:v>
                </c:pt>
                <c:pt idx="207">
                  <c:v>50.000000</c:v>
                </c:pt>
                <c:pt idx="208">
                  <c:v>33.000000</c:v>
                </c:pt>
                <c:pt idx="209">
                  <c:v>19.000000</c:v>
                </c:pt>
                <c:pt idx="210">
                  <c:v>40.000000</c:v>
                </c:pt>
                <c:pt idx="211">
                  <c:v>147.000000</c:v>
                </c:pt>
                <c:pt idx="212">
                  <c:v>121.000000</c:v>
                </c:pt>
                <c:pt idx="213">
                  <c:v>96.000000</c:v>
                </c:pt>
                <c:pt idx="214">
                  <c:v>21.000000</c:v>
                </c:pt>
                <c:pt idx="215">
                  <c:v>47.000000</c:v>
                </c:pt>
                <c:pt idx="216">
                  <c:v>43.000000</c:v>
                </c:pt>
                <c:pt idx="217">
                  <c:v>48.000000</c:v>
                </c:pt>
                <c:pt idx="218">
                  <c:v>83.000000</c:v>
                </c:pt>
                <c:pt idx="219">
                  <c:v>85.000000</c:v>
                </c:pt>
                <c:pt idx="220">
                  <c:v>85.000000</c:v>
                </c:pt>
                <c:pt idx="221">
                  <c:v>37.000000</c:v>
                </c:pt>
                <c:pt idx="222">
                  <c:v>21.000000</c:v>
                </c:pt>
                <c:pt idx="223">
                  <c:v>34.000000</c:v>
                </c:pt>
                <c:pt idx="224">
                  <c:v>96.000000</c:v>
                </c:pt>
                <c:pt idx="225">
                  <c:v>137.000000</c:v>
                </c:pt>
                <c:pt idx="226">
                  <c:v>90.000000</c:v>
                </c:pt>
                <c:pt idx="227">
                  <c:v>101.000000</c:v>
                </c:pt>
                <c:pt idx="228">
                  <c:v>66.000000</c:v>
                </c:pt>
                <c:pt idx="229">
                  <c:v>13.000000</c:v>
                </c:pt>
                <c:pt idx="230">
                  <c:v>38.000000</c:v>
                </c:pt>
                <c:pt idx="231">
                  <c:v>101.000000</c:v>
                </c:pt>
                <c:pt idx="232">
                  <c:v>153.000000</c:v>
                </c:pt>
                <c:pt idx="233">
                  <c:v>92.000000</c:v>
                </c:pt>
                <c:pt idx="234">
                  <c:v>206.000000</c:v>
                </c:pt>
                <c:pt idx="235">
                  <c:v>76.000000</c:v>
                </c:pt>
                <c:pt idx="236">
                  <c:v>41.000000</c:v>
                </c:pt>
                <c:pt idx="237">
                  <c:v>85.000000</c:v>
                </c:pt>
                <c:pt idx="238">
                  <c:v>217.000000</c:v>
                </c:pt>
                <c:pt idx="239">
                  <c:v>174.000000</c:v>
                </c:pt>
                <c:pt idx="240">
                  <c:v>294.000000</c:v>
                </c:pt>
                <c:pt idx="241">
                  <c:v>322.000000</c:v>
                </c:pt>
                <c:pt idx="242">
                  <c:v>100.000000</c:v>
                </c:pt>
                <c:pt idx="243">
                  <c:v>179.000000</c:v>
                </c:pt>
                <c:pt idx="244">
                  <c:v>173.000000</c:v>
                </c:pt>
                <c:pt idx="245">
                  <c:v>458.000000</c:v>
                </c:pt>
                <c:pt idx="246">
                  <c:v>610.000000</c:v>
                </c:pt>
                <c:pt idx="247">
                  <c:v>526.000000</c:v>
                </c:pt>
                <c:pt idx="248">
                  <c:v>596.000000</c:v>
                </c:pt>
                <c:pt idx="249">
                  <c:v>202.000000</c:v>
                </c:pt>
                <c:pt idx="250">
                  <c:v>417.000000</c:v>
                </c:pt>
                <c:pt idx="251">
                  <c:v>137.000000</c:v>
                </c:pt>
                <c:pt idx="252">
                  <c:v>636.000000</c:v>
                </c:pt>
                <c:pt idx="253">
                  <c:v>610.000000</c:v>
                </c:pt>
                <c:pt idx="254">
                  <c:v>599.000000</c:v>
                </c:pt>
                <c:pt idx="255">
                  <c:v>983.000000</c:v>
                </c:pt>
                <c:pt idx="256">
                  <c:v>570.000000</c:v>
                </c:pt>
                <c:pt idx="257">
                  <c:v>536.000000</c:v>
                </c:pt>
                <c:pt idx="258">
                  <c:v>362.000000</c:v>
                </c:pt>
                <c:pt idx="259">
                  <c:v>601.000000</c:v>
                </c:pt>
                <c:pt idx="260">
                  <c:v>835.000000</c:v>
                </c:pt>
                <c:pt idx="261">
                  <c:v>770.000000</c:v>
                </c:pt>
                <c:pt idx="262">
                  <c:v>939.000000</c:v>
                </c:pt>
                <c:pt idx="263">
                  <c:v>373.000000</c:v>
                </c:pt>
                <c:pt idx="264">
                  <c:v>311.000000</c:v>
                </c:pt>
                <c:pt idx="265">
                  <c:v>259.000000</c:v>
                </c:pt>
                <c:pt idx="266">
                  <c:v>365.000000</c:v>
                </c:pt>
                <c:pt idx="267">
                  <c:v>917.000000</c:v>
                </c:pt>
                <c:pt idx="268">
                  <c:v>1263.000000</c:v>
                </c:pt>
                <c:pt idx="269">
                  <c:v>709.000000</c:v>
                </c:pt>
                <c:pt idx="270">
                  <c:v>703.000000</c:v>
                </c:pt>
                <c:pt idx="271">
                  <c:v>369.000000</c:v>
                </c:pt>
                <c:pt idx="272">
                  <c:v>280.000000</c:v>
                </c:pt>
                <c:pt idx="273">
                  <c:v>724.000000</c:v>
                </c:pt>
                <c:pt idx="274">
                  <c:v>481.000000</c:v>
                </c:pt>
                <c:pt idx="275">
                  <c:v>1133.000000</c:v>
                </c:pt>
                <c:pt idx="276">
                  <c:v>704.000000</c:v>
                </c:pt>
                <c:pt idx="277">
                  <c:v>706.000000</c:v>
                </c:pt>
                <c:pt idx="278">
                  <c:v>333.000000</c:v>
                </c:pt>
                <c:pt idx="279">
                  <c:v>275.000000</c:v>
                </c:pt>
                <c:pt idx="280">
                  <c:v>448.000000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40"/>
        <c:minorUnit val="70"/>
      </c:valAx>
      <c:spPr>
        <a:noFill/>
        <a:ln w="12700" cap="flat">
          <a:noFill/>
          <a:miter lim="400000"/>
        </a:ln>
        <a:effectLst/>
      </c:spPr>
    </c:plotArea>
    <c:legend>
      <c:legendPos val="t"/>
      <c:layout>
        <c:manualLayout>
          <c:xMode val="edge"/>
          <c:yMode val="edge"/>
          <c:x val="0.0609766"/>
          <c:y val="0"/>
          <c:w val="0.85882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099193"/>
          <c:w val="0.901166"/>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'Sweden-regions'!$B$20:$B$284</c:f>
              <c:strCache>
                <c:ptCount val="265"/>
                <c:pt idx="0">
                  <c:v>12/03/20</c:v>
                </c:pt>
                <c:pt idx="1">
                  <c:v>13/03/20</c:v>
                </c:pt>
                <c:pt idx="2">
                  <c:v>14/3/2020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30/3/2020</c:v>
                </c:pt>
                <c:pt idx="19">
                  <c:v>31/3/2020</c:v>
                </c:pt>
                <c:pt idx="20">
                  <c:v>1/4/2020</c:v>
                </c:pt>
                <c:pt idx="21">
                  <c:v>2/4/2020</c:v>
                </c:pt>
                <c:pt idx="22">
                  <c:v>3/4/2020</c:v>
                </c:pt>
                <c:pt idx="23">
                  <c:v>4/4/2020</c:v>
                </c:pt>
                <c:pt idx="24">
                  <c:v>5/4/2020</c:v>
                </c:pt>
                <c:pt idx="25">
                  <c:v>6/4/2020</c:v>
                </c:pt>
                <c:pt idx="26">
                  <c:v>7/4/2020</c:v>
                </c:pt>
                <c:pt idx="27">
                  <c:v>8/4/2020</c:v>
                </c:pt>
                <c:pt idx="28">
                  <c:v>9/4/2020</c:v>
                </c:pt>
                <c:pt idx="29">
                  <c:v>10/4/2020</c:v>
                </c:pt>
                <c:pt idx="30">
                  <c:v>11/4/2020</c:v>
                </c:pt>
                <c:pt idx="31">
                  <c:v>12/4/2020</c:v>
                </c:pt>
                <c:pt idx="32">
                  <c:v>13/4/2020</c:v>
                </c:pt>
                <c:pt idx="33">
                  <c:v>14/4/2020</c:v>
                </c:pt>
                <c:pt idx="34">
                  <c:v>15/4/2020</c:v>
                </c:pt>
                <c:pt idx="35">
                  <c:v>16/4/2020</c:v>
                </c:pt>
                <c:pt idx="36">
                  <c:v>17/4/2020</c:v>
                </c:pt>
                <c:pt idx="37">
                  <c:v>18/4/2020</c:v>
                </c:pt>
                <c:pt idx="38">
                  <c:v>19/4/2020</c:v>
                </c:pt>
                <c:pt idx="39">
                  <c:v>20/4/2020</c:v>
                </c:pt>
                <c:pt idx="40">
                  <c:v>21/4/2020</c:v>
                </c:pt>
                <c:pt idx="41">
                  <c:v>22/4/2020</c:v>
                </c:pt>
                <c:pt idx="42">
                  <c:v>23/4/2020</c:v>
                </c:pt>
                <c:pt idx="43">
                  <c:v>24/4/2020</c:v>
                </c:pt>
                <c:pt idx="44">
                  <c:v>25/4/2020</c:v>
                </c:pt>
                <c:pt idx="45">
                  <c:v>26/4/2020</c:v>
                </c:pt>
                <c:pt idx="46">
                  <c:v>27/4/2020</c:v>
                </c:pt>
                <c:pt idx="47">
                  <c:v>28/4/2020</c:v>
                </c:pt>
                <c:pt idx="48">
                  <c:v>29/4/2020</c:v>
                </c:pt>
                <c:pt idx="49">
                  <c:v>30/4/2020</c:v>
                </c:pt>
                <c:pt idx="50">
                  <c:v>1/5/2020</c:v>
                </c:pt>
                <c:pt idx="51">
                  <c:v>2/5/2020</c:v>
                </c:pt>
                <c:pt idx="52">
                  <c:v>3/5/2020</c:v>
                </c:pt>
                <c:pt idx="53">
                  <c:v>4/5/2020</c:v>
                </c:pt>
                <c:pt idx="54">
                  <c:v>5/5/2020</c:v>
                </c:pt>
                <c:pt idx="55">
                  <c:v>6/5/2020</c:v>
                </c:pt>
                <c:pt idx="56">
                  <c:v>7/5/2020</c:v>
                </c:pt>
                <c:pt idx="57">
                  <c:v>8/5/2020</c:v>
                </c:pt>
                <c:pt idx="58">
                  <c:v>9/5/2020</c:v>
                </c:pt>
                <c:pt idx="59">
                  <c:v>10/5/2020</c:v>
                </c:pt>
                <c:pt idx="60">
                  <c:v>11/5/2020</c:v>
                </c:pt>
                <c:pt idx="61">
                  <c:v>12/5/2020</c:v>
                </c:pt>
                <c:pt idx="62">
                  <c:v>13/5/2020</c:v>
                </c:pt>
                <c:pt idx="63">
                  <c:v>14/5/2020</c:v>
                </c:pt>
                <c:pt idx="64">
                  <c:v>15/5/2020</c:v>
                </c:pt>
                <c:pt idx="65">
                  <c:v>16/5/2020</c:v>
                </c:pt>
                <c:pt idx="66">
                  <c:v>17/5/2020</c:v>
                </c:pt>
                <c:pt idx="67">
                  <c:v>18/5/2020</c:v>
                </c:pt>
                <c:pt idx="68">
                  <c:v>19/5/2020</c:v>
                </c:pt>
                <c:pt idx="69">
                  <c:v>20/5/2020</c:v>
                </c:pt>
                <c:pt idx="70">
                  <c:v>21/5/2020</c:v>
                </c:pt>
                <c:pt idx="71">
                  <c:v>22/5/2020</c:v>
                </c:pt>
                <c:pt idx="72">
                  <c:v>23/5/2020</c:v>
                </c:pt>
                <c:pt idx="73">
                  <c:v>24/5/2020</c:v>
                </c:pt>
                <c:pt idx="74">
                  <c:v>25/5/2020</c:v>
                </c:pt>
                <c:pt idx="75">
                  <c:v>26/5/2020</c:v>
                </c:pt>
                <c:pt idx="76">
                  <c:v>27/5/2020</c:v>
                </c:pt>
                <c:pt idx="77">
                  <c:v>28/5/2020</c:v>
                </c:pt>
                <c:pt idx="78">
                  <c:v>29/5/2020</c:v>
                </c:pt>
                <c:pt idx="79">
                  <c:v>30/5/2020</c:v>
                </c:pt>
                <c:pt idx="80">
                  <c:v>31/5/2020</c:v>
                </c:pt>
                <c:pt idx="81">
                  <c:v>1/6/2020</c:v>
                </c:pt>
                <c:pt idx="82">
                  <c:v>2/6/2020</c:v>
                </c:pt>
                <c:pt idx="83">
                  <c:v>3/6/2020</c:v>
                </c:pt>
                <c:pt idx="84">
                  <c:v>4/6/2020</c:v>
                </c:pt>
                <c:pt idx="85">
                  <c:v>5/6/2020</c:v>
                </c:pt>
                <c:pt idx="86">
                  <c:v>6/6/2020</c:v>
                </c:pt>
                <c:pt idx="87">
                  <c:v>7/6/2020</c:v>
                </c:pt>
                <c:pt idx="88">
                  <c:v>8/6/2020</c:v>
                </c:pt>
                <c:pt idx="89">
                  <c:v>9/6/2020</c:v>
                </c:pt>
                <c:pt idx="90">
                  <c:v>10/6/2020</c:v>
                </c:pt>
                <c:pt idx="91">
                  <c:v>11/6/2020</c:v>
                </c:pt>
                <c:pt idx="92">
                  <c:v>12/6/2020</c:v>
                </c:pt>
                <c:pt idx="93">
                  <c:v>13/6/2020</c:v>
                </c:pt>
                <c:pt idx="94">
                  <c:v>14/6/2020</c:v>
                </c:pt>
                <c:pt idx="95">
                  <c:v>15/6/2020</c:v>
                </c:pt>
                <c:pt idx="96">
                  <c:v>16/6/2020</c:v>
                </c:pt>
                <c:pt idx="97">
                  <c:v>17/6/2020</c:v>
                </c:pt>
                <c:pt idx="98">
                  <c:v>18/6/2020</c:v>
                </c:pt>
                <c:pt idx="99">
                  <c:v>19/6/2020</c:v>
                </c:pt>
                <c:pt idx="100">
                  <c:v>20/6/2020</c:v>
                </c:pt>
                <c:pt idx="101">
                  <c:v>21/6/2020</c:v>
                </c:pt>
                <c:pt idx="102">
                  <c:v>22/6/2020</c:v>
                </c:pt>
                <c:pt idx="103">
                  <c:v>23/6/2020</c:v>
                </c:pt>
                <c:pt idx="104">
                  <c:v>24/6/2020</c:v>
                </c:pt>
                <c:pt idx="105">
                  <c:v>25/6/2020</c:v>
                </c:pt>
                <c:pt idx="106">
                  <c:v>26/6/2020</c:v>
                </c:pt>
                <c:pt idx="107">
                  <c:v>27/6/2020</c:v>
                </c:pt>
                <c:pt idx="108">
                  <c:v>28/6/2020</c:v>
                </c:pt>
                <c:pt idx="109">
                  <c:v>29/6/2020</c:v>
                </c:pt>
                <c:pt idx="110">
                  <c:v>30/6/2020</c:v>
                </c:pt>
                <c:pt idx="111">
                  <c:v>1/7/2020</c:v>
                </c:pt>
                <c:pt idx="112">
                  <c:v>2/7/2020</c:v>
                </c:pt>
                <c:pt idx="113">
                  <c:v>3/7/2020</c:v>
                </c:pt>
                <c:pt idx="114">
                  <c:v>4/7/2020</c:v>
                </c:pt>
                <c:pt idx="115">
                  <c:v>5/7/2020</c:v>
                </c:pt>
                <c:pt idx="116">
                  <c:v>6/7/2020</c:v>
                </c:pt>
                <c:pt idx="117">
                  <c:v>7/7/2020</c:v>
                </c:pt>
                <c:pt idx="118">
                  <c:v>8/7/2020</c:v>
                </c:pt>
                <c:pt idx="119">
                  <c:v>9/7/2020</c:v>
                </c:pt>
                <c:pt idx="120">
                  <c:v>10/7/2020</c:v>
                </c:pt>
                <c:pt idx="121">
                  <c:v>11/7/2020</c:v>
                </c:pt>
                <c:pt idx="122">
                  <c:v>12/7/2020</c:v>
                </c:pt>
                <c:pt idx="123">
                  <c:v>13/7/2020</c:v>
                </c:pt>
                <c:pt idx="124">
                  <c:v>14/7/2020</c:v>
                </c:pt>
                <c:pt idx="125">
                  <c:v>15/7/2020</c:v>
                </c:pt>
                <c:pt idx="126">
                  <c:v>16/7/2020</c:v>
                </c:pt>
                <c:pt idx="127">
                  <c:v>17/7/2020</c:v>
                </c:pt>
                <c:pt idx="128">
                  <c:v>18/7/2020</c:v>
                </c:pt>
                <c:pt idx="129">
                  <c:v>19/7/2020</c:v>
                </c:pt>
                <c:pt idx="130">
                  <c:v>20/7/2020</c:v>
                </c:pt>
                <c:pt idx="131">
                  <c:v>21/7/2020</c:v>
                </c:pt>
                <c:pt idx="132">
                  <c:v>22/7/2020</c:v>
                </c:pt>
                <c:pt idx="133">
                  <c:v>23/7/2020</c:v>
                </c:pt>
                <c:pt idx="134">
                  <c:v>24/7/2020</c:v>
                </c:pt>
                <c:pt idx="135">
                  <c:v>25/7/2020</c:v>
                </c:pt>
                <c:pt idx="136">
                  <c:v>26/7/2020</c:v>
                </c:pt>
                <c:pt idx="137">
                  <c:v>27/7/2020</c:v>
                </c:pt>
                <c:pt idx="138">
                  <c:v>28/7/2020</c:v>
                </c:pt>
                <c:pt idx="139">
                  <c:v>29/7/2020</c:v>
                </c:pt>
                <c:pt idx="140">
                  <c:v>30/7/2020</c:v>
                </c:pt>
                <c:pt idx="141">
                  <c:v>31/7/2020</c:v>
                </c:pt>
                <c:pt idx="142">
                  <c:v>1/8/2020</c:v>
                </c:pt>
                <c:pt idx="143">
                  <c:v>2/8/2020</c:v>
                </c:pt>
                <c:pt idx="144">
                  <c:v>3/8/2020</c:v>
                </c:pt>
                <c:pt idx="145">
                  <c:v>4/8/2020</c:v>
                </c:pt>
                <c:pt idx="146">
                  <c:v>5/8/2020</c:v>
                </c:pt>
                <c:pt idx="147">
                  <c:v>6/8/2020</c:v>
                </c:pt>
                <c:pt idx="148">
                  <c:v>7/8/2020</c:v>
                </c:pt>
                <c:pt idx="149">
                  <c:v>8/8/2020</c:v>
                </c:pt>
                <c:pt idx="150">
                  <c:v>9/8/2020</c:v>
                </c:pt>
                <c:pt idx="151">
                  <c:v>10/8/2020</c:v>
                </c:pt>
                <c:pt idx="152">
                  <c:v>11/8/2020</c:v>
                </c:pt>
                <c:pt idx="153">
                  <c:v>12/8/2020</c:v>
                </c:pt>
                <c:pt idx="154">
                  <c:v>13/8/2020</c:v>
                </c:pt>
                <c:pt idx="155">
                  <c:v>14/8/2020</c:v>
                </c:pt>
                <c:pt idx="156">
                  <c:v>15/8/2020</c:v>
                </c:pt>
                <c:pt idx="157">
                  <c:v>16/8/2020</c:v>
                </c:pt>
                <c:pt idx="158">
                  <c:v>17/8/2020</c:v>
                </c:pt>
                <c:pt idx="159">
                  <c:v>18/8/2020</c:v>
                </c:pt>
                <c:pt idx="160">
                  <c:v>19/8/2020</c:v>
                </c:pt>
                <c:pt idx="161">
                  <c:v>20/8/2020</c:v>
                </c:pt>
                <c:pt idx="162">
                  <c:v>21/8/2020</c:v>
                </c:pt>
                <c:pt idx="163">
                  <c:v>22/8/2020</c:v>
                </c:pt>
                <c:pt idx="164">
                  <c:v>23/8/2020</c:v>
                </c:pt>
                <c:pt idx="165">
                  <c:v>24/8/2020</c:v>
                </c:pt>
                <c:pt idx="166">
                  <c:v>25/8/2020</c:v>
                </c:pt>
                <c:pt idx="167">
                  <c:v>26/8/2020</c:v>
                </c:pt>
                <c:pt idx="168">
                  <c:v>27/8/2020</c:v>
                </c:pt>
                <c:pt idx="169">
                  <c:v>28/8/2020</c:v>
                </c:pt>
                <c:pt idx="170">
                  <c:v>29/8/2020</c:v>
                </c:pt>
                <c:pt idx="171">
                  <c:v>30/8/2020</c:v>
                </c:pt>
                <c:pt idx="172">
                  <c:v>31/8/2020</c:v>
                </c:pt>
                <c:pt idx="173">
                  <c:v>1/9/2020</c:v>
                </c:pt>
                <c:pt idx="174">
                  <c:v>2/9/2020</c:v>
                </c:pt>
                <c:pt idx="175">
                  <c:v>3/9/2020</c:v>
                </c:pt>
                <c:pt idx="176">
                  <c:v>4/9/2020</c:v>
                </c:pt>
                <c:pt idx="177">
                  <c:v>5/9/2020</c:v>
                </c:pt>
                <c:pt idx="178">
                  <c:v>6/9/2020</c:v>
                </c:pt>
                <c:pt idx="179">
                  <c:v>7/9/2020</c:v>
                </c:pt>
                <c:pt idx="180">
                  <c:v>8/9/2020</c:v>
                </c:pt>
                <c:pt idx="181">
                  <c:v>9/9/2020</c:v>
                </c:pt>
                <c:pt idx="182">
                  <c:v>10/9/2020</c:v>
                </c:pt>
                <c:pt idx="183">
                  <c:v>11/9/2020</c:v>
                </c:pt>
                <c:pt idx="184">
                  <c:v>12/9/2020</c:v>
                </c:pt>
                <c:pt idx="185">
                  <c:v>13/9/2020</c:v>
                </c:pt>
                <c:pt idx="186">
                  <c:v>14/9/2020</c:v>
                </c:pt>
                <c:pt idx="187">
                  <c:v>15/9/2020</c:v>
                </c:pt>
                <c:pt idx="188">
                  <c:v>16/9/2020</c:v>
                </c:pt>
                <c:pt idx="189">
                  <c:v>17/9/2020</c:v>
                </c:pt>
                <c:pt idx="190">
                  <c:v>18/9/2020</c:v>
                </c:pt>
                <c:pt idx="191">
                  <c:v>19/9/2020</c:v>
                </c:pt>
                <c:pt idx="192">
                  <c:v>20/9/2020</c:v>
                </c:pt>
                <c:pt idx="193">
                  <c:v>21/9/2020</c:v>
                </c:pt>
                <c:pt idx="194">
                  <c:v>22/9/2020</c:v>
                </c:pt>
                <c:pt idx="195">
                  <c:v>23/9/2020</c:v>
                </c:pt>
                <c:pt idx="196">
                  <c:v>24/9/2020</c:v>
                </c:pt>
                <c:pt idx="197">
                  <c:v>25/9/2020</c:v>
                </c:pt>
                <c:pt idx="198">
                  <c:v>26/9/2020</c:v>
                </c:pt>
                <c:pt idx="199">
                  <c:v>27/9/2020</c:v>
                </c:pt>
                <c:pt idx="200">
                  <c:v>28/9/2020</c:v>
                </c:pt>
                <c:pt idx="201">
                  <c:v>29/9/2020</c:v>
                </c:pt>
                <c:pt idx="202">
                  <c:v>30/9/2020</c:v>
                </c:pt>
                <c:pt idx="203">
                  <c:v>1/10/2020</c:v>
                </c:pt>
                <c:pt idx="204">
                  <c:v>2/10/2020</c:v>
                </c:pt>
                <c:pt idx="205">
                  <c:v>3/10/2020</c:v>
                </c:pt>
                <c:pt idx="206">
                  <c:v>4/10/2020</c:v>
                </c:pt>
                <c:pt idx="207">
                  <c:v>5/10/2020</c:v>
                </c:pt>
                <c:pt idx="208">
                  <c:v>6/10/2020</c:v>
                </c:pt>
                <c:pt idx="209">
                  <c:v>7/10/2020</c:v>
                </c:pt>
                <c:pt idx="210">
                  <c:v>8/10/2020</c:v>
                </c:pt>
                <c:pt idx="211">
                  <c:v>9/10/2020</c:v>
                </c:pt>
                <c:pt idx="212">
                  <c:v>10/10/2020</c:v>
                </c:pt>
                <c:pt idx="213">
                  <c:v>11/10/2020</c:v>
                </c:pt>
                <c:pt idx="214">
                  <c:v>12/10/2020</c:v>
                </c:pt>
                <c:pt idx="215">
                  <c:v>13/10/2020</c:v>
                </c:pt>
                <c:pt idx="216">
                  <c:v>14/10/2020</c:v>
                </c:pt>
                <c:pt idx="217">
                  <c:v>15/10/2020</c:v>
                </c:pt>
                <c:pt idx="218">
                  <c:v>16/10/2020</c:v>
                </c:pt>
                <c:pt idx="219">
                  <c:v>17/10/2020</c:v>
                </c:pt>
                <c:pt idx="220">
                  <c:v>18/10/2020</c:v>
                </c:pt>
                <c:pt idx="221">
                  <c:v>19/10/2020</c:v>
                </c:pt>
                <c:pt idx="222">
                  <c:v>20/10/2020</c:v>
                </c:pt>
                <c:pt idx="223">
                  <c:v>21/10/2020</c:v>
                </c:pt>
                <c:pt idx="224">
                  <c:v>22/10/2020</c:v>
                </c:pt>
                <c:pt idx="225">
                  <c:v>23/10/2020</c:v>
                </c:pt>
                <c:pt idx="226">
                  <c:v>24/10/2020</c:v>
                </c:pt>
                <c:pt idx="227">
                  <c:v>25/10/2020</c:v>
                </c:pt>
                <c:pt idx="228">
                  <c:v>26/10/2020</c:v>
                </c:pt>
                <c:pt idx="229">
                  <c:v>27/10/2020</c:v>
                </c:pt>
                <c:pt idx="230">
                  <c:v>28/10/2020</c:v>
                </c:pt>
                <c:pt idx="231">
                  <c:v>29/10/2020</c:v>
                </c:pt>
                <c:pt idx="232">
                  <c:v>30/10/2020</c:v>
                </c:pt>
                <c:pt idx="233">
                  <c:v>31/10/2020</c:v>
                </c:pt>
                <c:pt idx="234">
                  <c:v>1/11/2020</c:v>
                </c:pt>
                <c:pt idx="235">
                  <c:v>2/11/2020</c:v>
                </c:pt>
                <c:pt idx="236">
                  <c:v>3/11/2020</c:v>
                </c:pt>
                <c:pt idx="237">
                  <c:v>4/11/2020</c:v>
                </c:pt>
                <c:pt idx="238">
                  <c:v>5/11/2020</c:v>
                </c:pt>
                <c:pt idx="239">
                  <c:v>6/11/2020</c:v>
                </c:pt>
                <c:pt idx="240">
                  <c:v>7/11/2020</c:v>
                </c:pt>
                <c:pt idx="241">
                  <c:v>8/11/2020</c:v>
                </c:pt>
                <c:pt idx="242">
                  <c:v>9/11/2020</c:v>
                </c:pt>
                <c:pt idx="243">
                  <c:v>10/11/2020</c:v>
                </c:pt>
                <c:pt idx="244">
                  <c:v>11/11/2020</c:v>
                </c:pt>
                <c:pt idx="245">
                  <c:v>12/11/2020</c:v>
                </c:pt>
                <c:pt idx="246">
                  <c:v>13/11/2020</c:v>
                </c:pt>
                <c:pt idx="247">
                  <c:v>14/11/2020</c:v>
                </c:pt>
                <c:pt idx="248">
                  <c:v>15/11/2020</c:v>
                </c:pt>
                <c:pt idx="249">
                  <c:v>16/11/2020</c:v>
                </c:pt>
                <c:pt idx="250">
                  <c:v>17/11/2020</c:v>
                </c:pt>
                <c:pt idx="251">
                  <c:v>18/11/2020</c:v>
                </c:pt>
                <c:pt idx="252">
                  <c:v>19/11/2020</c:v>
                </c:pt>
                <c:pt idx="253">
                  <c:v>20/11/2020</c:v>
                </c:pt>
                <c:pt idx="254">
                  <c:v>21/11/2020</c:v>
                </c:pt>
                <c:pt idx="255">
                  <c:v>22/11/2020</c:v>
                </c:pt>
                <c:pt idx="256">
                  <c:v>23/11/2020</c:v>
                </c:pt>
                <c:pt idx="257">
                  <c:v>24/11/2020</c:v>
                </c:pt>
                <c:pt idx="258">
                  <c:v>25/11/2020</c:v>
                </c:pt>
                <c:pt idx="259">
                  <c:v>26/11/2020</c:v>
                </c:pt>
                <c:pt idx="260">
                  <c:v>27/11/2020</c:v>
                </c:pt>
                <c:pt idx="261">
                  <c:v>28/11/2020</c:v>
                </c:pt>
                <c:pt idx="262">
                  <c:v>29/11/2020</c:v>
                </c:pt>
                <c:pt idx="263">
                  <c:v>30/11/2020</c:v>
                </c:pt>
                <c:pt idx="264">
                  <c:v>1/12/2020</c:v>
                </c:pt>
              </c:strCache>
            </c:strRef>
          </c:cat>
          <c:val>
            <c:numRef>
              <c:f>'Sweden-regions'!$Q$20:$Q$284</c:f>
              <c:numCache>
                <c:ptCount val="265"/>
                <c:pt idx="0">
                  <c:v>3.000000</c:v>
                </c:pt>
                <c:pt idx="1">
                  <c:v>2.000000</c:v>
                </c:pt>
                <c:pt idx="2">
                  <c:v>0.000000</c:v>
                </c:pt>
                <c:pt idx="3">
                  <c:v>0.000000</c:v>
                </c:pt>
                <c:pt idx="4">
                  <c:v>0.000000</c:v>
                </c:pt>
                <c:pt idx="5">
                  <c:v>16.000000</c:v>
                </c:pt>
                <c:pt idx="6">
                  <c:v>3.000000</c:v>
                </c:pt>
                <c:pt idx="7">
                  <c:v>9.000000</c:v>
                </c:pt>
                <c:pt idx="8">
                  <c:v>5.000000</c:v>
                </c:pt>
                <c:pt idx="9">
                  <c:v>0.000000</c:v>
                </c:pt>
                <c:pt idx="10">
                  <c:v>0.000000</c:v>
                </c:pt>
                <c:pt idx="11">
                  <c:v>6.000000</c:v>
                </c:pt>
                <c:pt idx="12">
                  <c:v>11.000000</c:v>
                </c:pt>
                <c:pt idx="13">
                  <c:v>8.000000</c:v>
                </c:pt>
                <c:pt idx="14">
                  <c:v>6.000000</c:v>
                </c:pt>
                <c:pt idx="15">
                  <c:v>6.000000</c:v>
                </c:pt>
                <c:pt idx="16">
                  <c:v>8.000000</c:v>
                </c:pt>
                <c:pt idx="17">
                  <c:v>3.000000</c:v>
                </c:pt>
                <c:pt idx="18">
                  <c:v>17.000000</c:v>
                </c:pt>
                <c:pt idx="19">
                  <c:v>11.000000</c:v>
                </c:pt>
                <c:pt idx="20">
                  <c:v>5.000000</c:v>
                </c:pt>
                <c:pt idx="21">
                  <c:v>28.000000</c:v>
                </c:pt>
                <c:pt idx="22">
                  <c:v>20.000000</c:v>
                </c:pt>
                <c:pt idx="23">
                  <c:v>3.000000</c:v>
                </c:pt>
                <c:pt idx="24">
                  <c:v>0.000000</c:v>
                </c:pt>
                <c:pt idx="25">
                  <c:v>12.000000</c:v>
                </c:pt>
                <c:pt idx="26">
                  <c:v>73.000000</c:v>
                </c:pt>
                <c:pt idx="27">
                  <c:v>37.000000</c:v>
                </c:pt>
                <c:pt idx="28">
                  <c:v>10.000000</c:v>
                </c:pt>
                <c:pt idx="29">
                  <c:v>7.000000</c:v>
                </c:pt>
                <c:pt idx="30">
                  <c:v>13.000000</c:v>
                </c:pt>
                <c:pt idx="31">
                  <c:v>75.000000</c:v>
                </c:pt>
                <c:pt idx="32">
                  <c:v>21.000000</c:v>
                </c:pt>
                <c:pt idx="33">
                  <c:v>53.000000</c:v>
                </c:pt>
                <c:pt idx="34">
                  <c:v>30.000000</c:v>
                </c:pt>
                <c:pt idx="35">
                  <c:v>30.000000</c:v>
                </c:pt>
                <c:pt idx="36">
                  <c:v>32.000000</c:v>
                </c:pt>
                <c:pt idx="37">
                  <c:v>52.000000</c:v>
                </c:pt>
                <c:pt idx="38">
                  <c:v>6.000000</c:v>
                </c:pt>
                <c:pt idx="39">
                  <c:v>23.000000</c:v>
                </c:pt>
                <c:pt idx="40">
                  <c:v>64.000000</c:v>
                </c:pt>
                <c:pt idx="41">
                  <c:v>27.000000</c:v>
                </c:pt>
                <c:pt idx="42">
                  <c:v>38.000000</c:v>
                </c:pt>
                <c:pt idx="43">
                  <c:v>41.000000</c:v>
                </c:pt>
                <c:pt idx="44">
                  <c:v>37.000000</c:v>
                </c:pt>
                <c:pt idx="45">
                  <c:v>17.000000</c:v>
                </c:pt>
                <c:pt idx="46">
                  <c:v>18.000000</c:v>
                </c:pt>
                <c:pt idx="47">
                  <c:v>74.000000</c:v>
                </c:pt>
                <c:pt idx="48">
                  <c:v>34.000000</c:v>
                </c:pt>
                <c:pt idx="49">
                  <c:v>44.000000</c:v>
                </c:pt>
                <c:pt idx="50">
                  <c:v>34.000000</c:v>
                </c:pt>
                <c:pt idx="51">
                  <c:v>20.000000</c:v>
                </c:pt>
                <c:pt idx="52">
                  <c:v>14.000000</c:v>
                </c:pt>
                <c:pt idx="53">
                  <c:v>17.000000</c:v>
                </c:pt>
                <c:pt idx="54">
                  <c:v>49.000000</c:v>
                </c:pt>
                <c:pt idx="55">
                  <c:v>35.000000</c:v>
                </c:pt>
                <c:pt idx="56">
                  <c:v>37.000000</c:v>
                </c:pt>
                <c:pt idx="57">
                  <c:v>35.000000</c:v>
                </c:pt>
                <c:pt idx="58">
                  <c:v>29.000000</c:v>
                </c:pt>
                <c:pt idx="59">
                  <c:v>16.000000</c:v>
                </c:pt>
                <c:pt idx="60">
                  <c:v>27.000000</c:v>
                </c:pt>
                <c:pt idx="61">
                  <c:v>46.000000</c:v>
                </c:pt>
                <c:pt idx="62">
                  <c:v>30.000000</c:v>
                </c:pt>
                <c:pt idx="63">
                  <c:v>24.000000</c:v>
                </c:pt>
                <c:pt idx="64">
                  <c:v>26.000000</c:v>
                </c:pt>
                <c:pt idx="65">
                  <c:v>20.000000</c:v>
                </c:pt>
                <c:pt idx="66">
                  <c:v>3.000000</c:v>
                </c:pt>
                <c:pt idx="67">
                  <c:v>11.000000</c:v>
                </c:pt>
                <c:pt idx="68">
                  <c:v>22.000000</c:v>
                </c:pt>
                <c:pt idx="69">
                  <c:v>54.000000</c:v>
                </c:pt>
                <c:pt idx="70">
                  <c:v>38.000000</c:v>
                </c:pt>
                <c:pt idx="71">
                  <c:v>10.000000</c:v>
                </c:pt>
                <c:pt idx="72">
                  <c:v>8.000000</c:v>
                </c:pt>
                <c:pt idx="73">
                  <c:v>29.000000</c:v>
                </c:pt>
                <c:pt idx="74">
                  <c:v>11.000000</c:v>
                </c:pt>
                <c:pt idx="75">
                  <c:v>28.000000</c:v>
                </c:pt>
                <c:pt idx="76">
                  <c:v>31.000000</c:v>
                </c:pt>
                <c:pt idx="77">
                  <c:v>31.000000</c:v>
                </c:pt>
                <c:pt idx="78">
                  <c:v>18.000000</c:v>
                </c:pt>
                <c:pt idx="79">
                  <c:v>0.000000</c:v>
                </c:pt>
                <c:pt idx="80">
                  <c:v>0.000000</c:v>
                </c:pt>
                <c:pt idx="81">
                  <c:v>51.000000</c:v>
                </c:pt>
                <c:pt idx="82">
                  <c:v>18.000000</c:v>
                </c:pt>
                <c:pt idx="83">
                  <c:v>24.000000</c:v>
                </c:pt>
                <c:pt idx="84">
                  <c:v>8.000000</c:v>
                </c:pt>
                <c:pt idx="85">
                  <c:v>46.000000</c:v>
                </c:pt>
                <c:pt idx="86">
                  <c:v>19.000000</c:v>
                </c:pt>
                <c:pt idx="87">
                  <c:v>15.000000</c:v>
                </c:pt>
                <c:pt idx="88">
                  <c:v>7.000000</c:v>
                </c:pt>
                <c:pt idx="89">
                  <c:v>26.000000</c:v>
                </c:pt>
                <c:pt idx="90">
                  <c:v>27.000000</c:v>
                </c:pt>
                <c:pt idx="91">
                  <c:v>36.000000</c:v>
                </c:pt>
                <c:pt idx="92">
                  <c:v>12.000000</c:v>
                </c:pt>
                <c:pt idx="93">
                  <c:v>14.000000</c:v>
                </c:pt>
                <c:pt idx="94">
                  <c:v>11.000000</c:v>
                </c:pt>
                <c:pt idx="95">
                  <c:v>8.000000</c:v>
                </c:pt>
                <c:pt idx="96">
                  <c:v>54.000000</c:v>
                </c:pt>
                <c:pt idx="97">
                  <c:v>20.000000</c:v>
                </c:pt>
                <c:pt idx="98">
                  <c:v>21.000000</c:v>
                </c:pt>
                <c:pt idx="99">
                  <c:v>10.000000</c:v>
                </c:pt>
                <c:pt idx="100">
                  <c:v>1.000000</c:v>
                </c:pt>
                <c:pt idx="101">
                  <c:v>5.000000</c:v>
                </c:pt>
                <c:pt idx="102">
                  <c:v>8.000000</c:v>
                </c:pt>
                <c:pt idx="103">
                  <c:v>19.000000</c:v>
                </c:pt>
                <c:pt idx="104">
                  <c:v>8.000000</c:v>
                </c:pt>
                <c:pt idx="105">
                  <c:v>27.000000</c:v>
                </c:pt>
                <c:pt idx="106">
                  <c:v>16.000000</c:v>
                </c:pt>
                <c:pt idx="107">
                  <c:v>6.000000</c:v>
                </c:pt>
                <c:pt idx="108">
                  <c:v>4.000000</c:v>
                </c:pt>
                <c:pt idx="109">
                  <c:v>3.000000</c:v>
                </c:pt>
                <c:pt idx="110">
                  <c:v>14.000000</c:v>
                </c:pt>
                <c:pt idx="111">
                  <c:v>8.000000</c:v>
                </c:pt>
                <c:pt idx="112">
                  <c:v>19.000000</c:v>
                </c:pt>
                <c:pt idx="113">
                  <c:v>6.000000</c:v>
                </c:pt>
                <c:pt idx="114">
                  <c:v>16.000000</c:v>
                </c:pt>
                <c:pt idx="115">
                  <c:v>0.000000</c:v>
                </c:pt>
                <c:pt idx="116">
                  <c:v>7.000000</c:v>
                </c:pt>
                <c:pt idx="117">
                  <c:v>7.000000</c:v>
                </c:pt>
                <c:pt idx="118">
                  <c:v>11.000000</c:v>
                </c:pt>
                <c:pt idx="119">
                  <c:v>6.000000</c:v>
                </c:pt>
                <c:pt idx="120">
                  <c:v>11.000000</c:v>
                </c:pt>
                <c:pt idx="121">
                  <c:v>3.000000</c:v>
                </c:pt>
                <c:pt idx="122">
                  <c:v>2.000000</c:v>
                </c:pt>
                <c:pt idx="123">
                  <c:v>7.000000</c:v>
                </c:pt>
                <c:pt idx="124">
                  <c:v>2.000000</c:v>
                </c:pt>
                <c:pt idx="125">
                  <c:v>9.000000</c:v>
                </c:pt>
                <c:pt idx="126">
                  <c:v>5.000000</c:v>
                </c:pt>
                <c:pt idx="127">
                  <c:v>2.000000</c:v>
                </c:pt>
                <c:pt idx="128">
                  <c:v>3.000000</c:v>
                </c:pt>
                <c:pt idx="129">
                  <c:v>0.000000</c:v>
                </c:pt>
                <c:pt idx="130">
                  <c:v>2.000000</c:v>
                </c:pt>
                <c:pt idx="131">
                  <c:v>2.000000</c:v>
                </c:pt>
                <c:pt idx="132">
                  <c:v>3.000000</c:v>
                </c:pt>
                <c:pt idx="133">
                  <c:v>7.000000</c:v>
                </c:pt>
                <c:pt idx="134">
                  <c:v>4.000000</c:v>
                </c:pt>
                <c:pt idx="135">
                  <c:v>4.000000</c:v>
                </c:pt>
                <c:pt idx="136">
                  <c:v>0.000000</c:v>
                </c:pt>
                <c:pt idx="137">
                  <c:v>3.000000</c:v>
                </c:pt>
                <c:pt idx="138">
                  <c:v>10.000000</c:v>
                </c:pt>
                <c:pt idx="139">
                  <c:v>0.000000</c:v>
                </c:pt>
                <c:pt idx="140">
                  <c:v>7.000000</c:v>
                </c:pt>
                <c:pt idx="141">
                  <c:v>17.000000</c:v>
                </c:pt>
                <c:pt idx="142">
                  <c:v>3.000000</c:v>
                </c:pt>
                <c:pt idx="143">
                  <c:v>0.000000</c:v>
                </c:pt>
                <c:pt idx="144">
                  <c:v>6.000000</c:v>
                </c:pt>
                <c:pt idx="145">
                  <c:v>8.000000</c:v>
                </c:pt>
                <c:pt idx="146">
                  <c:v>7.000000</c:v>
                </c:pt>
                <c:pt idx="147">
                  <c:v>15.000000</c:v>
                </c:pt>
                <c:pt idx="148">
                  <c:v>7.000000</c:v>
                </c:pt>
                <c:pt idx="149">
                  <c:v>8.000000</c:v>
                </c:pt>
                <c:pt idx="150">
                  <c:v>0.000000</c:v>
                </c:pt>
                <c:pt idx="151">
                  <c:v>3.000000</c:v>
                </c:pt>
                <c:pt idx="152">
                  <c:v>14.000000</c:v>
                </c:pt>
                <c:pt idx="153">
                  <c:v>10.000000</c:v>
                </c:pt>
                <c:pt idx="154">
                  <c:v>5.000000</c:v>
                </c:pt>
                <c:pt idx="155">
                  <c:v>8.000000</c:v>
                </c:pt>
                <c:pt idx="156">
                  <c:v>4.000000</c:v>
                </c:pt>
                <c:pt idx="157">
                  <c:v>1.000000</c:v>
                </c:pt>
                <c:pt idx="158">
                  <c:v>8.000000</c:v>
                </c:pt>
                <c:pt idx="159">
                  <c:v>5.000000</c:v>
                </c:pt>
                <c:pt idx="160">
                  <c:v>12.000000</c:v>
                </c:pt>
                <c:pt idx="161">
                  <c:v>4.000000</c:v>
                </c:pt>
                <c:pt idx="162">
                  <c:v>3.000000</c:v>
                </c:pt>
                <c:pt idx="163">
                  <c:v>0.000000</c:v>
                </c:pt>
                <c:pt idx="164">
                  <c:v>0.000000</c:v>
                </c:pt>
                <c:pt idx="165">
                  <c:v>3.000000</c:v>
                </c:pt>
                <c:pt idx="166">
                  <c:v>5.000000</c:v>
                </c:pt>
                <c:pt idx="167">
                  <c:v>2.000000</c:v>
                </c:pt>
                <c:pt idx="168">
                  <c:v>3.000000</c:v>
                </c:pt>
                <c:pt idx="169">
                  <c:v>0.000000</c:v>
                </c:pt>
                <c:pt idx="170">
                  <c:v>0.000000</c:v>
                </c:pt>
                <c:pt idx="171">
                  <c:v>0.000000</c:v>
                </c:pt>
                <c:pt idx="172">
                  <c:v>0.000000</c:v>
                </c:pt>
                <c:pt idx="173">
                  <c:v>30.000000</c:v>
                </c:pt>
                <c:pt idx="174">
                  <c:v>14.000000</c:v>
                </c:pt>
                <c:pt idx="175">
                  <c:v>16.000000</c:v>
                </c:pt>
                <c:pt idx="176">
                  <c:v>14.000000</c:v>
                </c:pt>
                <c:pt idx="177">
                  <c:v>9.000000</c:v>
                </c:pt>
                <c:pt idx="178">
                  <c:v>3.000000</c:v>
                </c:pt>
                <c:pt idx="179">
                  <c:v>9.000000</c:v>
                </c:pt>
                <c:pt idx="180">
                  <c:v>10.000000</c:v>
                </c:pt>
                <c:pt idx="181">
                  <c:v>15.000000</c:v>
                </c:pt>
                <c:pt idx="182">
                  <c:v>9.000000</c:v>
                </c:pt>
                <c:pt idx="183">
                  <c:v>8.000000</c:v>
                </c:pt>
                <c:pt idx="184">
                  <c:v>15.000000</c:v>
                </c:pt>
                <c:pt idx="185">
                  <c:v>9.000000</c:v>
                </c:pt>
                <c:pt idx="186">
                  <c:v>2.000000</c:v>
                </c:pt>
                <c:pt idx="187">
                  <c:v>16.000000</c:v>
                </c:pt>
                <c:pt idx="188">
                  <c:v>19.000000</c:v>
                </c:pt>
                <c:pt idx="189">
                  <c:v>9.000000</c:v>
                </c:pt>
                <c:pt idx="190">
                  <c:v>19.000000</c:v>
                </c:pt>
                <c:pt idx="191">
                  <c:v>9.000000</c:v>
                </c:pt>
                <c:pt idx="192">
                  <c:v>11.000000</c:v>
                </c:pt>
                <c:pt idx="193">
                  <c:v>9.000000</c:v>
                </c:pt>
                <c:pt idx="194">
                  <c:v>9.000000</c:v>
                </c:pt>
                <c:pt idx="195">
                  <c:v>7.000000</c:v>
                </c:pt>
                <c:pt idx="196">
                  <c:v>6.000000</c:v>
                </c:pt>
                <c:pt idx="197">
                  <c:v>10.000000</c:v>
                </c:pt>
                <c:pt idx="198">
                  <c:v>8.000000</c:v>
                </c:pt>
                <c:pt idx="199">
                  <c:v>10.000000</c:v>
                </c:pt>
                <c:pt idx="200">
                  <c:v>9.000000</c:v>
                </c:pt>
                <c:pt idx="201">
                  <c:v>18.000000</c:v>
                </c:pt>
                <c:pt idx="202">
                  <c:v>26.000000</c:v>
                </c:pt>
                <c:pt idx="203">
                  <c:v>19.000000</c:v>
                </c:pt>
                <c:pt idx="204">
                  <c:v>35.000000</c:v>
                </c:pt>
                <c:pt idx="205">
                  <c:v>28.000000</c:v>
                </c:pt>
                <c:pt idx="206">
                  <c:v>22.000000</c:v>
                </c:pt>
                <c:pt idx="207">
                  <c:v>25.000000</c:v>
                </c:pt>
                <c:pt idx="208">
                  <c:v>37.000000</c:v>
                </c:pt>
                <c:pt idx="209">
                  <c:v>28.000000</c:v>
                </c:pt>
                <c:pt idx="210">
                  <c:v>61.000000</c:v>
                </c:pt>
                <c:pt idx="211">
                  <c:v>33.000000</c:v>
                </c:pt>
                <c:pt idx="212">
                  <c:v>38.000000</c:v>
                </c:pt>
                <c:pt idx="213">
                  <c:v>36.000000</c:v>
                </c:pt>
                <c:pt idx="214">
                  <c:v>40.000000</c:v>
                </c:pt>
                <c:pt idx="215">
                  <c:v>45.000000</c:v>
                </c:pt>
                <c:pt idx="216">
                  <c:v>53.000000</c:v>
                </c:pt>
                <c:pt idx="217">
                  <c:v>41.000000</c:v>
                </c:pt>
                <c:pt idx="218">
                  <c:v>55.000000</c:v>
                </c:pt>
                <c:pt idx="219">
                  <c:v>64.000000</c:v>
                </c:pt>
                <c:pt idx="220">
                  <c:v>34.000000</c:v>
                </c:pt>
                <c:pt idx="221">
                  <c:v>44.000000</c:v>
                </c:pt>
                <c:pt idx="222">
                  <c:v>88.000000</c:v>
                </c:pt>
                <c:pt idx="223">
                  <c:v>71.000000</c:v>
                </c:pt>
                <c:pt idx="224">
                  <c:v>101.000000</c:v>
                </c:pt>
                <c:pt idx="225">
                  <c:v>93.000000</c:v>
                </c:pt>
                <c:pt idx="226">
                  <c:v>130.000000</c:v>
                </c:pt>
                <c:pt idx="227">
                  <c:v>85.000000</c:v>
                </c:pt>
                <c:pt idx="228">
                  <c:v>134.000000</c:v>
                </c:pt>
                <c:pt idx="229">
                  <c:v>116.000000</c:v>
                </c:pt>
                <c:pt idx="230">
                  <c:v>125.000000</c:v>
                </c:pt>
                <c:pt idx="231">
                  <c:v>131.000000</c:v>
                </c:pt>
                <c:pt idx="232">
                  <c:v>221.000000</c:v>
                </c:pt>
                <c:pt idx="233">
                  <c:v>122.000000</c:v>
                </c:pt>
                <c:pt idx="234">
                  <c:v>153.000000</c:v>
                </c:pt>
                <c:pt idx="235">
                  <c:v>161.000000</c:v>
                </c:pt>
                <c:pt idx="236">
                  <c:v>122.000000</c:v>
                </c:pt>
                <c:pt idx="237">
                  <c:v>152.000000</c:v>
                </c:pt>
                <c:pt idx="238">
                  <c:v>246.000000</c:v>
                </c:pt>
                <c:pt idx="239">
                  <c:v>212.000000</c:v>
                </c:pt>
                <c:pt idx="240">
                  <c:v>185.000000</c:v>
                </c:pt>
                <c:pt idx="241">
                  <c:v>147.000000</c:v>
                </c:pt>
                <c:pt idx="242">
                  <c:v>84.000000</c:v>
                </c:pt>
                <c:pt idx="243">
                  <c:v>196.000000</c:v>
                </c:pt>
                <c:pt idx="244">
                  <c:v>263.000000</c:v>
                </c:pt>
                <c:pt idx="245">
                  <c:v>248.000000</c:v>
                </c:pt>
                <c:pt idx="246">
                  <c:v>222.000000</c:v>
                </c:pt>
                <c:pt idx="247">
                  <c:v>182.000000</c:v>
                </c:pt>
                <c:pt idx="248">
                  <c:v>28.000000</c:v>
                </c:pt>
                <c:pt idx="249">
                  <c:v>120.000000</c:v>
                </c:pt>
                <c:pt idx="250">
                  <c:v>255.000000</c:v>
                </c:pt>
                <c:pt idx="251">
                  <c:v>113.000000</c:v>
                </c:pt>
                <c:pt idx="252">
                  <c:v>233.000000</c:v>
                </c:pt>
                <c:pt idx="253">
                  <c:v>185.000000</c:v>
                </c:pt>
                <c:pt idx="254">
                  <c:v>107.000000</c:v>
                </c:pt>
                <c:pt idx="255">
                  <c:v>208.000000</c:v>
                </c:pt>
                <c:pt idx="256">
                  <c:v>102.000000</c:v>
                </c:pt>
                <c:pt idx="257">
                  <c:v>232.000000</c:v>
                </c:pt>
                <c:pt idx="258">
                  <c:v>122.000000</c:v>
                </c:pt>
                <c:pt idx="259">
                  <c:v>120.000000</c:v>
                </c:pt>
                <c:pt idx="260">
                  <c:v>139.000000</c:v>
                </c:pt>
                <c:pt idx="261">
                  <c:v>115.000000</c:v>
                </c:pt>
                <c:pt idx="262">
                  <c:v>59.000000</c:v>
                </c:pt>
                <c:pt idx="263">
                  <c:v>60.000000</c:v>
                </c:pt>
                <c:pt idx="264">
                  <c:v>147.000000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
        <c:minorUnit val="15"/>
      </c:valAx>
      <c:spPr>
        <a:noFill/>
        <a:ln w="12700" cap="flat">
          <a:noFill/>
          <a:miter lim="400000"/>
        </a:ln>
        <a:effectLst/>
      </c:spPr>
    </c:plotArea>
    <c:legend>
      <c:legendPos val="t"/>
      <c:layout>
        <c:manualLayout>
          <c:xMode val="edge"/>
          <c:yMode val="edge"/>
          <c:x val="0.0499271"/>
          <c:y val="0"/>
          <c:w val="0.86077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0096"/>
          <c:y val="0.099193"/>
          <c:w val="0.882212"/>
          <c:h val="0.760108"/>
        </c:manualLayout>
      </c:layout>
      <c:lineChart>
        <c:grouping val="standard"/>
        <c:varyColors val="0"/>
        <c:ser>
          <c:idx val="0"/>
          <c:order val="0"/>
          <c:tx>
            <c:strRef>
              <c:f>'Sweden-regions'!$C$3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'Sweden-regions'!$B$4:$B$285</c:f>
              <c:strCache>
                <c:ptCount val="28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pt idx="249">
                  <c:v>31/10/2020</c:v>
                </c:pt>
                <c:pt idx="250">
                  <c:v>1/11/2020</c:v>
                </c:pt>
                <c:pt idx="251">
                  <c:v>2/11/2020</c:v>
                </c:pt>
                <c:pt idx="252">
                  <c:v>3/11/2020</c:v>
                </c:pt>
                <c:pt idx="253">
                  <c:v>4/11/2020</c:v>
                </c:pt>
                <c:pt idx="254">
                  <c:v>5/11/2020</c:v>
                </c:pt>
                <c:pt idx="255">
                  <c:v>6/11/2020</c:v>
                </c:pt>
                <c:pt idx="256">
                  <c:v>7/11/2020</c:v>
                </c:pt>
                <c:pt idx="257">
                  <c:v>8/11/2020</c:v>
                </c:pt>
                <c:pt idx="258">
                  <c:v>9/11/2020</c:v>
                </c:pt>
                <c:pt idx="259">
                  <c:v>10/11/2020</c:v>
                </c:pt>
                <c:pt idx="260">
                  <c:v>11/11/2020</c:v>
                </c:pt>
                <c:pt idx="261">
                  <c:v>12/11/2020</c:v>
                </c:pt>
                <c:pt idx="262">
                  <c:v>13/11/2020</c:v>
                </c:pt>
                <c:pt idx="263">
                  <c:v>14/11/2020</c:v>
                </c:pt>
                <c:pt idx="264">
                  <c:v>15/11/2020</c:v>
                </c:pt>
                <c:pt idx="265">
                  <c:v>16/11/2020</c:v>
                </c:pt>
                <c:pt idx="266">
                  <c:v>17/11/2020</c:v>
                </c:pt>
                <c:pt idx="267">
                  <c:v>18/11/2020</c:v>
                </c:pt>
                <c:pt idx="268">
                  <c:v>19/11/2020</c:v>
                </c:pt>
                <c:pt idx="269">
                  <c:v>20/11/2020</c:v>
                </c:pt>
                <c:pt idx="270">
                  <c:v>21/11/2020</c:v>
                </c:pt>
                <c:pt idx="271">
                  <c:v>22/11/2020</c:v>
                </c:pt>
                <c:pt idx="272">
                  <c:v>23/11/2020</c:v>
                </c:pt>
                <c:pt idx="273">
                  <c:v>24/11/2020</c:v>
                </c:pt>
                <c:pt idx="274">
                  <c:v>25/11/2020</c:v>
                </c:pt>
                <c:pt idx="275">
                  <c:v>26/11/2020</c:v>
                </c:pt>
                <c:pt idx="276">
                  <c:v>27/11/2020</c:v>
                </c:pt>
                <c:pt idx="277">
                  <c:v>28/11/2020</c:v>
                </c:pt>
                <c:pt idx="278">
                  <c:v>29/11/2020</c:v>
                </c:pt>
                <c:pt idx="279">
                  <c:v>30/11/2020</c:v>
                </c:pt>
                <c:pt idx="280">
                  <c:v>1/12/2020</c:v>
                </c:pt>
                <c:pt idx="281">
                  <c:v>2/12/2020</c:v>
                </c:pt>
              </c:strCache>
            </c:strRef>
          </c:cat>
          <c:val>
            <c:numRef>
              <c:f>'Sweden-regions'!$C$4:$C$285</c:f>
              <c:numCache>
                <c:ptCount val="282"/>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pt idx="109">
                  <c:v>50931.000000</c:v>
                </c:pt>
                <c:pt idx="110">
                  <c:v>51614.000000</c:v>
                </c:pt>
                <c:pt idx="111">
                  <c:v>52383.000000</c:v>
                </c:pt>
                <c:pt idx="112">
                  <c:v>53323.000000</c:v>
                </c:pt>
                <c:pt idx="113">
                  <c:v>54562.000000</c:v>
                </c:pt>
                <c:pt idx="114">
                  <c:v>56043.000000</c:v>
                </c:pt>
                <c:pt idx="115">
                  <c:v>56043.000000</c:v>
                </c:pt>
                <c:pt idx="116">
                  <c:v>56043.000000</c:v>
                </c:pt>
                <c:pt idx="117">
                  <c:v>56043.000000</c:v>
                </c:pt>
                <c:pt idx="118">
                  <c:v>58932.000000</c:v>
                </c:pt>
                <c:pt idx="119">
                  <c:v>60837.000000</c:v>
                </c:pt>
                <c:pt idx="120">
                  <c:v>62324.000000</c:v>
                </c:pt>
                <c:pt idx="121">
                  <c:v>63890.000000</c:v>
                </c:pt>
                <c:pt idx="122">
                  <c:v>65137.000000</c:v>
                </c:pt>
                <c:pt idx="123">
                  <c:v>65137.000000</c:v>
                </c:pt>
                <c:pt idx="124">
                  <c:v>65137.000000</c:v>
                </c:pt>
                <c:pt idx="125">
                  <c:v>67667.000000</c:v>
                </c:pt>
                <c:pt idx="126">
                  <c:v>68451.000000</c:v>
                </c:pt>
                <c:pt idx="127">
                  <c:v>69692.000000</c:v>
                </c:pt>
                <c:pt idx="128">
                  <c:v>70639.000000</c:v>
                </c:pt>
                <c:pt idx="129">
                  <c:v>71419.000000</c:v>
                </c:pt>
                <c:pt idx="130">
                  <c:v>71419.000000</c:v>
                </c:pt>
                <c:pt idx="131">
                  <c:v>71419.000000</c:v>
                </c:pt>
                <c:pt idx="132">
                  <c:v>73061.000000</c:v>
                </c:pt>
                <c:pt idx="133">
                  <c:v>73344.000000</c:v>
                </c:pt>
                <c:pt idx="134">
                  <c:v>73858.000000</c:v>
                </c:pt>
                <c:pt idx="135">
                  <c:v>74333.000000</c:v>
                </c:pt>
                <c:pt idx="136">
                  <c:v>74898.000000</c:v>
                </c:pt>
                <c:pt idx="137">
                  <c:v>74898.000000</c:v>
                </c:pt>
                <c:pt idx="138">
                  <c:v>74898.000000</c:v>
                </c:pt>
                <c:pt idx="139">
                  <c:v>75826.000000</c:v>
                </c:pt>
                <c:pt idx="140">
                  <c:v>76001.000000</c:v>
                </c:pt>
                <c:pt idx="141">
                  <c:v>76492.000000</c:v>
                </c:pt>
                <c:pt idx="142">
                  <c:v>76877.000000</c:v>
                </c:pt>
                <c:pt idx="143">
                  <c:v>77281.000000</c:v>
                </c:pt>
                <c:pt idx="144">
                  <c:v>77281.000000</c:v>
                </c:pt>
                <c:pt idx="145">
                  <c:v>77281.000000</c:v>
                </c:pt>
                <c:pt idx="146">
                  <c:v>78048.000000</c:v>
                </c:pt>
                <c:pt idx="147">
                  <c:v>78166.000000</c:v>
                </c:pt>
                <c:pt idx="148">
                  <c:v>78504.000000</c:v>
                </c:pt>
                <c:pt idx="149">
                  <c:v>78763.000000</c:v>
                </c:pt>
                <c:pt idx="150">
                  <c:v>78997.000000</c:v>
                </c:pt>
                <c:pt idx="151">
                  <c:v>78997.000000</c:v>
                </c:pt>
                <c:pt idx="152">
                  <c:v>78997.000000</c:v>
                </c:pt>
                <c:pt idx="153">
                  <c:v>79395.000000</c:v>
                </c:pt>
                <c:pt idx="154">
                  <c:v>79494.000000</c:v>
                </c:pt>
                <c:pt idx="155">
                  <c:v>79782.000000</c:v>
                </c:pt>
                <c:pt idx="156">
                  <c:v>80100.000000</c:v>
                </c:pt>
                <c:pt idx="157">
                  <c:v>80422.000000</c:v>
                </c:pt>
                <c:pt idx="158">
                  <c:v>80422.000000</c:v>
                </c:pt>
                <c:pt idx="159">
                  <c:v>80422.000000</c:v>
                </c:pt>
                <c:pt idx="160">
                  <c:v>81012.000000</c:v>
                </c:pt>
                <c:pt idx="161">
                  <c:v>81181.000000</c:v>
                </c:pt>
                <c:pt idx="162">
                  <c:v>81540.000000</c:v>
                </c:pt>
                <c:pt idx="163">
                  <c:v>81967.000000</c:v>
                </c:pt>
                <c:pt idx="164">
                  <c:v>82323.000000</c:v>
                </c:pt>
                <c:pt idx="165">
                  <c:v>82323.000000</c:v>
                </c:pt>
                <c:pt idx="166">
                  <c:v>82323.000000</c:v>
                </c:pt>
                <c:pt idx="167">
                  <c:v>82972.000000</c:v>
                </c:pt>
                <c:pt idx="168">
                  <c:v>83126.000000</c:v>
                </c:pt>
                <c:pt idx="169">
                  <c:v>83455.000000</c:v>
                </c:pt>
                <c:pt idx="170">
                  <c:v>83852.000000</c:v>
                </c:pt>
                <c:pt idx="171">
                  <c:v>84294.000000</c:v>
                </c:pt>
                <c:pt idx="172">
                  <c:v>84294.000000</c:v>
                </c:pt>
                <c:pt idx="173">
                  <c:v>84294.000000</c:v>
                </c:pt>
                <c:pt idx="174">
                  <c:v>85045.000000</c:v>
                </c:pt>
                <c:pt idx="175">
                  <c:v>85219.000000</c:v>
                </c:pt>
                <c:pt idx="176">
                  <c:v>85411.000000</c:v>
                </c:pt>
                <c:pt idx="177">
                  <c:v>85810.000000</c:v>
                </c:pt>
                <c:pt idx="178">
                  <c:v>86068.000000</c:v>
                </c:pt>
                <c:pt idx="179">
                  <c:v>86068.000000</c:v>
                </c:pt>
                <c:pt idx="180">
                  <c:v>86068.000000</c:v>
                </c:pt>
                <c:pt idx="181">
                  <c:v>86721.000000</c:v>
                </c:pt>
                <c:pt idx="182">
                  <c:v>86891.000000</c:v>
                </c:pt>
                <c:pt idx="183">
                  <c:v>87072.000000</c:v>
                </c:pt>
                <c:pt idx="184">
                  <c:v>83898.000000</c:v>
                </c:pt>
                <c:pt idx="185">
                  <c:v>83958.000000</c:v>
                </c:pt>
                <c:pt idx="186">
                  <c:v>83958.000000</c:v>
                </c:pt>
                <c:pt idx="187">
                  <c:v>83958.000000</c:v>
                </c:pt>
                <c:pt idx="188">
                  <c:v>84379.000000</c:v>
                </c:pt>
                <c:pt idx="189">
                  <c:v>84521.000000</c:v>
                </c:pt>
                <c:pt idx="190">
                  <c:v>84532.000000</c:v>
                </c:pt>
                <c:pt idx="191">
                  <c:v>84729.000000</c:v>
                </c:pt>
                <c:pt idx="192">
                  <c:v>84985.000000</c:v>
                </c:pt>
                <c:pt idx="193">
                  <c:v>84985.000000</c:v>
                </c:pt>
                <c:pt idx="194">
                  <c:v>84985.000000</c:v>
                </c:pt>
                <c:pt idx="195">
                  <c:v>85558.000000</c:v>
                </c:pt>
                <c:pt idx="196">
                  <c:v>85707.000000</c:v>
                </c:pt>
                <c:pt idx="197">
                  <c:v>85880.000000</c:v>
                </c:pt>
                <c:pt idx="198">
                  <c:v>86194.000000</c:v>
                </c:pt>
                <c:pt idx="199">
                  <c:v>86505.000000</c:v>
                </c:pt>
                <c:pt idx="200">
                  <c:v>86505.000000</c:v>
                </c:pt>
                <c:pt idx="201">
                  <c:v>86505.000000</c:v>
                </c:pt>
                <c:pt idx="202">
                  <c:v>86505.000000</c:v>
                </c:pt>
                <c:pt idx="203">
                  <c:v>87345.000000</c:v>
                </c:pt>
                <c:pt idx="204">
                  <c:v>87575.000000</c:v>
                </c:pt>
                <c:pt idx="205">
                  <c:v>87885.000000</c:v>
                </c:pt>
                <c:pt idx="206">
                  <c:v>88237.000000</c:v>
                </c:pt>
                <c:pt idx="207">
                  <c:v>88237.000000</c:v>
                </c:pt>
                <c:pt idx="208">
                  <c:v>88237.000000</c:v>
                </c:pt>
                <c:pt idx="209">
                  <c:v>88237.000000</c:v>
                </c:pt>
                <c:pt idx="210">
                  <c:v>89436.000000</c:v>
                </c:pt>
                <c:pt idx="211">
                  <c:v>89756.000000</c:v>
                </c:pt>
                <c:pt idx="212">
                  <c:v>90289.000000</c:v>
                </c:pt>
                <c:pt idx="213">
                  <c:v>90923.000000</c:v>
                </c:pt>
                <c:pt idx="214">
                  <c:v>90923.000000</c:v>
                </c:pt>
                <c:pt idx="215">
                  <c:v>90923.000000</c:v>
                </c:pt>
                <c:pt idx="216">
                  <c:v>90923.000000</c:v>
                </c:pt>
                <c:pt idx="217">
                  <c:v>92466.000000</c:v>
                </c:pt>
                <c:pt idx="218">
                  <c:v>92863.000000</c:v>
                </c:pt>
                <c:pt idx="219">
                  <c:v>93615.000000</c:v>
                </c:pt>
                <c:pt idx="220">
                  <c:v>94283.000000</c:v>
                </c:pt>
                <c:pt idx="221">
                  <c:v>94283.000000</c:v>
                </c:pt>
                <c:pt idx="222">
                  <c:v>94283.000000</c:v>
                </c:pt>
                <c:pt idx="223">
                  <c:v>94283.000000</c:v>
                </c:pt>
                <c:pt idx="224">
                  <c:v>96145.000000</c:v>
                </c:pt>
                <c:pt idx="225">
                  <c:v>96677.000000</c:v>
                </c:pt>
                <c:pt idx="226">
                  <c:v>97532.000000</c:v>
                </c:pt>
                <c:pt idx="227">
                  <c:v>98451.000000</c:v>
                </c:pt>
                <c:pt idx="228">
                  <c:v>98451.000000</c:v>
                </c:pt>
                <c:pt idx="229">
                  <c:v>98451.000000</c:v>
                </c:pt>
                <c:pt idx="230">
                  <c:v>98451.000000</c:v>
                </c:pt>
                <c:pt idx="231">
                  <c:v>100654.000000</c:v>
                </c:pt>
                <c:pt idx="232">
                  <c:v>101332.000000</c:v>
                </c:pt>
                <c:pt idx="233">
                  <c:v>102407.000000</c:v>
                </c:pt>
                <c:pt idx="234">
                  <c:v>103200.000000</c:v>
                </c:pt>
                <c:pt idx="235">
                  <c:v>103200.000000</c:v>
                </c:pt>
                <c:pt idx="236">
                  <c:v>103200.000000</c:v>
                </c:pt>
                <c:pt idx="237">
                  <c:v>103200.000000</c:v>
                </c:pt>
                <c:pt idx="238">
                  <c:v>106380.000000</c:v>
                </c:pt>
                <c:pt idx="239">
                  <c:v>107355.000000</c:v>
                </c:pt>
                <c:pt idx="240">
                  <c:v>108969.000000</c:v>
                </c:pt>
                <c:pt idx="241">
                  <c:v>110594.000000</c:v>
                </c:pt>
                <c:pt idx="242">
                  <c:v>110594.000000</c:v>
                </c:pt>
                <c:pt idx="243">
                  <c:v>110594.000000</c:v>
                </c:pt>
                <c:pt idx="244">
                  <c:v>110594.000000</c:v>
                </c:pt>
                <c:pt idx="245">
                  <c:v>115785.000000</c:v>
                </c:pt>
                <c:pt idx="246">
                  <c:v>117913.000000</c:v>
                </c:pt>
                <c:pt idx="247">
                  <c:v>121167.000000</c:v>
                </c:pt>
                <c:pt idx="248">
                  <c:v>124355.000000</c:v>
                </c:pt>
                <c:pt idx="249">
                  <c:v>124355.000000</c:v>
                </c:pt>
                <c:pt idx="250">
                  <c:v>124355.000000</c:v>
                </c:pt>
                <c:pt idx="251">
                  <c:v>124355.000000</c:v>
                </c:pt>
                <c:pt idx="252">
                  <c:v>134532.000000</c:v>
                </c:pt>
                <c:pt idx="253">
                  <c:v>137730.000000</c:v>
                </c:pt>
                <c:pt idx="254">
                  <c:v>141764.000000</c:v>
                </c:pt>
                <c:pt idx="255">
                  <c:v>146461.000000</c:v>
                </c:pt>
                <c:pt idx="256">
                  <c:v>146461.000000</c:v>
                </c:pt>
                <c:pt idx="257">
                  <c:v>146461.000000</c:v>
                </c:pt>
                <c:pt idx="258">
                  <c:v>146461.000000</c:v>
                </c:pt>
                <c:pt idx="259">
                  <c:v>162240.000000</c:v>
                </c:pt>
                <c:pt idx="260">
                  <c:v>166707.000000</c:v>
                </c:pt>
                <c:pt idx="261">
                  <c:v>171365.000000</c:v>
                </c:pt>
                <c:pt idx="262">
                  <c:v>177355.000000</c:v>
                </c:pt>
                <c:pt idx="263">
                  <c:v>177355.000000</c:v>
                </c:pt>
                <c:pt idx="264">
                  <c:v>177355.000000</c:v>
                </c:pt>
                <c:pt idx="265">
                  <c:v>177355.000000</c:v>
                </c:pt>
                <c:pt idx="266">
                  <c:v>192439.000000</c:v>
                </c:pt>
                <c:pt idx="267">
                  <c:v>196446.000000</c:v>
                </c:pt>
                <c:pt idx="268">
                  <c:v>201055.000000</c:v>
                </c:pt>
                <c:pt idx="269">
                  <c:v>208295.000000</c:v>
                </c:pt>
                <c:pt idx="270">
                  <c:v>208295.000000</c:v>
                </c:pt>
                <c:pt idx="271">
                  <c:v>208295.000000</c:v>
                </c:pt>
                <c:pt idx="272">
                  <c:v>208295.000000</c:v>
                </c:pt>
                <c:pt idx="273">
                  <c:v>225560.000000</c:v>
                </c:pt>
                <c:pt idx="274">
                  <c:v>230514.000000</c:v>
                </c:pt>
                <c:pt idx="275">
                  <c:v>236355.000000</c:v>
                </c:pt>
                <c:pt idx="276">
                  <c:v>243129.000000</c:v>
                </c:pt>
                <c:pt idx="277">
                  <c:v>243129.000000</c:v>
                </c:pt>
                <c:pt idx="278">
                  <c:v>243129.000000</c:v>
                </c:pt>
                <c:pt idx="279">
                  <c:v>243129.000000</c:v>
                </c:pt>
                <c:pt idx="280">
                  <c:v>260758.000000</c:v>
                </c:pt>
                <c:pt idx="281">
                  <c:v>266158.000000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0"/>
        <c:minorUnit val="37500"/>
      </c:valAx>
      <c:spPr>
        <a:noFill/>
        <a:ln w="12700" cap="flat">
          <a:noFill/>
          <a:miter lim="400000"/>
        </a:ln>
        <a:effectLst/>
      </c:spPr>
    </c:plotArea>
    <c:legend>
      <c:legendPos val="t"/>
      <c:layout>
        <c:manualLayout>
          <c:xMode val="edge"/>
          <c:yMode val="edge"/>
          <c:x val="0.0817348"/>
          <c:y val="0"/>
          <c:w val="0.84267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'Sweden-regions'!$B$131:$B$284</c:f>
              <c:strCache>
                <c:ptCount val="154"/>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strCache>
            </c:strRef>
          </c:cat>
          <c:val>
            <c:numRef>
              <c:f>'Sweden-regions'!$J$131:$J$284</c:f>
              <c:numCache>
                <c:ptCount val="154"/>
                <c:pt idx="0">
                  <c:v>684.000000</c:v>
                </c:pt>
                <c:pt idx="1">
                  <c:v>687.000000</c:v>
                </c:pt>
                <c:pt idx="2">
                  <c:v>694.000000</c:v>
                </c:pt>
                <c:pt idx="3">
                  <c:v>364.000000</c:v>
                </c:pt>
                <c:pt idx="4">
                  <c:v>315.000000</c:v>
                </c:pt>
                <c:pt idx="5">
                  <c:v>251.000000</c:v>
                </c:pt>
                <c:pt idx="6">
                  <c:v>278.000000</c:v>
                </c:pt>
                <c:pt idx="7">
                  <c:v>533.000000</c:v>
                </c:pt>
                <c:pt idx="8">
                  <c:v>334.000000</c:v>
                </c:pt>
                <c:pt idx="9">
                  <c:v>369.000000</c:v>
                </c:pt>
                <c:pt idx="10">
                  <c:v>308.000000</c:v>
                </c:pt>
                <c:pt idx="11">
                  <c:v>106.000000</c:v>
                </c:pt>
                <c:pt idx="12">
                  <c:v>170.000000</c:v>
                </c:pt>
                <c:pt idx="13">
                  <c:v>312.000000</c:v>
                </c:pt>
                <c:pt idx="14">
                  <c:v>287.000000</c:v>
                </c:pt>
                <c:pt idx="15">
                  <c:v>268.000000</c:v>
                </c:pt>
                <c:pt idx="16">
                  <c:v>284.000000</c:v>
                </c:pt>
                <c:pt idx="17">
                  <c:v>192.000000</c:v>
                </c:pt>
                <c:pt idx="18">
                  <c:v>110.000000</c:v>
                </c:pt>
                <c:pt idx="19">
                  <c:v>131.000000</c:v>
                </c:pt>
                <c:pt idx="20">
                  <c:v>226.000000</c:v>
                </c:pt>
                <c:pt idx="21">
                  <c:v>297.000000</c:v>
                </c:pt>
                <c:pt idx="22">
                  <c:v>220.000000</c:v>
                </c:pt>
                <c:pt idx="23">
                  <c:v>262.000000</c:v>
                </c:pt>
                <c:pt idx="24">
                  <c:v>138.000000</c:v>
                </c:pt>
                <c:pt idx="25">
                  <c:v>42.000000</c:v>
                </c:pt>
                <c:pt idx="26">
                  <c:v>71.000000</c:v>
                </c:pt>
                <c:pt idx="27">
                  <c:v>283.000000</c:v>
                </c:pt>
                <c:pt idx="28">
                  <c:v>301.000000</c:v>
                </c:pt>
                <c:pt idx="29">
                  <c:v>302.000000</c:v>
                </c:pt>
                <c:pt idx="30">
                  <c:v>258.000000</c:v>
                </c:pt>
                <c:pt idx="31">
                  <c:v>303.000000</c:v>
                </c:pt>
                <c:pt idx="32">
                  <c:v>38.000000</c:v>
                </c:pt>
                <c:pt idx="33">
                  <c:v>165.000000</c:v>
                </c:pt>
                <c:pt idx="34">
                  <c:v>333.000000</c:v>
                </c:pt>
                <c:pt idx="35">
                  <c:v>425.000000</c:v>
                </c:pt>
                <c:pt idx="36">
                  <c:v>378.000000</c:v>
                </c:pt>
                <c:pt idx="37">
                  <c:v>380.000000</c:v>
                </c:pt>
                <c:pt idx="38">
                  <c:v>260.000000</c:v>
                </c:pt>
                <c:pt idx="39">
                  <c:v>73.000000</c:v>
                </c:pt>
                <c:pt idx="40">
                  <c:v>196.000000</c:v>
                </c:pt>
                <c:pt idx="41">
                  <c:v>417.000000</c:v>
                </c:pt>
                <c:pt idx="42">
                  <c:v>444.000000</c:v>
                </c:pt>
                <c:pt idx="43">
                  <c:v>362.000000</c:v>
                </c:pt>
                <c:pt idx="44">
                  <c:v>344.000000</c:v>
                </c:pt>
                <c:pt idx="45">
                  <c:v>226.000000</c:v>
                </c:pt>
                <c:pt idx="46">
                  <c:v>63.000000</c:v>
                </c:pt>
                <c:pt idx="47">
                  <c:v>174.000000</c:v>
                </c:pt>
                <c:pt idx="48">
                  <c:v>314.000000</c:v>
                </c:pt>
                <c:pt idx="49">
                  <c:v>351.000000</c:v>
                </c:pt>
                <c:pt idx="50">
                  <c:v>333.000000</c:v>
                </c:pt>
                <c:pt idx="51">
                  <c:v>298.000000</c:v>
                </c:pt>
                <c:pt idx="52">
                  <c:v>160.000000</c:v>
                </c:pt>
                <c:pt idx="53">
                  <c:v>57.000000</c:v>
                </c:pt>
                <c:pt idx="54">
                  <c:v>174.000000</c:v>
                </c:pt>
                <c:pt idx="55">
                  <c:v>223.000000</c:v>
                </c:pt>
                <c:pt idx="56">
                  <c:v>244.000000</c:v>
                </c:pt>
                <c:pt idx="57">
                  <c:v>202.000000</c:v>
                </c:pt>
                <c:pt idx="58">
                  <c:v>179.000000</c:v>
                </c:pt>
                <c:pt idx="59">
                  <c:v>131.000000</c:v>
                </c:pt>
                <c:pt idx="60">
                  <c:v>48.000000</c:v>
                </c:pt>
                <c:pt idx="61">
                  <c:v>162.000000</c:v>
                </c:pt>
                <c:pt idx="62">
                  <c:v>172.000000</c:v>
                </c:pt>
                <c:pt idx="63">
                  <c:v>213.000000</c:v>
                </c:pt>
                <c:pt idx="64">
                  <c:v>286.000000</c:v>
                </c:pt>
                <c:pt idx="65">
                  <c:v>262.000000</c:v>
                </c:pt>
                <c:pt idx="66">
                  <c:v>171.000000</c:v>
                </c:pt>
                <c:pt idx="67">
                  <c:v>67.000000</c:v>
                </c:pt>
                <c:pt idx="68">
                  <c:v>185.000000</c:v>
                </c:pt>
                <c:pt idx="69">
                  <c:v>238.000000</c:v>
                </c:pt>
                <c:pt idx="70">
                  <c:v>314.000000</c:v>
                </c:pt>
                <c:pt idx="71">
                  <c:v>257.000000</c:v>
                </c:pt>
                <c:pt idx="72">
                  <c:v>292.000000</c:v>
                </c:pt>
                <c:pt idx="73">
                  <c:v>206.000000</c:v>
                </c:pt>
                <c:pt idx="74">
                  <c:v>106.000000</c:v>
                </c:pt>
                <c:pt idx="75">
                  <c:v>220.000000</c:v>
                </c:pt>
                <c:pt idx="76">
                  <c:v>295.000000</c:v>
                </c:pt>
                <c:pt idx="77">
                  <c:v>331.000000</c:v>
                </c:pt>
                <c:pt idx="78">
                  <c:v>390.000000</c:v>
                </c:pt>
                <c:pt idx="79">
                  <c:v>437.000000</c:v>
                </c:pt>
                <c:pt idx="80">
                  <c:v>279.000000</c:v>
                </c:pt>
                <c:pt idx="81">
                  <c:v>133.000000</c:v>
                </c:pt>
                <c:pt idx="82">
                  <c:v>268.000000</c:v>
                </c:pt>
                <c:pt idx="83">
                  <c:v>438.000000</c:v>
                </c:pt>
                <c:pt idx="84">
                  <c:v>554.000000</c:v>
                </c:pt>
                <c:pt idx="85">
                  <c:v>540.000000</c:v>
                </c:pt>
                <c:pt idx="86">
                  <c:v>632.000000</c:v>
                </c:pt>
                <c:pt idx="87">
                  <c:v>325.000000</c:v>
                </c:pt>
                <c:pt idx="88">
                  <c:v>167.000000</c:v>
                </c:pt>
                <c:pt idx="89">
                  <c:v>378.000000</c:v>
                </c:pt>
                <c:pt idx="90">
                  <c:v>613.000000</c:v>
                </c:pt>
                <c:pt idx="91">
                  <c:v>688.000000</c:v>
                </c:pt>
                <c:pt idx="92">
                  <c:v>634.000000</c:v>
                </c:pt>
                <c:pt idx="93">
                  <c:v>712.000000</c:v>
                </c:pt>
                <c:pt idx="94">
                  <c:v>461.000000</c:v>
                </c:pt>
                <c:pt idx="95">
                  <c:v>155.000000</c:v>
                </c:pt>
                <c:pt idx="96">
                  <c:v>375.000000</c:v>
                </c:pt>
                <c:pt idx="97">
                  <c:v>786.000000</c:v>
                </c:pt>
                <c:pt idx="98">
                  <c:v>831.000000</c:v>
                </c:pt>
                <c:pt idx="99">
                  <c:v>835.000000</c:v>
                </c:pt>
                <c:pt idx="100">
                  <c:v>785.000000</c:v>
                </c:pt>
                <c:pt idx="101">
                  <c:v>510.000000</c:v>
                </c:pt>
                <c:pt idx="102">
                  <c:v>161.000000</c:v>
                </c:pt>
                <c:pt idx="103">
                  <c:v>637.000000</c:v>
                </c:pt>
                <c:pt idx="104">
                  <c:v>916.000000</c:v>
                </c:pt>
                <c:pt idx="105">
                  <c:v>968.000000</c:v>
                </c:pt>
                <c:pt idx="106">
                  <c:v>902.000000</c:v>
                </c:pt>
                <c:pt idx="107">
                  <c:v>1179.000000</c:v>
                </c:pt>
                <c:pt idx="108">
                  <c:v>697.000000</c:v>
                </c:pt>
                <c:pt idx="109">
                  <c:v>321.000000</c:v>
                </c:pt>
                <c:pt idx="110">
                  <c:v>770.000000</c:v>
                </c:pt>
                <c:pt idx="111">
                  <c:v>1290.000000</c:v>
                </c:pt>
                <c:pt idx="112">
                  <c:v>1570.000000</c:v>
                </c:pt>
                <c:pt idx="113">
                  <c:v>1666.000000</c:v>
                </c:pt>
                <c:pt idx="114">
                  <c:v>1868.000000</c:v>
                </c:pt>
                <c:pt idx="115">
                  <c:v>1477.000000</c:v>
                </c:pt>
                <c:pt idx="116">
                  <c:v>514.000000</c:v>
                </c:pt>
                <c:pt idx="117">
                  <c:v>1068.000000</c:v>
                </c:pt>
                <c:pt idx="118">
                  <c:v>2415.000000</c:v>
                </c:pt>
                <c:pt idx="119">
                  <c:v>3390.000000</c:v>
                </c:pt>
                <c:pt idx="120">
                  <c:v>3263.000000</c:v>
                </c:pt>
                <c:pt idx="121">
                  <c:v>4056.000000</c:v>
                </c:pt>
                <c:pt idx="122">
                  <c:v>2987.000000</c:v>
                </c:pt>
                <c:pt idx="123">
                  <c:v>1298.000000</c:v>
                </c:pt>
                <c:pt idx="124">
                  <c:v>1570.000000</c:v>
                </c:pt>
                <c:pt idx="125">
                  <c:v>3609.000000</c:v>
                </c:pt>
                <c:pt idx="126">
                  <c:v>4485.000000</c:v>
                </c:pt>
                <c:pt idx="127">
                  <c:v>4746.000000</c:v>
                </c:pt>
                <c:pt idx="128">
                  <c:v>4454.000000</c:v>
                </c:pt>
                <c:pt idx="129">
                  <c:v>4453.000000</c:v>
                </c:pt>
                <c:pt idx="130">
                  <c:v>2098.000000</c:v>
                </c:pt>
                <c:pt idx="131">
                  <c:v>3727.000000</c:v>
                </c:pt>
                <c:pt idx="132">
                  <c:v>4500.000000</c:v>
                </c:pt>
                <c:pt idx="133">
                  <c:v>5711.000000</c:v>
                </c:pt>
                <c:pt idx="134">
                  <c:v>5568.000000</c:v>
                </c:pt>
                <c:pt idx="135">
                  <c:v>6734.000000</c:v>
                </c:pt>
                <c:pt idx="136">
                  <c:v>3515.000000</c:v>
                </c:pt>
                <c:pt idx="137">
                  <c:v>1582.000000</c:v>
                </c:pt>
                <c:pt idx="138">
                  <c:v>2547.000000</c:v>
                </c:pt>
                <c:pt idx="139">
                  <c:v>4460.000000</c:v>
                </c:pt>
                <c:pt idx="140">
                  <c:v>4961.000000</c:v>
                </c:pt>
                <c:pt idx="141">
                  <c:v>7623.000000</c:v>
                </c:pt>
                <c:pt idx="142">
                  <c:v>5464.000000</c:v>
                </c:pt>
                <c:pt idx="143">
                  <c:v>4494.000000</c:v>
                </c:pt>
                <c:pt idx="144">
                  <c:v>2422.000000</c:v>
                </c:pt>
                <c:pt idx="145">
                  <c:v>3875.000000</c:v>
                </c:pt>
                <c:pt idx="146">
                  <c:v>5676.000000</c:v>
                </c:pt>
                <c:pt idx="147">
                  <c:v>6062.000000</c:v>
                </c:pt>
                <c:pt idx="148">
                  <c:v>6906.000000</c:v>
                </c:pt>
                <c:pt idx="149">
                  <c:v>6464.000000</c:v>
                </c:pt>
                <c:pt idx="150">
                  <c:v>3825.000000</c:v>
                </c:pt>
                <c:pt idx="151">
                  <c:v>2752.000000</c:v>
                </c:pt>
                <c:pt idx="152">
                  <c:v>3491.000000</c:v>
                </c:pt>
                <c:pt idx="153">
                  <c:v>5073.000000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'Sweden-regions'!$B$131:$B$284</c:f>
              <c:strCache>
                <c:ptCount val="154"/>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strCache>
            </c:strRef>
          </c:cat>
          <c:val>
            <c:numRef>
              <c:f>'Sweden-regions'!$O$131:$O$284</c:f>
              <c:numCache>
                <c:ptCount val="154"/>
                <c:pt idx="0">
                  <c:v>194.000000</c:v>
                </c:pt>
                <c:pt idx="1">
                  <c:v>196.000000</c:v>
                </c:pt>
                <c:pt idx="2">
                  <c:v>222.000000</c:v>
                </c:pt>
                <c:pt idx="3">
                  <c:v>143.000000</c:v>
                </c:pt>
                <c:pt idx="4">
                  <c:v>137.000000</c:v>
                </c:pt>
                <c:pt idx="5">
                  <c:v>53.000000</c:v>
                </c:pt>
                <c:pt idx="6">
                  <c:v>47.000000</c:v>
                </c:pt>
                <c:pt idx="7">
                  <c:v>183.000000</c:v>
                </c:pt>
                <c:pt idx="8">
                  <c:v>145.000000</c:v>
                </c:pt>
                <c:pt idx="9">
                  <c:v>125.000000</c:v>
                </c:pt>
                <c:pt idx="10">
                  <c:v>129.000000</c:v>
                </c:pt>
                <c:pt idx="11">
                  <c:v>29.000000</c:v>
                </c:pt>
                <c:pt idx="12">
                  <c:v>31.000000</c:v>
                </c:pt>
                <c:pt idx="13">
                  <c:v>162.000000</c:v>
                </c:pt>
                <c:pt idx="14">
                  <c:v>120.000000</c:v>
                </c:pt>
                <c:pt idx="15">
                  <c:v>129.000000</c:v>
                </c:pt>
                <c:pt idx="16">
                  <c:v>109.000000</c:v>
                </c:pt>
                <c:pt idx="17">
                  <c:v>56.000000</c:v>
                </c:pt>
                <c:pt idx="18">
                  <c:v>18.000000</c:v>
                </c:pt>
                <c:pt idx="19">
                  <c:v>24.000000</c:v>
                </c:pt>
                <c:pt idx="20">
                  <c:v>84.000000</c:v>
                </c:pt>
                <c:pt idx="21">
                  <c:v>78.000000</c:v>
                </c:pt>
                <c:pt idx="22">
                  <c:v>56.000000</c:v>
                </c:pt>
                <c:pt idx="23">
                  <c:v>63.000000</c:v>
                </c:pt>
                <c:pt idx="24">
                  <c:v>22.000000</c:v>
                </c:pt>
                <c:pt idx="25">
                  <c:v>21.000000</c:v>
                </c:pt>
                <c:pt idx="26">
                  <c:v>9.000000</c:v>
                </c:pt>
                <c:pt idx="27">
                  <c:v>78.000000</c:v>
                </c:pt>
                <c:pt idx="28">
                  <c:v>47.000000</c:v>
                </c:pt>
                <c:pt idx="29">
                  <c:v>50.000000</c:v>
                </c:pt>
                <c:pt idx="30">
                  <c:v>43.000000</c:v>
                </c:pt>
                <c:pt idx="31">
                  <c:v>64.000000</c:v>
                </c:pt>
                <c:pt idx="32">
                  <c:v>6.000000</c:v>
                </c:pt>
                <c:pt idx="33">
                  <c:v>22.000000</c:v>
                </c:pt>
                <c:pt idx="34">
                  <c:v>92.000000</c:v>
                </c:pt>
                <c:pt idx="35">
                  <c:v>59.000000</c:v>
                </c:pt>
                <c:pt idx="36">
                  <c:v>67.000000</c:v>
                </c:pt>
                <c:pt idx="37">
                  <c:v>49.000000</c:v>
                </c:pt>
                <c:pt idx="38">
                  <c:v>51.000000</c:v>
                </c:pt>
                <c:pt idx="39">
                  <c:v>24.000000</c:v>
                </c:pt>
                <c:pt idx="40">
                  <c:v>37.000000</c:v>
                </c:pt>
                <c:pt idx="41">
                  <c:v>102.000000</c:v>
                </c:pt>
                <c:pt idx="42">
                  <c:v>81.000000</c:v>
                </c:pt>
                <c:pt idx="43">
                  <c:v>55.000000</c:v>
                </c:pt>
                <c:pt idx="44">
                  <c:v>81.000000</c:v>
                </c:pt>
                <c:pt idx="45">
                  <c:v>55.000000</c:v>
                </c:pt>
                <c:pt idx="46">
                  <c:v>5.000000</c:v>
                </c:pt>
                <c:pt idx="47">
                  <c:v>35.000000</c:v>
                </c:pt>
                <c:pt idx="48">
                  <c:v>71.000000</c:v>
                </c:pt>
                <c:pt idx="49">
                  <c:v>73.000000</c:v>
                </c:pt>
                <c:pt idx="50">
                  <c:v>65.000000</c:v>
                </c:pt>
                <c:pt idx="51">
                  <c:v>59.000000</c:v>
                </c:pt>
                <c:pt idx="52">
                  <c:v>49.000000</c:v>
                </c:pt>
                <c:pt idx="53">
                  <c:v>1.000000</c:v>
                </c:pt>
                <c:pt idx="54">
                  <c:v>30.000000</c:v>
                </c:pt>
                <c:pt idx="55">
                  <c:v>49.000000</c:v>
                </c:pt>
                <c:pt idx="56">
                  <c:v>47.000000</c:v>
                </c:pt>
                <c:pt idx="57">
                  <c:v>35.000000</c:v>
                </c:pt>
                <c:pt idx="58">
                  <c:v>39.000000</c:v>
                </c:pt>
                <c:pt idx="59">
                  <c:v>26.000000</c:v>
                </c:pt>
                <c:pt idx="60">
                  <c:v>14.000000</c:v>
                </c:pt>
                <c:pt idx="61">
                  <c:v>20.000000</c:v>
                </c:pt>
                <c:pt idx="62">
                  <c:v>31.000000</c:v>
                </c:pt>
                <c:pt idx="63">
                  <c:v>38.000000</c:v>
                </c:pt>
                <c:pt idx="64">
                  <c:v>59.000000</c:v>
                </c:pt>
                <c:pt idx="65">
                  <c:v>53.000000</c:v>
                </c:pt>
                <c:pt idx="66">
                  <c:v>42.000000</c:v>
                </c:pt>
                <c:pt idx="67">
                  <c:v>11.000000</c:v>
                </c:pt>
                <c:pt idx="68">
                  <c:v>11.000000</c:v>
                </c:pt>
                <c:pt idx="69">
                  <c:v>39.000000</c:v>
                </c:pt>
                <c:pt idx="70">
                  <c:v>44.000000</c:v>
                </c:pt>
                <c:pt idx="71">
                  <c:v>50.000000</c:v>
                </c:pt>
                <c:pt idx="72">
                  <c:v>65.000000</c:v>
                </c:pt>
                <c:pt idx="73">
                  <c:v>78.000000</c:v>
                </c:pt>
                <c:pt idx="74">
                  <c:v>18.000000</c:v>
                </c:pt>
                <c:pt idx="75">
                  <c:v>23.000000</c:v>
                </c:pt>
                <c:pt idx="76">
                  <c:v>54.000000</c:v>
                </c:pt>
                <c:pt idx="77">
                  <c:v>94.000000</c:v>
                </c:pt>
                <c:pt idx="78">
                  <c:v>135.000000</c:v>
                </c:pt>
                <c:pt idx="79">
                  <c:v>124.000000</c:v>
                </c:pt>
                <c:pt idx="80">
                  <c:v>95.000000</c:v>
                </c:pt>
                <c:pt idx="81">
                  <c:v>14.000000</c:v>
                </c:pt>
                <c:pt idx="82">
                  <c:v>67.000000</c:v>
                </c:pt>
                <c:pt idx="83">
                  <c:v>141.000000</c:v>
                </c:pt>
                <c:pt idx="84">
                  <c:v>181.000000</c:v>
                </c:pt>
                <c:pt idx="85">
                  <c:v>159.000000</c:v>
                </c:pt>
                <c:pt idx="86">
                  <c:v>185.000000</c:v>
                </c:pt>
                <c:pt idx="87">
                  <c:v>155.000000</c:v>
                </c:pt>
                <c:pt idx="88">
                  <c:v>35.000000</c:v>
                </c:pt>
                <c:pt idx="89">
                  <c:v>82.000000</c:v>
                </c:pt>
                <c:pt idx="90">
                  <c:v>261.000000</c:v>
                </c:pt>
                <c:pt idx="91">
                  <c:v>221.000000</c:v>
                </c:pt>
                <c:pt idx="92">
                  <c:v>228.000000</c:v>
                </c:pt>
                <c:pt idx="93">
                  <c:v>235.000000</c:v>
                </c:pt>
                <c:pt idx="94">
                  <c:v>182.000000</c:v>
                </c:pt>
                <c:pt idx="95">
                  <c:v>44.000000</c:v>
                </c:pt>
                <c:pt idx="96">
                  <c:v>71.000000</c:v>
                </c:pt>
                <c:pt idx="97">
                  <c:v>297.000000</c:v>
                </c:pt>
                <c:pt idx="98">
                  <c:v>270.000000</c:v>
                </c:pt>
                <c:pt idx="99">
                  <c:v>309.000000</c:v>
                </c:pt>
                <c:pt idx="100">
                  <c:v>291.000000</c:v>
                </c:pt>
                <c:pt idx="101">
                  <c:v>193.000000</c:v>
                </c:pt>
                <c:pt idx="102">
                  <c:v>72.000000</c:v>
                </c:pt>
                <c:pt idx="103">
                  <c:v>90.000000</c:v>
                </c:pt>
                <c:pt idx="104">
                  <c:v>293.000000</c:v>
                </c:pt>
                <c:pt idx="105">
                  <c:v>319.000000</c:v>
                </c:pt>
                <c:pt idx="106">
                  <c:v>282.000000</c:v>
                </c:pt>
                <c:pt idx="107">
                  <c:v>341.000000</c:v>
                </c:pt>
                <c:pt idx="108">
                  <c:v>271.000000</c:v>
                </c:pt>
                <c:pt idx="109">
                  <c:v>63.000000</c:v>
                </c:pt>
                <c:pt idx="110">
                  <c:v>127.000000</c:v>
                </c:pt>
                <c:pt idx="111">
                  <c:v>398.000000</c:v>
                </c:pt>
                <c:pt idx="112">
                  <c:v>542.000000</c:v>
                </c:pt>
                <c:pt idx="113">
                  <c:v>521.000000</c:v>
                </c:pt>
                <c:pt idx="114">
                  <c:v>578.000000</c:v>
                </c:pt>
                <c:pt idx="115">
                  <c:v>713.000000</c:v>
                </c:pt>
                <c:pt idx="116">
                  <c:v>79.000000</c:v>
                </c:pt>
                <c:pt idx="117">
                  <c:v>174.000000</c:v>
                </c:pt>
                <c:pt idx="118">
                  <c:v>412.000000</c:v>
                </c:pt>
                <c:pt idx="119">
                  <c:v>1202.000000</c:v>
                </c:pt>
                <c:pt idx="120">
                  <c:v>1007.000000</c:v>
                </c:pt>
                <c:pt idx="121">
                  <c:v>1144.000000</c:v>
                </c:pt>
                <c:pt idx="122">
                  <c:v>1537.000000</c:v>
                </c:pt>
                <c:pt idx="123">
                  <c:v>275.000000</c:v>
                </c:pt>
                <c:pt idx="124">
                  <c:v>240.000000</c:v>
                </c:pt>
                <c:pt idx="125">
                  <c:v>841.000000</c:v>
                </c:pt>
                <c:pt idx="126">
                  <c:v>1527.000000</c:v>
                </c:pt>
                <c:pt idx="127">
                  <c:v>1607.000000</c:v>
                </c:pt>
                <c:pt idx="128">
                  <c:v>1127.000000</c:v>
                </c:pt>
                <c:pt idx="129">
                  <c:v>1974.000000</c:v>
                </c:pt>
                <c:pt idx="130">
                  <c:v>379.000000</c:v>
                </c:pt>
                <c:pt idx="131">
                  <c:v>548.000000</c:v>
                </c:pt>
                <c:pt idx="132">
                  <c:v>1255.000000</c:v>
                </c:pt>
                <c:pt idx="133">
                  <c:v>1966.000000</c:v>
                </c:pt>
                <c:pt idx="134">
                  <c:v>1695.000000</c:v>
                </c:pt>
                <c:pt idx="135">
                  <c:v>2247.000000</c:v>
                </c:pt>
                <c:pt idx="136">
                  <c:v>1364.000000</c:v>
                </c:pt>
                <c:pt idx="137">
                  <c:v>416.000000</c:v>
                </c:pt>
                <c:pt idx="138">
                  <c:v>644.000000</c:v>
                </c:pt>
                <c:pt idx="139">
                  <c:v>1314.000000</c:v>
                </c:pt>
                <c:pt idx="140">
                  <c:v>1437.000000</c:v>
                </c:pt>
                <c:pt idx="141">
                  <c:v>1843.000000</c:v>
                </c:pt>
                <c:pt idx="142">
                  <c:v>1875.000000</c:v>
                </c:pt>
                <c:pt idx="143">
                  <c:v>1682.000000</c:v>
                </c:pt>
                <c:pt idx="144">
                  <c:v>730.000000</c:v>
                </c:pt>
                <c:pt idx="145">
                  <c:v>989.000000</c:v>
                </c:pt>
                <c:pt idx="146">
                  <c:v>1481.000000</c:v>
                </c:pt>
                <c:pt idx="147">
                  <c:v>2038.000000</c:v>
                </c:pt>
                <c:pt idx="148">
                  <c:v>2499.000000</c:v>
                </c:pt>
                <c:pt idx="149">
                  <c:v>2190.000000</c:v>
                </c:pt>
                <c:pt idx="150">
                  <c:v>1185.000000</c:v>
                </c:pt>
                <c:pt idx="151">
                  <c:v>745.000000</c:v>
                </c:pt>
                <c:pt idx="152">
                  <c:v>1054.000000</c:v>
                </c:pt>
                <c:pt idx="153">
                  <c:v>1621.000000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'Sweden-regions'!$B$131:$B$284</c:f>
              <c:strCache>
                <c:ptCount val="154"/>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strCache>
            </c:strRef>
          </c:cat>
          <c:val>
            <c:numRef>
              <c:f>'Sweden-regions'!$P$131:$P$284</c:f>
              <c:numCache>
                <c:ptCount val="154"/>
                <c:pt idx="0">
                  <c:v>105.000000</c:v>
                </c:pt>
                <c:pt idx="1">
                  <c:v>218.000000</c:v>
                </c:pt>
                <c:pt idx="2">
                  <c:v>186.000000</c:v>
                </c:pt>
                <c:pt idx="3">
                  <c:v>178.000000</c:v>
                </c:pt>
                <c:pt idx="4">
                  <c:v>124.000000</c:v>
                </c:pt>
                <c:pt idx="5">
                  <c:v>19.000000</c:v>
                </c:pt>
                <c:pt idx="6">
                  <c:v>54.000000</c:v>
                </c:pt>
                <c:pt idx="7">
                  <c:v>214.000000</c:v>
                </c:pt>
                <c:pt idx="8">
                  <c:v>138.000000</c:v>
                </c:pt>
                <c:pt idx="9">
                  <c:v>96.000000</c:v>
                </c:pt>
                <c:pt idx="10">
                  <c:v>137.000000</c:v>
                </c:pt>
                <c:pt idx="11">
                  <c:v>23.000000</c:v>
                </c:pt>
                <c:pt idx="12">
                  <c:v>23.000000</c:v>
                </c:pt>
                <c:pt idx="13">
                  <c:v>62.000000</c:v>
                </c:pt>
                <c:pt idx="14">
                  <c:v>140.000000</c:v>
                </c:pt>
                <c:pt idx="15">
                  <c:v>66.000000</c:v>
                </c:pt>
                <c:pt idx="16">
                  <c:v>115.000000</c:v>
                </c:pt>
                <c:pt idx="17">
                  <c:v>172.000000</c:v>
                </c:pt>
                <c:pt idx="18">
                  <c:v>37.000000</c:v>
                </c:pt>
                <c:pt idx="19">
                  <c:v>14.000000</c:v>
                </c:pt>
                <c:pt idx="20">
                  <c:v>30.000000</c:v>
                </c:pt>
                <c:pt idx="21">
                  <c:v>104.000000</c:v>
                </c:pt>
                <c:pt idx="22">
                  <c:v>64.000000</c:v>
                </c:pt>
                <c:pt idx="23">
                  <c:v>86.000000</c:v>
                </c:pt>
                <c:pt idx="24">
                  <c:v>56.000000</c:v>
                </c:pt>
                <c:pt idx="25">
                  <c:v>8.000000</c:v>
                </c:pt>
                <c:pt idx="26">
                  <c:v>10.000000</c:v>
                </c:pt>
                <c:pt idx="27">
                  <c:v>112.000000</c:v>
                </c:pt>
                <c:pt idx="28">
                  <c:v>114.000000</c:v>
                </c:pt>
                <c:pt idx="29">
                  <c:v>114.000000</c:v>
                </c:pt>
                <c:pt idx="30">
                  <c:v>68.000000</c:v>
                </c:pt>
                <c:pt idx="31">
                  <c:v>177.000000</c:v>
                </c:pt>
                <c:pt idx="32">
                  <c:v>10.000000</c:v>
                </c:pt>
                <c:pt idx="33">
                  <c:v>19.000000</c:v>
                </c:pt>
                <c:pt idx="34">
                  <c:v>109.000000</c:v>
                </c:pt>
                <c:pt idx="35">
                  <c:v>163.000000</c:v>
                </c:pt>
                <c:pt idx="36">
                  <c:v>138.000000</c:v>
                </c:pt>
                <c:pt idx="37">
                  <c:v>134.000000</c:v>
                </c:pt>
                <c:pt idx="38">
                  <c:v>102.000000</c:v>
                </c:pt>
                <c:pt idx="39">
                  <c:v>6.000000</c:v>
                </c:pt>
                <c:pt idx="40">
                  <c:v>29.000000</c:v>
                </c:pt>
                <c:pt idx="41">
                  <c:v>108.000000</c:v>
                </c:pt>
                <c:pt idx="42">
                  <c:v>140.000000</c:v>
                </c:pt>
                <c:pt idx="43">
                  <c:v>127.000000</c:v>
                </c:pt>
                <c:pt idx="44">
                  <c:v>86.000000</c:v>
                </c:pt>
                <c:pt idx="45">
                  <c:v>57.000000</c:v>
                </c:pt>
                <c:pt idx="46">
                  <c:v>32.000000</c:v>
                </c:pt>
                <c:pt idx="47">
                  <c:v>6.000000</c:v>
                </c:pt>
                <c:pt idx="48">
                  <c:v>58.000000</c:v>
                </c:pt>
                <c:pt idx="49">
                  <c:v>105.000000</c:v>
                </c:pt>
                <c:pt idx="50">
                  <c:v>112.000000</c:v>
                </c:pt>
                <c:pt idx="51">
                  <c:v>67.000000</c:v>
                </c:pt>
                <c:pt idx="52">
                  <c:v>27.000000</c:v>
                </c:pt>
                <c:pt idx="53">
                  <c:v>22.000000</c:v>
                </c:pt>
                <c:pt idx="54">
                  <c:v>13.000000</c:v>
                </c:pt>
                <c:pt idx="55">
                  <c:v>32.000000</c:v>
                </c:pt>
                <c:pt idx="56">
                  <c:v>40.000000</c:v>
                </c:pt>
                <c:pt idx="57">
                  <c:v>54.000000</c:v>
                </c:pt>
                <c:pt idx="58">
                  <c:v>31.000000</c:v>
                </c:pt>
                <c:pt idx="59">
                  <c:v>45.000000</c:v>
                </c:pt>
                <c:pt idx="60">
                  <c:v>18.000000</c:v>
                </c:pt>
                <c:pt idx="61">
                  <c:v>11.000000</c:v>
                </c:pt>
                <c:pt idx="62">
                  <c:v>27.000000</c:v>
                </c:pt>
                <c:pt idx="63">
                  <c:v>53.000000</c:v>
                </c:pt>
                <c:pt idx="64">
                  <c:v>55.000000</c:v>
                </c:pt>
                <c:pt idx="65">
                  <c:v>75.000000</c:v>
                </c:pt>
                <c:pt idx="66">
                  <c:v>39.000000</c:v>
                </c:pt>
                <c:pt idx="67">
                  <c:v>35.000000</c:v>
                </c:pt>
                <c:pt idx="68">
                  <c:v>34.000000</c:v>
                </c:pt>
                <c:pt idx="69">
                  <c:v>33.000000</c:v>
                </c:pt>
                <c:pt idx="70">
                  <c:v>66.000000</c:v>
                </c:pt>
                <c:pt idx="71">
                  <c:v>66.000000</c:v>
                </c:pt>
                <c:pt idx="72">
                  <c:v>57.000000</c:v>
                </c:pt>
                <c:pt idx="73">
                  <c:v>20.000000</c:v>
                </c:pt>
                <c:pt idx="74">
                  <c:v>28.000000</c:v>
                </c:pt>
                <c:pt idx="75">
                  <c:v>27.000000</c:v>
                </c:pt>
                <c:pt idx="76">
                  <c:v>48.000000</c:v>
                </c:pt>
                <c:pt idx="77">
                  <c:v>54.000000</c:v>
                </c:pt>
                <c:pt idx="78">
                  <c:v>60.000000</c:v>
                </c:pt>
                <c:pt idx="79">
                  <c:v>68.000000</c:v>
                </c:pt>
                <c:pt idx="80">
                  <c:v>50.000000</c:v>
                </c:pt>
                <c:pt idx="81">
                  <c:v>33.000000</c:v>
                </c:pt>
                <c:pt idx="82">
                  <c:v>19.000000</c:v>
                </c:pt>
                <c:pt idx="83">
                  <c:v>40.000000</c:v>
                </c:pt>
                <c:pt idx="84">
                  <c:v>147.000000</c:v>
                </c:pt>
                <c:pt idx="85">
                  <c:v>121.000000</c:v>
                </c:pt>
                <c:pt idx="86">
                  <c:v>96.000000</c:v>
                </c:pt>
                <c:pt idx="87">
                  <c:v>21.000000</c:v>
                </c:pt>
                <c:pt idx="88">
                  <c:v>47.000000</c:v>
                </c:pt>
                <c:pt idx="89">
                  <c:v>43.000000</c:v>
                </c:pt>
                <c:pt idx="90">
                  <c:v>48.000000</c:v>
                </c:pt>
                <c:pt idx="91">
                  <c:v>83.000000</c:v>
                </c:pt>
                <c:pt idx="92">
                  <c:v>85.000000</c:v>
                </c:pt>
                <c:pt idx="93">
                  <c:v>85.000000</c:v>
                </c:pt>
                <c:pt idx="94">
                  <c:v>37.000000</c:v>
                </c:pt>
                <c:pt idx="95">
                  <c:v>21.000000</c:v>
                </c:pt>
                <c:pt idx="96">
                  <c:v>34.000000</c:v>
                </c:pt>
                <c:pt idx="97">
                  <c:v>96.000000</c:v>
                </c:pt>
                <c:pt idx="98">
                  <c:v>137.000000</c:v>
                </c:pt>
                <c:pt idx="99">
                  <c:v>90.000000</c:v>
                </c:pt>
                <c:pt idx="100">
                  <c:v>101.000000</c:v>
                </c:pt>
                <c:pt idx="101">
                  <c:v>66.000000</c:v>
                </c:pt>
                <c:pt idx="102">
                  <c:v>13.000000</c:v>
                </c:pt>
                <c:pt idx="103">
                  <c:v>38.000000</c:v>
                </c:pt>
                <c:pt idx="104">
                  <c:v>101.000000</c:v>
                </c:pt>
                <c:pt idx="105">
                  <c:v>153.000000</c:v>
                </c:pt>
                <c:pt idx="106">
                  <c:v>92.000000</c:v>
                </c:pt>
                <c:pt idx="107">
                  <c:v>206.000000</c:v>
                </c:pt>
                <c:pt idx="108">
                  <c:v>76.000000</c:v>
                </c:pt>
                <c:pt idx="109">
                  <c:v>41.000000</c:v>
                </c:pt>
                <c:pt idx="110">
                  <c:v>85.000000</c:v>
                </c:pt>
                <c:pt idx="111">
                  <c:v>217.000000</c:v>
                </c:pt>
                <c:pt idx="112">
                  <c:v>174.000000</c:v>
                </c:pt>
                <c:pt idx="113">
                  <c:v>294.000000</c:v>
                </c:pt>
                <c:pt idx="114">
                  <c:v>322.000000</c:v>
                </c:pt>
                <c:pt idx="115">
                  <c:v>100.000000</c:v>
                </c:pt>
                <c:pt idx="116">
                  <c:v>179.000000</c:v>
                </c:pt>
                <c:pt idx="117">
                  <c:v>173.000000</c:v>
                </c:pt>
                <c:pt idx="118">
                  <c:v>458.000000</c:v>
                </c:pt>
                <c:pt idx="119">
                  <c:v>610.000000</c:v>
                </c:pt>
                <c:pt idx="120">
                  <c:v>526.000000</c:v>
                </c:pt>
                <c:pt idx="121">
                  <c:v>596.000000</c:v>
                </c:pt>
                <c:pt idx="122">
                  <c:v>202.000000</c:v>
                </c:pt>
                <c:pt idx="123">
                  <c:v>417.000000</c:v>
                </c:pt>
                <c:pt idx="124">
                  <c:v>137.000000</c:v>
                </c:pt>
                <c:pt idx="125">
                  <c:v>636.000000</c:v>
                </c:pt>
                <c:pt idx="126">
                  <c:v>610.000000</c:v>
                </c:pt>
                <c:pt idx="127">
                  <c:v>599.000000</c:v>
                </c:pt>
                <c:pt idx="128">
                  <c:v>983.000000</c:v>
                </c:pt>
                <c:pt idx="129">
                  <c:v>570.000000</c:v>
                </c:pt>
                <c:pt idx="130">
                  <c:v>536.000000</c:v>
                </c:pt>
                <c:pt idx="131">
                  <c:v>362.000000</c:v>
                </c:pt>
                <c:pt idx="132">
                  <c:v>601.000000</c:v>
                </c:pt>
                <c:pt idx="133">
                  <c:v>835.000000</c:v>
                </c:pt>
                <c:pt idx="134">
                  <c:v>770.000000</c:v>
                </c:pt>
                <c:pt idx="135">
                  <c:v>939.000000</c:v>
                </c:pt>
                <c:pt idx="136">
                  <c:v>373.000000</c:v>
                </c:pt>
                <c:pt idx="137">
                  <c:v>311.000000</c:v>
                </c:pt>
                <c:pt idx="138">
                  <c:v>259.000000</c:v>
                </c:pt>
                <c:pt idx="139">
                  <c:v>365.000000</c:v>
                </c:pt>
                <c:pt idx="140">
                  <c:v>917.000000</c:v>
                </c:pt>
                <c:pt idx="141">
                  <c:v>1263.000000</c:v>
                </c:pt>
                <c:pt idx="142">
                  <c:v>709.000000</c:v>
                </c:pt>
                <c:pt idx="143">
                  <c:v>703.000000</c:v>
                </c:pt>
                <c:pt idx="144">
                  <c:v>369.000000</c:v>
                </c:pt>
                <c:pt idx="145">
                  <c:v>280.000000</c:v>
                </c:pt>
                <c:pt idx="146">
                  <c:v>724.000000</c:v>
                </c:pt>
                <c:pt idx="147">
                  <c:v>481.000000</c:v>
                </c:pt>
                <c:pt idx="148">
                  <c:v>1133.000000</c:v>
                </c:pt>
                <c:pt idx="149">
                  <c:v>704.000000</c:v>
                </c:pt>
                <c:pt idx="150">
                  <c:v>706.000000</c:v>
                </c:pt>
                <c:pt idx="151">
                  <c:v>333.000000</c:v>
                </c:pt>
                <c:pt idx="152">
                  <c:v>275.000000</c:v>
                </c:pt>
                <c:pt idx="153">
                  <c:v>448.000000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'Sweden-regions'!$B$131:$B$284</c:f>
              <c:strCache>
                <c:ptCount val="154"/>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strCache>
            </c:strRef>
          </c:cat>
          <c:val>
            <c:numRef>
              <c:f>'Sweden-regions'!$Q$131:$Q$284</c:f>
              <c:numCache>
                <c:ptCount val="154"/>
                <c:pt idx="0">
                  <c:v>8.000000</c:v>
                </c:pt>
                <c:pt idx="1">
                  <c:v>19.000000</c:v>
                </c:pt>
                <c:pt idx="2">
                  <c:v>6.000000</c:v>
                </c:pt>
                <c:pt idx="3">
                  <c:v>16.000000</c:v>
                </c:pt>
                <c:pt idx="4">
                  <c:v>0.000000</c:v>
                </c:pt>
                <c:pt idx="5">
                  <c:v>7.000000</c:v>
                </c:pt>
                <c:pt idx="6">
                  <c:v>7.000000</c:v>
                </c:pt>
                <c:pt idx="7">
                  <c:v>11.000000</c:v>
                </c:pt>
                <c:pt idx="8">
                  <c:v>6.000000</c:v>
                </c:pt>
                <c:pt idx="9">
                  <c:v>11.000000</c:v>
                </c:pt>
                <c:pt idx="10">
                  <c:v>3.000000</c:v>
                </c:pt>
                <c:pt idx="11">
                  <c:v>2.000000</c:v>
                </c:pt>
                <c:pt idx="12">
                  <c:v>7.000000</c:v>
                </c:pt>
                <c:pt idx="13">
                  <c:v>2.000000</c:v>
                </c:pt>
                <c:pt idx="14">
                  <c:v>9.000000</c:v>
                </c:pt>
                <c:pt idx="15">
                  <c:v>5.000000</c:v>
                </c:pt>
                <c:pt idx="16">
                  <c:v>2.000000</c:v>
                </c:pt>
                <c:pt idx="17">
                  <c:v>3.000000</c:v>
                </c:pt>
                <c:pt idx="18">
                  <c:v>0.000000</c:v>
                </c:pt>
                <c:pt idx="19">
                  <c:v>2.000000</c:v>
                </c:pt>
                <c:pt idx="20">
                  <c:v>2.000000</c:v>
                </c:pt>
                <c:pt idx="21">
                  <c:v>3.000000</c:v>
                </c:pt>
                <c:pt idx="22">
                  <c:v>7.000000</c:v>
                </c:pt>
                <c:pt idx="23">
                  <c:v>4.000000</c:v>
                </c:pt>
                <c:pt idx="24">
                  <c:v>4.000000</c:v>
                </c:pt>
                <c:pt idx="25">
                  <c:v>0.000000</c:v>
                </c:pt>
                <c:pt idx="26">
                  <c:v>3.000000</c:v>
                </c:pt>
                <c:pt idx="27">
                  <c:v>10.000000</c:v>
                </c:pt>
                <c:pt idx="28">
                  <c:v>0.000000</c:v>
                </c:pt>
                <c:pt idx="29">
                  <c:v>7.000000</c:v>
                </c:pt>
                <c:pt idx="30">
                  <c:v>17.000000</c:v>
                </c:pt>
                <c:pt idx="31">
                  <c:v>3.000000</c:v>
                </c:pt>
                <c:pt idx="32">
                  <c:v>0.000000</c:v>
                </c:pt>
                <c:pt idx="33">
                  <c:v>6.000000</c:v>
                </c:pt>
                <c:pt idx="34">
                  <c:v>8.000000</c:v>
                </c:pt>
                <c:pt idx="35">
                  <c:v>7.000000</c:v>
                </c:pt>
                <c:pt idx="36">
                  <c:v>15.000000</c:v>
                </c:pt>
                <c:pt idx="37">
                  <c:v>7.000000</c:v>
                </c:pt>
                <c:pt idx="38">
                  <c:v>8.000000</c:v>
                </c:pt>
                <c:pt idx="39">
                  <c:v>0.000000</c:v>
                </c:pt>
                <c:pt idx="40">
                  <c:v>3.000000</c:v>
                </c:pt>
                <c:pt idx="41">
                  <c:v>14.000000</c:v>
                </c:pt>
                <c:pt idx="42">
                  <c:v>10.000000</c:v>
                </c:pt>
                <c:pt idx="43">
                  <c:v>5.000000</c:v>
                </c:pt>
                <c:pt idx="44">
                  <c:v>8.000000</c:v>
                </c:pt>
                <c:pt idx="45">
                  <c:v>4.000000</c:v>
                </c:pt>
                <c:pt idx="46">
                  <c:v>1.000000</c:v>
                </c:pt>
                <c:pt idx="47">
                  <c:v>8.000000</c:v>
                </c:pt>
                <c:pt idx="48">
                  <c:v>5.000000</c:v>
                </c:pt>
                <c:pt idx="49">
                  <c:v>12.000000</c:v>
                </c:pt>
                <c:pt idx="50">
                  <c:v>4.000000</c:v>
                </c:pt>
                <c:pt idx="51">
                  <c:v>3.000000</c:v>
                </c:pt>
                <c:pt idx="52">
                  <c:v>0.000000</c:v>
                </c:pt>
                <c:pt idx="53">
                  <c:v>0.000000</c:v>
                </c:pt>
                <c:pt idx="54">
                  <c:v>3.000000</c:v>
                </c:pt>
                <c:pt idx="55">
                  <c:v>5.000000</c:v>
                </c:pt>
                <c:pt idx="56">
                  <c:v>2.000000</c:v>
                </c:pt>
                <c:pt idx="57">
                  <c:v>3.000000</c:v>
                </c:pt>
                <c:pt idx="58">
                  <c:v>0.000000</c:v>
                </c:pt>
                <c:pt idx="59">
                  <c:v>0.000000</c:v>
                </c:pt>
                <c:pt idx="60">
                  <c:v>0.000000</c:v>
                </c:pt>
                <c:pt idx="61">
                  <c:v>0.000000</c:v>
                </c:pt>
                <c:pt idx="62">
                  <c:v>30.000000</c:v>
                </c:pt>
                <c:pt idx="63">
                  <c:v>14.000000</c:v>
                </c:pt>
                <c:pt idx="64">
                  <c:v>16.000000</c:v>
                </c:pt>
                <c:pt idx="65">
                  <c:v>14.000000</c:v>
                </c:pt>
                <c:pt idx="66">
                  <c:v>9.000000</c:v>
                </c:pt>
                <c:pt idx="67">
                  <c:v>3.000000</c:v>
                </c:pt>
                <c:pt idx="68">
                  <c:v>9.000000</c:v>
                </c:pt>
                <c:pt idx="69">
                  <c:v>10.000000</c:v>
                </c:pt>
                <c:pt idx="70">
                  <c:v>15.000000</c:v>
                </c:pt>
                <c:pt idx="71">
                  <c:v>9.000000</c:v>
                </c:pt>
                <c:pt idx="72">
                  <c:v>8.000000</c:v>
                </c:pt>
                <c:pt idx="73">
                  <c:v>15.000000</c:v>
                </c:pt>
                <c:pt idx="74">
                  <c:v>9.000000</c:v>
                </c:pt>
                <c:pt idx="75">
                  <c:v>2.000000</c:v>
                </c:pt>
                <c:pt idx="76">
                  <c:v>16.000000</c:v>
                </c:pt>
                <c:pt idx="77">
                  <c:v>19.000000</c:v>
                </c:pt>
                <c:pt idx="78">
                  <c:v>9.000000</c:v>
                </c:pt>
                <c:pt idx="79">
                  <c:v>19.000000</c:v>
                </c:pt>
                <c:pt idx="80">
                  <c:v>9.000000</c:v>
                </c:pt>
                <c:pt idx="81">
                  <c:v>11.000000</c:v>
                </c:pt>
                <c:pt idx="82">
                  <c:v>9.000000</c:v>
                </c:pt>
                <c:pt idx="83">
                  <c:v>9.000000</c:v>
                </c:pt>
                <c:pt idx="84">
                  <c:v>7.000000</c:v>
                </c:pt>
                <c:pt idx="85">
                  <c:v>6.000000</c:v>
                </c:pt>
                <c:pt idx="86">
                  <c:v>10.000000</c:v>
                </c:pt>
                <c:pt idx="87">
                  <c:v>8.000000</c:v>
                </c:pt>
                <c:pt idx="88">
                  <c:v>10.000000</c:v>
                </c:pt>
                <c:pt idx="89">
                  <c:v>9.000000</c:v>
                </c:pt>
                <c:pt idx="90">
                  <c:v>18.000000</c:v>
                </c:pt>
                <c:pt idx="91">
                  <c:v>26.000000</c:v>
                </c:pt>
                <c:pt idx="92">
                  <c:v>19.000000</c:v>
                </c:pt>
                <c:pt idx="93">
                  <c:v>35.000000</c:v>
                </c:pt>
                <c:pt idx="94">
                  <c:v>28.000000</c:v>
                </c:pt>
                <c:pt idx="95">
                  <c:v>22.000000</c:v>
                </c:pt>
                <c:pt idx="96">
                  <c:v>25.000000</c:v>
                </c:pt>
                <c:pt idx="97">
                  <c:v>37.000000</c:v>
                </c:pt>
                <c:pt idx="98">
                  <c:v>28.000000</c:v>
                </c:pt>
                <c:pt idx="99">
                  <c:v>61.000000</c:v>
                </c:pt>
                <c:pt idx="100">
                  <c:v>33.000000</c:v>
                </c:pt>
                <c:pt idx="101">
                  <c:v>38.000000</c:v>
                </c:pt>
                <c:pt idx="102">
                  <c:v>36.000000</c:v>
                </c:pt>
                <c:pt idx="103">
                  <c:v>40.000000</c:v>
                </c:pt>
                <c:pt idx="104">
                  <c:v>45.000000</c:v>
                </c:pt>
                <c:pt idx="105">
                  <c:v>53.000000</c:v>
                </c:pt>
                <c:pt idx="106">
                  <c:v>41.000000</c:v>
                </c:pt>
                <c:pt idx="107">
                  <c:v>55.000000</c:v>
                </c:pt>
                <c:pt idx="108">
                  <c:v>64.000000</c:v>
                </c:pt>
                <c:pt idx="109">
                  <c:v>34.000000</c:v>
                </c:pt>
                <c:pt idx="110">
                  <c:v>44.000000</c:v>
                </c:pt>
                <c:pt idx="111">
                  <c:v>88.000000</c:v>
                </c:pt>
                <c:pt idx="112">
                  <c:v>71.000000</c:v>
                </c:pt>
                <c:pt idx="113">
                  <c:v>101.000000</c:v>
                </c:pt>
                <c:pt idx="114">
                  <c:v>93.000000</c:v>
                </c:pt>
                <c:pt idx="115">
                  <c:v>130.000000</c:v>
                </c:pt>
                <c:pt idx="116">
                  <c:v>85.000000</c:v>
                </c:pt>
                <c:pt idx="117">
                  <c:v>134.000000</c:v>
                </c:pt>
                <c:pt idx="118">
                  <c:v>116.000000</c:v>
                </c:pt>
                <c:pt idx="119">
                  <c:v>125.000000</c:v>
                </c:pt>
                <c:pt idx="120">
                  <c:v>131.000000</c:v>
                </c:pt>
                <c:pt idx="121">
                  <c:v>221.000000</c:v>
                </c:pt>
                <c:pt idx="122">
                  <c:v>122.000000</c:v>
                </c:pt>
                <c:pt idx="123">
                  <c:v>153.000000</c:v>
                </c:pt>
                <c:pt idx="124">
                  <c:v>161.000000</c:v>
                </c:pt>
                <c:pt idx="125">
                  <c:v>122.000000</c:v>
                </c:pt>
                <c:pt idx="126">
                  <c:v>152.000000</c:v>
                </c:pt>
                <c:pt idx="127">
                  <c:v>246.000000</c:v>
                </c:pt>
                <c:pt idx="128">
                  <c:v>212.000000</c:v>
                </c:pt>
                <c:pt idx="129">
                  <c:v>185.000000</c:v>
                </c:pt>
                <c:pt idx="130">
                  <c:v>147.000000</c:v>
                </c:pt>
                <c:pt idx="131">
                  <c:v>84.000000</c:v>
                </c:pt>
                <c:pt idx="132">
                  <c:v>196.000000</c:v>
                </c:pt>
                <c:pt idx="133">
                  <c:v>263.000000</c:v>
                </c:pt>
                <c:pt idx="134">
                  <c:v>248.000000</c:v>
                </c:pt>
                <c:pt idx="135">
                  <c:v>222.000000</c:v>
                </c:pt>
                <c:pt idx="136">
                  <c:v>182.000000</c:v>
                </c:pt>
                <c:pt idx="137">
                  <c:v>28.000000</c:v>
                </c:pt>
                <c:pt idx="138">
                  <c:v>120.000000</c:v>
                </c:pt>
                <c:pt idx="139">
                  <c:v>255.000000</c:v>
                </c:pt>
                <c:pt idx="140">
                  <c:v>113.000000</c:v>
                </c:pt>
                <c:pt idx="141">
                  <c:v>233.000000</c:v>
                </c:pt>
                <c:pt idx="142">
                  <c:v>185.000000</c:v>
                </c:pt>
                <c:pt idx="143">
                  <c:v>107.000000</c:v>
                </c:pt>
                <c:pt idx="144">
                  <c:v>208.000000</c:v>
                </c:pt>
                <c:pt idx="145">
                  <c:v>102.000000</c:v>
                </c:pt>
                <c:pt idx="146">
                  <c:v>232.000000</c:v>
                </c:pt>
                <c:pt idx="147">
                  <c:v>122.000000</c:v>
                </c:pt>
                <c:pt idx="148">
                  <c:v>120.000000</c:v>
                </c:pt>
                <c:pt idx="149">
                  <c:v>139.000000</c:v>
                </c:pt>
                <c:pt idx="150">
                  <c:v>115.000000</c:v>
                </c:pt>
                <c:pt idx="151">
                  <c:v>59.000000</c:v>
                </c:pt>
                <c:pt idx="152">
                  <c:v>60.000000</c:v>
                </c:pt>
                <c:pt idx="153">
                  <c:v>147.000000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
        <c:minorUnit val="15"/>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122"/>
          <c:y val="0.100219"/>
          <c:w val="0.890748"/>
          <c:h val="0.7681"/>
        </c:manualLayout>
      </c:layout>
      <c:barChart>
        <c:barDir val="col"/>
        <c:grouping val="stacked"/>
        <c:varyColors val="0"/>
        <c:ser>
          <c:idx val="0"/>
          <c:order val="0"/>
          <c:tx>
            <c:strRef>
              <c:f>'Belgium'!$C$3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'Belgium'!$B$9:$B$75</c:f>
              <c:strCache>
                <c:ptCount val="67"/>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pt idx="43">
                  <c:v>12/4/2020</c:v>
                </c:pt>
                <c:pt idx="44">
                  <c:v>13/4/2020</c:v>
                </c:pt>
                <c:pt idx="45">
                  <c:v>14/4/2020</c:v>
                </c:pt>
                <c:pt idx="46">
                  <c:v>15/4/2020</c:v>
                </c:pt>
                <c:pt idx="47">
                  <c:v>16/4/2020</c:v>
                </c:pt>
                <c:pt idx="48">
                  <c:v>17/4/2020</c:v>
                </c:pt>
                <c:pt idx="49">
                  <c:v>18/4/2020</c:v>
                </c:pt>
                <c:pt idx="50">
                  <c:v>19/4/2020</c:v>
                </c:pt>
                <c:pt idx="51">
                  <c:v>20/4/2020</c:v>
                </c:pt>
                <c:pt idx="52">
                  <c:v>21/4/2020</c:v>
                </c:pt>
                <c:pt idx="53">
                  <c:v>22/4/2020</c:v>
                </c:pt>
                <c:pt idx="54">
                  <c:v>23/4/2020</c:v>
                </c:pt>
                <c:pt idx="55">
                  <c:v>24/4/2020</c:v>
                </c:pt>
                <c:pt idx="56">
                  <c:v>25/4/2020</c:v>
                </c:pt>
                <c:pt idx="57">
                  <c:v>26/4/2020</c:v>
                </c:pt>
                <c:pt idx="58">
                  <c:v>27/4/2020</c:v>
                </c:pt>
                <c:pt idx="59">
                  <c:v>28/4/2020</c:v>
                </c:pt>
                <c:pt idx="60">
                  <c:v>29/4/2020</c:v>
                </c:pt>
                <c:pt idx="61">
                  <c:v>30/4/2020</c:v>
                </c:pt>
                <c:pt idx="62">
                  <c:v>1/5/2020</c:v>
                </c:pt>
                <c:pt idx="63">
                  <c:v>2/5/2020</c:v>
                </c:pt>
                <c:pt idx="64">
                  <c:v>3/5/2020</c:v>
                </c:pt>
                <c:pt idx="65">
                  <c:v>4/5/2020</c:v>
                </c:pt>
                <c:pt idx="66">
                  <c:v>5/5/2020</c:v>
                </c:pt>
              </c:strCache>
            </c:strRef>
          </c:cat>
          <c:val>
            <c:numRef>
              <c:f>'Belgium'!$C$9:$C$75</c:f>
              <c:numCache>
                <c:ptCount val="67"/>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pt idx="43">
                  <c:v>29647.000000</c:v>
                </c:pt>
                <c:pt idx="44">
                  <c:v>30589.000000</c:v>
                </c:pt>
                <c:pt idx="45">
                  <c:v>31119.000000</c:v>
                </c:pt>
                <c:pt idx="46">
                  <c:v>33573.000000</c:v>
                </c:pt>
                <c:pt idx="47">
                  <c:v>34809.000000</c:v>
                </c:pt>
                <c:pt idx="48">
                  <c:v>36138.000000</c:v>
                </c:pt>
                <c:pt idx="49">
                  <c:v>37183.000000</c:v>
                </c:pt>
                <c:pt idx="50">
                  <c:v>38496.000000</c:v>
                </c:pt>
                <c:pt idx="51">
                  <c:v>39983.000000</c:v>
                </c:pt>
                <c:pt idx="52">
                  <c:v>40956.000000</c:v>
                </c:pt>
                <c:pt idx="53">
                  <c:v>41889.000000</c:v>
                </c:pt>
                <c:pt idx="54">
                  <c:v>42797.000000</c:v>
                </c:pt>
                <c:pt idx="55">
                  <c:v>44293.000000</c:v>
                </c:pt>
                <c:pt idx="56">
                  <c:v>45325.000000</c:v>
                </c:pt>
                <c:pt idx="57">
                  <c:v>46134.000000</c:v>
                </c:pt>
                <c:pt idx="58">
                  <c:v>46687.000000</c:v>
                </c:pt>
                <c:pt idx="59">
                  <c:v>47334.000000</c:v>
                </c:pt>
                <c:pt idx="60">
                  <c:v>47859.000000</c:v>
                </c:pt>
                <c:pt idx="61">
                  <c:v>48519.000000</c:v>
                </c:pt>
                <c:pt idx="62">
                  <c:v>49032.000000</c:v>
                </c:pt>
                <c:pt idx="63">
                  <c:v>49517.000000</c:v>
                </c:pt>
                <c:pt idx="64">
                  <c:v>49906.000000</c:v>
                </c:pt>
                <c:pt idx="65">
                  <c:v>50267.000000</c:v>
                </c:pt>
                <c:pt idx="66">
                  <c:v>50509.000000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
        <c:minorUnit val="7500"/>
      </c:valAx>
      <c:spPr>
        <a:noFill/>
        <a:ln w="12700" cap="flat">
          <a:noFill/>
          <a:miter lim="400000"/>
        </a:ln>
        <a:effectLst/>
      </c:spPr>
    </c:plotArea>
    <c:legend>
      <c:legendPos val="t"/>
      <c:layout>
        <c:manualLayout>
          <c:xMode val="edge"/>
          <c:yMode val="edge"/>
          <c:x val="0.0714671"/>
          <c:y val="0"/>
          <c:w val="0.85082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16,1e</a:t>
                    </a:r>
                    <a:r>
                      <a:rPr b="0" baseline="33200" i="0" strike="noStrike" sz="1000" u="none">
                        <a:solidFill>
                          <a:srgbClr val="444444"/>
                        </a:solidFill>
                        <a:latin typeface="Helvetica Neue"/>
                      </a:rPr>
                      <a:t>0,203x
R² = 0,8925</a:t>
                    </a:r>
                  </a:p>
                </c:rich>
              </c:tx>
            </c:trendlineLbl>
          </c:trendline>
          <c:cat>
            <c:strRef>
              <c:f>'Belgium'!$B$9:$B$51</c:f>
              <c:strCache>
                <c:ptCount val="43"/>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strCache>
            </c:strRef>
          </c:cat>
          <c:val>
            <c:numRef>
              <c:f>'Belgium'!$C$9:$C$51</c:f>
              <c:numCache>
                <c:ptCount val="43"/>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432"/>
          <c:y val="0.100219"/>
          <c:w val="0.910331"/>
          <c:h val="0.7681"/>
        </c:manualLayout>
      </c:layout>
      <c:barChart>
        <c:barDir val="col"/>
        <c:grouping val="stacked"/>
        <c:varyColors val="0"/>
        <c:ser>
          <c:idx val="0"/>
          <c:order val="0"/>
          <c:tx>
            <c:strRef>
              <c:f>'Belgium'!$D$3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'Belgium'!$B$17:$B$75</c:f>
              <c:strCache>
                <c:ptCount val="59"/>
                <c:pt idx="0">
                  <c:v>08/03/20</c:v>
                </c:pt>
                <c:pt idx="1">
                  <c:v>09/03/20</c:v>
                </c:pt>
                <c:pt idx="2">
                  <c:v>10/03/20</c:v>
                </c:pt>
                <c:pt idx="3">
                  <c:v>11/03/20</c:v>
                </c:pt>
                <c:pt idx="4">
                  <c:v>12/03/20</c:v>
                </c:pt>
                <c:pt idx="5">
                  <c:v>13/03/20</c:v>
                </c:pt>
                <c:pt idx="6">
                  <c:v>14/03/20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strCache>
            </c:strRef>
          </c:cat>
          <c:val>
            <c:numRef>
              <c:f>'Belgium'!$D$17:$D$75</c:f>
              <c:numCache>
                <c:ptCount val="59"/>
                <c:pt idx="0">
                  <c:v>0.000000</c:v>
                </c:pt>
                <c:pt idx="1">
                  <c:v>0.000000</c:v>
                </c:pt>
                <c:pt idx="2">
                  <c:v>0.000000</c:v>
                </c:pt>
                <c:pt idx="3">
                  <c:v>3.000000</c:v>
                </c:pt>
                <c:pt idx="4">
                  <c:v>3.000000</c:v>
                </c:pt>
                <c:pt idx="5">
                  <c:v>3.000000</c:v>
                </c:pt>
                <c:pt idx="6">
                  <c:v>4.000000</c:v>
                </c:pt>
                <c:pt idx="7">
                  <c:v>4.000000</c:v>
                </c:pt>
                <c:pt idx="8">
                  <c:v>5.000000</c:v>
                </c:pt>
                <c:pt idx="9">
                  <c:v>10.000000</c:v>
                </c:pt>
                <c:pt idx="10">
                  <c:v>14.000000</c:v>
                </c:pt>
                <c:pt idx="11">
                  <c:v>21.000000</c:v>
                </c:pt>
                <c:pt idx="12">
                  <c:v>37.000000</c:v>
                </c:pt>
                <c:pt idx="13">
                  <c:v>67.000000</c:v>
                </c:pt>
                <c:pt idx="14">
                  <c:v>75.000000</c:v>
                </c:pt>
                <c:pt idx="15">
                  <c:v>88.000000</c:v>
                </c:pt>
                <c:pt idx="16">
                  <c:v>122.000000</c:v>
                </c:pt>
                <c:pt idx="17">
                  <c:v>178.000000</c:v>
                </c:pt>
                <c:pt idx="18">
                  <c:v>220.000000</c:v>
                </c:pt>
                <c:pt idx="19">
                  <c:v>289.000000</c:v>
                </c:pt>
                <c:pt idx="20">
                  <c:v>353.000000</c:v>
                </c:pt>
                <c:pt idx="21">
                  <c:v>431.000000</c:v>
                </c:pt>
                <c:pt idx="22">
                  <c:v>513.000000</c:v>
                </c:pt>
                <c:pt idx="23">
                  <c:v>705.000000</c:v>
                </c:pt>
                <c:pt idx="24">
                  <c:v>828.000000</c:v>
                </c:pt>
                <c:pt idx="25">
                  <c:v>1011.000000</c:v>
                </c:pt>
                <c:pt idx="26">
                  <c:v>1143.000000</c:v>
                </c:pt>
                <c:pt idx="27">
                  <c:v>1283.000000</c:v>
                </c:pt>
                <c:pt idx="28">
                  <c:v>1447.000000</c:v>
                </c:pt>
                <c:pt idx="29">
                  <c:v>1632.000000</c:v>
                </c:pt>
                <c:pt idx="30">
                  <c:v>2035.000000</c:v>
                </c:pt>
                <c:pt idx="31">
                  <c:v>2240.000000</c:v>
                </c:pt>
                <c:pt idx="32">
                  <c:v>2523.000000</c:v>
                </c:pt>
                <c:pt idx="33">
                  <c:v>3019.000000</c:v>
                </c:pt>
                <c:pt idx="34">
                  <c:v>3346.000000</c:v>
                </c:pt>
                <c:pt idx="35">
                  <c:v>3600.000000</c:v>
                </c:pt>
                <c:pt idx="36">
                  <c:v>3903.000000</c:v>
                </c:pt>
                <c:pt idx="37">
                  <c:v>4157.000000</c:v>
                </c:pt>
                <c:pt idx="38">
                  <c:v>4440.000000</c:v>
                </c:pt>
                <c:pt idx="39">
                  <c:v>4857.000000</c:v>
                </c:pt>
                <c:pt idx="40">
                  <c:v>5163.000000</c:v>
                </c:pt>
                <c:pt idx="41">
                  <c:v>5453.000000</c:v>
                </c:pt>
                <c:pt idx="42">
                  <c:v>5683.000000</c:v>
                </c:pt>
                <c:pt idx="43">
                  <c:v>5828.000000</c:v>
                </c:pt>
                <c:pt idx="44">
                  <c:v>5998.000000</c:v>
                </c:pt>
                <c:pt idx="45">
                  <c:v>6262.000000</c:v>
                </c:pt>
                <c:pt idx="46">
                  <c:v>6490.000000</c:v>
                </c:pt>
                <c:pt idx="47">
                  <c:v>6679.000000</c:v>
                </c:pt>
                <c:pt idx="48">
                  <c:v>6917.000000</c:v>
                </c:pt>
                <c:pt idx="49">
                  <c:v>7094.000000</c:v>
                </c:pt>
                <c:pt idx="50">
                  <c:v>7207.000000</c:v>
                </c:pt>
                <c:pt idx="51">
                  <c:v>7331.000000</c:v>
                </c:pt>
                <c:pt idx="52">
                  <c:v>7501.000000</c:v>
                </c:pt>
                <c:pt idx="53">
                  <c:v>7594.000000</c:v>
                </c:pt>
                <c:pt idx="54">
                  <c:v>7703.000000</c:v>
                </c:pt>
                <c:pt idx="55">
                  <c:v>7765.000000</c:v>
                </c:pt>
                <c:pt idx="56">
                  <c:v>7844.000000</c:v>
                </c:pt>
                <c:pt idx="57">
                  <c:v>7924.000000</c:v>
                </c:pt>
                <c:pt idx="58">
                  <c:v>8016.000000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
        <c:minorUnit val="1125"/>
      </c:valAx>
      <c:spPr>
        <a:noFill/>
        <a:ln w="12700" cap="flat">
          <a:noFill/>
          <a:miter lim="400000"/>
        </a:ln>
        <a:effectLst/>
      </c:spPr>
    </c:plotArea>
    <c:legend>
      <c:legendPos val="t"/>
      <c:layout>
        <c:manualLayout>
          <c:xMode val="edge"/>
          <c:yMode val="edge"/>
          <c:x val="0.0617366"/>
          <c:y val="0"/>
          <c:w val="0.8695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5,3848e</a:t>
                    </a:r>
                    <a:r>
                      <a:rPr b="0" baseline="33200" i="0" strike="noStrike" sz="1000" u="none">
                        <a:solidFill>
                          <a:srgbClr val="444444"/>
                        </a:solidFill>
                        <a:latin typeface="Helvetica Neue"/>
                      </a:rPr>
                      <a:t>0,1887x
R² = 0,9171</a:t>
                    </a:r>
                  </a:p>
                </c:rich>
              </c:tx>
            </c:trendlineLbl>
          </c:trendline>
          <c:cat>
            <c:strRef>
              <c:f>'Belgium'!$B$20:$B$64</c:f>
              <c:strCache>
                <c:ptCount val="45"/>
                <c:pt idx="0">
                  <c:v>11/03/20</c:v>
                </c:pt>
                <c:pt idx="1">
                  <c:v>12/03/20</c:v>
                </c:pt>
                <c:pt idx="2">
                  <c:v>13/03/20</c:v>
                </c:pt>
                <c:pt idx="3">
                  <c:v>14/03/20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strCache>
            </c:strRef>
          </c:cat>
          <c:val>
            <c:numRef>
              <c:f>'Belgium'!$D$20:$D$64</c:f>
              <c:numCache>
                <c:ptCount val="45"/>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pt idx="26">
                  <c:v>1632.000000</c:v>
                </c:pt>
                <c:pt idx="27">
                  <c:v>2035.000000</c:v>
                </c:pt>
                <c:pt idx="28">
                  <c:v>2240.000000</c:v>
                </c:pt>
                <c:pt idx="29">
                  <c:v>2523.000000</c:v>
                </c:pt>
                <c:pt idx="30">
                  <c:v>3019.000000</c:v>
                </c:pt>
                <c:pt idx="31">
                  <c:v>3346.000000</c:v>
                </c:pt>
                <c:pt idx="32">
                  <c:v>3600.000000</c:v>
                </c:pt>
                <c:pt idx="33">
                  <c:v>3903.000000</c:v>
                </c:pt>
                <c:pt idx="34">
                  <c:v>4157.000000</c:v>
                </c:pt>
                <c:pt idx="35">
                  <c:v>4440.000000</c:v>
                </c:pt>
                <c:pt idx="36">
                  <c:v>4857.000000</c:v>
                </c:pt>
                <c:pt idx="37">
                  <c:v>5163.000000</c:v>
                </c:pt>
                <c:pt idx="38">
                  <c:v>5453.000000</c:v>
                </c:pt>
                <c:pt idx="39">
                  <c:v>5683.000000</c:v>
                </c:pt>
                <c:pt idx="40">
                  <c:v>5828.000000</c:v>
                </c:pt>
                <c:pt idx="41">
                  <c:v>5998.000000</c:v>
                </c:pt>
                <c:pt idx="42">
                  <c:v>6262.000000</c:v>
                </c:pt>
                <c:pt idx="43">
                  <c:v>6490.000000</c:v>
                </c:pt>
                <c:pt idx="44">
                  <c:v>6679.000000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6663"/>
          <c:y val="0"/>
          <c:w val="0.166673"/>
          <c:h val="0.0723637"/>
        </c:manualLayout>
      </c:layout>
      <c:overlay val="1"/>
      <c:spPr>
        <a:noFill/>
        <a:effectLst/>
      </c:spPr>
    </c:title>
    <c:autoTitleDeleted val="1"/>
    <c:plotArea>
      <c:layout>
        <c:manualLayout>
          <c:layoutTarget val="inner"/>
          <c:xMode val="edge"/>
          <c:yMode val="edge"/>
          <c:x val="0.112419"/>
          <c:y val="0.0723637"/>
          <c:w val="0.85210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'Italy-main'!$K$4:$K$29</c:f>
              <c:numCache>
                <c:ptCount val="26"/>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'Belgium'!$C$20:$C$48</c:f>
              <c:numCache>
                <c:ptCount val="29"/>
                <c:pt idx="0">
                  <c:v>314.000000</c:v>
                </c:pt>
                <c:pt idx="1">
                  <c:v>314.000000</c:v>
                </c:pt>
                <c:pt idx="2">
                  <c:v>559.000000</c:v>
                </c:pt>
                <c:pt idx="3">
                  <c:v>689.000000</c:v>
                </c:pt>
                <c:pt idx="4">
                  <c:v>886.000000</c:v>
                </c:pt>
                <c:pt idx="5">
                  <c:v>1058.000000</c:v>
                </c:pt>
                <c:pt idx="6">
                  <c:v>1243.000000</c:v>
                </c:pt>
                <c:pt idx="7">
                  <c:v>1486.000000</c:v>
                </c:pt>
                <c:pt idx="8">
                  <c:v>1795.000000</c:v>
                </c:pt>
                <c:pt idx="9">
                  <c:v>2257.000000</c:v>
                </c:pt>
                <c:pt idx="10">
                  <c:v>2815.000000</c:v>
                </c:pt>
                <c:pt idx="11">
                  <c:v>3401.000000</c:v>
                </c:pt>
                <c:pt idx="12">
                  <c:v>3743.000000</c:v>
                </c:pt>
                <c:pt idx="13">
                  <c:v>4269.000000</c:v>
                </c:pt>
                <c:pt idx="14">
                  <c:v>4937.000000</c:v>
                </c:pt>
                <c:pt idx="15">
                  <c:v>6235.000000</c:v>
                </c:pt>
                <c:pt idx="16">
                  <c:v>7284.000000</c:v>
                </c:pt>
                <c:pt idx="17">
                  <c:v>9134.000000</c:v>
                </c:pt>
                <c:pt idx="18">
                  <c:v>10836.000000</c:v>
                </c:pt>
                <c:pt idx="19">
                  <c:v>11899.000000</c:v>
                </c:pt>
                <c:pt idx="20">
                  <c:v>12775.000000</c:v>
                </c:pt>
                <c:pt idx="21">
                  <c:v>13964.000000</c:v>
                </c:pt>
                <c:pt idx="22">
                  <c:v>15348.000000</c:v>
                </c:pt>
                <c:pt idx="23">
                  <c:v>16770.000000</c:v>
                </c:pt>
                <c:pt idx="24">
                  <c:v>18431.000000</c:v>
                </c:pt>
                <c:pt idx="25">
                  <c:v>19691.000000</c:v>
                </c:pt>
                <c:pt idx="26">
                  <c:v>20814.000000</c:v>
                </c:pt>
                <c:pt idx="27">
                  <c:v>22194.000000</c:v>
                </c:pt>
                <c:pt idx="28">
                  <c:v>23403.000000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plotVisOnly val="1"/>
    <c:dispBlanksAs val="gap"/>
  </c:chart>
  <c:spPr>
    <a:noFill/>
    <a:ln>
      <a:noFill/>
    </a:ln>
    <a:effectLst/>
  </c:spPr>
</c:chartSpace>
</file>

<file path=xl/charts/chart1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2,8385e</a:t>
                    </a:r>
                    <a:r>
                      <a:rPr b="0" baseline="33200" i="0" strike="noStrike" sz="1000" u="none">
                        <a:solidFill>
                          <a:srgbClr val="444444"/>
                        </a:solidFill>
                        <a:latin typeface="Helvetica Neue"/>
                      </a:rPr>
                      <a:t>0,3803x
R² = 0,8969</a:t>
                    </a:r>
                  </a:p>
                </c:rich>
              </c:tx>
            </c:trendlineLbl>
          </c:trendline>
          <c:cat>
            <c:strRef>
              <c:f>'Belgium'!$B$9:$B$26</c:f>
              <c:strCache>
                <c:ptCount val="18"/>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strCache>
            </c:strRef>
          </c:cat>
          <c:val>
            <c:numRef>
              <c:f>'Belgium'!$C$9:$C$26</c:f>
              <c:numCache>
                <c:ptCount val="18"/>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503"/>
          <c:y val="0"/>
          <c:w val="0.169941"/>
          <c:h val="0.06883"/>
        </c:manualLayout>
      </c:layout>
      <c:overlay val="1"/>
      <c:spPr>
        <a:noFill/>
        <a:effectLst/>
      </c:spPr>
    </c:title>
    <c:autoTitleDeleted val="1"/>
    <c:plotArea>
      <c:layout>
        <c:manualLayout>
          <c:layoutTarget val="inner"/>
          <c:xMode val="edge"/>
          <c:yMode val="edge"/>
          <c:x val="0.0768709"/>
          <c:y val="0.06883"/>
          <c:w val="0.868807"/>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'Italy-main'!$K$4:$K$30</c:f>
              <c:numCache>
                <c:ptCount val="27"/>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'Belgium'!$C$21:$C$47</c:f>
              <c:numCache>
                <c:ptCount val="27"/>
                <c:pt idx="0">
                  <c:v>314.000000</c:v>
                </c:pt>
                <c:pt idx="1">
                  <c:v>559.000000</c:v>
                </c:pt>
                <c:pt idx="2">
                  <c:v>689.000000</c:v>
                </c:pt>
                <c:pt idx="3">
                  <c:v>886.000000</c:v>
                </c:pt>
                <c:pt idx="4">
                  <c:v>1058.000000</c:v>
                </c:pt>
                <c:pt idx="5">
                  <c:v>1243.000000</c:v>
                </c:pt>
                <c:pt idx="6">
                  <c:v>1486.000000</c:v>
                </c:pt>
                <c:pt idx="7">
                  <c:v>1795.000000</c:v>
                </c:pt>
                <c:pt idx="8">
                  <c:v>2257.000000</c:v>
                </c:pt>
                <c:pt idx="9">
                  <c:v>2815.000000</c:v>
                </c:pt>
                <c:pt idx="10">
                  <c:v>3401.000000</c:v>
                </c:pt>
                <c:pt idx="11">
                  <c:v>3743.000000</c:v>
                </c:pt>
                <c:pt idx="12">
                  <c:v>4269.000000</c:v>
                </c:pt>
                <c:pt idx="13">
                  <c:v>4937.000000</c:v>
                </c:pt>
                <c:pt idx="14">
                  <c:v>6235.000000</c:v>
                </c:pt>
                <c:pt idx="15">
                  <c:v>7284.000000</c:v>
                </c:pt>
                <c:pt idx="16">
                  <c:v>9134.000000</c:v>
                </c:pt>
                <c:pt idx="17">
                  <c:v>10836.000000</c:v>
                </c:pt>
                <c:pt idx="18">
                  <c:v>11899.000000</c:v>
                </c:pt>
                <c:pt idx="19">
                  <c:v>12775.000000</c:v>
                </c:pt>
                <c:pt idx="20">
                  <c:v>13964.000000</c:v>
                </c:pt>
                <c:pt idx="21">
                  <c:v>15348.000000</c:v>
                </c:pt>
                <c:pt idx="22">
                  <c:v>16770.000000</c:v>
                </c:pt>
                <c:pt idx="23">
                  <c:v>18431.000000</c:v>
                </c:pt>
                <c:pt idx="24">
                  <c:v>19691.000000</c:v>
                </c:pt>
                <c:pt idx="25">
                  <c:v>20814.000000</c:v>
                </c:pt>
                <c:pt idx="26">
                  <c:v>22194.000000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plotVisOnly val="1"/>
    <c:dispBlanksAs val="gap"/>
  </c:chart>
  <c:spPr>
    <a:noFill/>
    <a:ln>
      <a:noFill/>
    </a:ln>
    <a:effectLst/>
  </c:spPr>
</c:chartSpace>
</file>

<file path=xl/charts/chart1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'Belgium'!$F$3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'Belgium'!$B$27:$B$64</c:f>
              <c:strCache>
                <c:ptCount val="38"/>
                <c:pt idx="0">
                  <c:v>18/03/20</c:v>
                </c:pt>
                <c:pt idx="1">
                  <c:v>19/03/20</c:v>
                </c:pt>
                <c:pt idx="2">
                  <c:v>20/03/20</c:v>
                </c:pt>
                <c:pt idx="3">
                  <c:v>21/03/20</c:v>
                </c:pt>
                <c:pt idx="4">
                  <c:v>22/03/20</c:v>
                </c:pt>
                <c:pt idx="5">
                  <c:v>23/03/20</c:v>
                </c:pt>
                <c:pt idx="6">
                  <c:v>24/3/2020</c:v>
                </c:pt>
                <c:pt idx="7">
                  <c:v>25/3/2020</c:v>
                </c:pt>
                <c:pt idx="8">
                  <c:v>26/3/2020</c:v>
                </c:pt>
                <c:pt idx="9">
                  <c:v>27/3/2020</c:v>
                </c:pt>
                <c:pt idx="10">
                  <c:v>28/3/2020</c:v>
                </c:pt>
                <c:pt idx="11">
                  <c:v>29/3/2020</c:v>
                </c:pt>
                <c:pt idx="12">
                  <c:v>30/3/2020</c:v>
                </c:pt>
                <c:pt idx="13">
                  <c:v>31/3/2020</c:v>
                </c:pt>
                <c:pt idx="14">
                  <c:v>1/4/2020</c:v>
                </c:pt>
                <c:pt idx="15">
                  <c:v>2/4/2020</c:v>
                </c:pt>
                <c:pt idx="16">
                  <c:v>3/4/2020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pt idx="30">
                  <c:v>17/4/2020</c:v>
                </c:pt>
                <c:pt idx="31">
                  <c:v>18/4/2020</c:v>
                </c:pt>
                <c:pt idx="32">
                  <c:v>19/4/2020</c:v>
                </c:pt>
                <c:pt idx="33">
                  <c:v>20/4/2020</c:v>
                </c:pt>
                <c:pt idx="34">
                  <c:v>21/4/2020</c:v>
                </c:pt>
                <c:pt idx="35">
                  <c:v>22/4/2020</c:v>
                </c:pt>
                <c:pt idx="36">
                  <c:v>23/4/2020</c:v>
                </c:pt>
                <c:pt idx="37">
                  <c:v>24/4/2020</c:v>
                </c:pt>
              </c:strCache>
            </c:strRef>
          </c:cat>
          <c:val>
            <c:numRef>
              <c:f>'Belgium'!$F$27:$F$64</c:f>
              <c:numCache>
                <c:ptCount val="38"/>
                <c:pt idx="0">
                  <c:v>0.828700</c:v>
                </c:pt>
                <c:pt idx="1">
                  <c:v>0.870600</c:v>
                </c:pt>
                <c:pt idx="2">
                  <c:v>0.891700</c:v>
                </c:pt>
                <c:pt idx="3">
                  <c:v>0.905100</c:v>
                </c:pt>
                <c:pt idx="4">
                  <c:v>0.926700</c:v>
                </c:pt>
                <c:pt idx="5">
                  <c:v>0.941800</c:v>
                </c:pt>
                <c:pt idx="6">
                  <c:v>0.953100</c:v>
                </c:pt>
                <c:pt idx="7">
                  <c:v>0.961800</c:v>
                </c:pt>
                <c:pt idx="8">
                  <c:v>0.967900</c:v>
                </c:pt>
                <c:pt idx="9">
                  <c:v>0.972600</c:v>
                </c:pt>
                <c:pt idx="10">
                  <c:v>0.975600</c:v>
                </c:pt>
                <c:pt idx="11">
                  <c:v>0.977400</c:v>
                </c:pt>
                <c:pt idx="12">
                  <c:v>0.978200</c:v>
                </c:pt>
                <c:pt idx="13">
                  <c:v>0.979600</c:v>
                </c:pt>
                <c:pt idx="14">
                  <c:v>0.980100</c:v>
                </c:pt>
                <c:pt idx="15">
                  <c:v>0.980300</c:v>
                </c:pt>
                <c:pt idx="16">
                  <c:v>0.979600</c:v>
                </c:pt>
                <c:pt idx="17">
                  <c:v>0.978200</c:v>
                </c:pt>
                <c:pt idx="18">
                  <c:v>0.976200</c:v>
                </c:pt>
                <c:pt idx="19">
                  <c:v>0.973900</c:v>
                </c:pt>
                <c:pt idx="20">
                  <c:v>0.972500</c:v>
                </c:pt>
                <c:pt idx="21">
                  <c:v>0.970600</c:v>
                </c:pt>
                <c:pt idx="22">
                  <c:v>0.968500</c:v>
                </c:pt>
                <c:pt idx="23">
                  <c:v>0.966900</c:v>
                </c:pt>
                <c:pt idx="24">
                  <c:v>0.965100</c:v>
                </c:pt>
                <c:pt idx="25">
                  <c:v>0.962800</c:v>
                </c:pt>
                <c:pt idx="26">
                  <c:v>0.960200</c:v>
                </c:pt>
                <c:pt idx="27">
                  <c:v>0.957200</c:v>
                </c:pt>
                <c:pt idx="28">
                  <c:v>0.953900</c:v>
                </c:pt>
                <c:pt idx="29">
                  <c:v>0.950800</c:v>
                </c:pt>
                <c:pt idx="30">
                  <c:v>0.947400</c:v>
                </c:pt>
                <c:pt idx="31">
                  <c:v>0.943800</c:v>
                </c:pt>
                <c:pt idx="32">
                  <c:v>0.940000</c:v>
                </c:pt>
                <c:pt idx="33">
                  <c:v>0.935700</c:v>
                </c:pt>
                <c:pt idx="34">
                  <c:v>0.931200</c:v>
                </c:pt>
                <c:pt idx="35">
                  <c:v>0.926600</c:v>
                </c:pt>
                <c:pt idx="36">
                  <c:v>0.921900</c:v>
                </c:pt>
                <c:pt idx="37">
                  <c:v>0.917100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
          <c:min val="0.72"/>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466667"/>
        <c:minorUnit val="0.0233333"/>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6.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'Sweden-main'!$D$23:$D$48</c:f>
              <c:numCache>
                <c:ptCount val="26"/>
                <c:pt idx="0">
                  <c:v>3.000000</c:v>
                </c:pt>
                <c:pt idx="1">
                  <c:v>7.000000</c:v>
                </c:pt>
                <c:pt idx="2">
                  <c:v>8.000000</c:v>
                </c:pt>
                <c:pt idx="3">
                  <c:v>10.000000</c:v>
                </c:pt>
                <c:pt idx="4">
                  <c:v>10.000000</c:v>
                </c:pt>
                <c:pt idx="5">
                  <c:v>11.000000</c:v>
                </c:pt>
                <c:pt idx="6">
                  <c:v>20.000000</c:v>
                </c:pt>
                <c:pt idx="7">
                  <c:v>21.000000</c:v>
                </c:pt>
                <c:pt idx="8">
                  <c:v>25.000000</c:v>
                </c:pt>
                <c:pt idx="9">
                  <c:v>36.000000</c:v>
                </c:pt>
                <c:pt idx="10">
                  <c:v>42.000000</c:v>
                </c:pt>
                <c:pt idx="11">
                  <c:v>66.000000</c:v>
                </c:pt>
                <c:pt idx="12">
                  <c:v>92.000000</c:v>
                </c:pt>
                <c:pt idx="13">
                  <c:v>102.000000</c:v>
                </c:pt>
                <c:pt idx="14">
                  <c:v>110.000000</c:v>
                </c:pt>
                <c:pt idx="15">
                  <c:v>146.000000</c:v>
                </c:pt>
                <c:pt idx="16">
                  <c:v>180.000000</c:v>
                </c:pt>
                <c:pt idx="17">
                  <c:v>239.000000</c:v>
                </c:pt>
                <c:pt idx="18">
                  <c:v>282.000000</c:v>
                </c:pt>
                <c:pt idx="19">
                  <c:v>333.000000</c:v>
                </c:pt>
                <c:pt idx="20">
                  <c:v>373.000000</c:v>
                </c:pt>
                <c:pt idx="21">
                  <c:v>401.000000</c:v>
                </c:pt>
                <c:pt idx="22">
                  <c:v>477.000000</c:v>
                </c:pt>
                <c:pt idx="23">
                  <c:v>591.000000</c:v>
                </c:pt>
                <c:pt idx="24">
                  <c:v>687.000000</c:v>
                </c:pt>
                <c:pt idx="25">
                  <c:v>793.000000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'Belgium'!$D$20:$D$45</c:f>
              <c:numCache>
                <c:ptCount val="26"/>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67.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'Sweden-main'!$D$33:$D$50</c:f>
              <c:numCache>
                <c:ptCount val="18"/>
                <c:pt idx="0">
                  <c:v>42.000000</c:v>
                </c:pt>
                <c:pt idx="1">
                  <c:v>66.000000</c:v>
                </c:pt>
                <c:pt idx="2">
                  <c:v>92.000000</c:v>
                </c:pt>
                <c:pt idx="3">
                  <c:v>102.000000</c:v>
                </c:pt>
                <c:pt idx="4">
                  <c:v>110.000000</c:v>
                </c:pt>
                <c:pt idx="5">
                  <c:v>146.000000</c:v>
                </c:pt>
                <c:pt idx="6">
                  <c:v>180.000000</c:v>
                </c:pt>
                <c:pt idx="7">
                  <c:v>239.000000</c:v>
                </c:pt>
                <c:pt idx="8">
                  <c:v>282.000000</c:v>
                </c:pt>
                <c:pt idx="9">
                  <c:v>333.000000</c:v>
                </c:pt>
                <c:pt idx="10">
                  <c:v>373.000000</c:v>
                </c:pt>
                <c:pt idx="11">
                  <c:v>401.000000</c:v>
                </c:pt>
                <c:pt idx="12">
                  <c:v>477.000000</c:v>
                </c:pt>
                <c:pt idx="13">
                  <c:v>591.000000</c:v>
                </c:pt>
                <c:pt idx="14">
                  <c:v>687.000000</c:v>
                </c:pt>
                <c:pt idx="15">
                  <c:v>793.000000</c:v>
                </c:pt>
                <c:pt idx="16">
                  <c:v>870.000000</c:v>
                </c:pt>
                <c:pt idx="17">
                  <c:v>887.000000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'Belgium'!$D$28:$D$45</c:f>
              <c:numCache>
                <c:ptCount val="18"/>
                <c:pt idx="0">
                  <c:v>21.000000</c:v>
                </c:pt>
                <c:pt idx="1">
                  <c:v>37.000000</c:v>
                </c:pt>
                <c:pt idx="2">
                  <c:v>67.000000</c:v>
                </c:pt>
                <c:pt idx="3">
                  <c:v>75.000000</c:v>
                </c:pt>
                <c:pt idx="4">
                  <c:v>88.000000</c:v>
                </c:pt>
                <c:pt idx="5">
                  <c:v>122.000000</c:v>
                </c:pt>
                <c:pt idx="6">
                  <c:v>178.000000</c:v>
                </c:pt>
                <c:pt idx="7">
                  <c:v>220.000000</c:v>
                </c:pt>
                <c:pt idx="8">
                  <c:v>289.000000</c:v>
                </c:pt>
                <c:pt idx="9">
                  <c:v>353.000000</c:v>
                </c:pt>
                <c:pt idx="10">
                  <c:v>431.000000</c:v>
                </c:pt>
                <c:pt idx="11">
                  <c:v>513.000000</c:v>
                </c:pt>
                <c:pt idx="12">
                  <c:v>705.000000</c:v>
                </c:pt>
                <c:pt idx="13">
                  <c:v>828.000000</c:v>
                </c:pt>
                <c:pt idx="14">
                  <c:v>1011.000000</c:v>
                </c:pt>
                <c:pt idx="15">
                  <c:v>1143.000000</c:v>
                </c:pt>
                <c:pt idx="16">
                  <c:v>1283.000000</c:v>
                </c:pt>
                <c:pt idx="17">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'Belgium'!$B$25:$B$161</c:f>
              <c:strCache>
                <c:ptCount val="137"/>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strCache>
            </c:strRef>
          </c:cat>
          <c:val>
            <c:numRef>
              <c:f>'Belgium'!$G$25:$G$161</c:f>
              <c:numCache>
                <c:ptCount val="137"/>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
        <c:minorUnit val="2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62"/>
          <c:y val="0.100219"/>
          <c:w val="0.906634"/>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'Belgium'!$B$4:$B$161</c:f>
              <c:strCache>
                <c:ptCount val="15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strCache>
            </c:strRef>
          </c:cat>
          <c:val>
            <c:numRef>
              <c:f>'Belgium'!$H$4:$H$161</c:f>
              <c:numCache>
                <c:ptCount val="158"/>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4859"/>
          <c:y val="0"/>
          <c:w val="0.8659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0.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6219"/>
          <c:y val="0"/>
          <c:w val="0.207563"/>
          <c:h val="0.0715914"/>
        </c:manualLayout>
      </c:layout>
      <c:overlay val="1"/>
      <c:spPr>
        <a:noFill/>
        <a:effectLst/>
      </c:spPr>
    </c:title>
    <c:autoTitleDeleted val="1"/>
    <c:plotArea>
      <c:layout>
        <c:manualLayout>
          <c:layoutTarget val="inner"/>
          <c:xMode val="edge"/>
          <c:yMode val="edge"/>
          <c:x val="0.10918"/>
          <c:y val="0.0715914"/>
          <c:w val="0.851624"/>
          <c:h val="0.792936"/>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247,22x - 782,33
R² = 0,9775</a:t>
                    </a:r>
                  </a:p>
                </c:rich>
              </c:tx>
            </c:trendlineLbl>
          </c:trendline>
          <c:cat>
            <c:strRef>
              <c:f>'Belgium'!$B$35:$B$63</c:f>
              <c:strCache>
                <c:ptCount val="29"/>
                <c:pt idx="0">
                  <c:v>26/3/2020</c:v>
                </c:pt>
                <c:pt idx="1">
                  <c:v>27/3/2020</c:v>
                </c:pt>
                <c:pt idx="2">
                  <c:v>28/3/2020</c:v>
                </c:pt>
                <c:pt idx="3">
                  <c:v>29/3/2020</c:v>
                </c:pt>
                <c:pt idx="4">
                  <c:v>30/3/2020</c:v>
                </c:pt>
                <c:pt idx="5">
                  <c:v>31/3/2020</c:v>
                </c:pt>
                <c:pt idx="6">
                  <c:v>1/4/2020</c:v>
                </c:pt>
                <c:pt idx="7">
                  <c:v>2/4/2020</c:v>
                </c:pt>
                <c:pt idx="8">
                  <c:v>3/4/2020</c:v>
                </c:pt>
                <c:pt idx="9">
                  <c:v>4/4/2020</c:v>
                </c:pt>
                <c:pt idx="10">
                  <c:v>5/4/2020</c:v>
                </c:pt>
                <c:pt idx="11">
                  <c:v>6/4/2020</c:v>
                </c:pt>
                <c:pt idx="12">
                  <c:v>7/4/2020</c:v>
                </c:pt>
                <c:pt idx="13">
                  <c:v>8/4/2020</c:v>
                </c:pt>
                <c:pt idx="14">
                  <c:v>9/4/2020</c:v>
                </c:pt>
                <c:pt idx="15">
                  <c:v>10/4/2020</c:v>
                </c:pt>
                <c:pt idx="16">
                  <c:v>11/4/2020</c:v>
                </c:pt>
                <c:pt idx="17">
                  <c:v>12/4/2020</c:v>
                </c:pt>
                <c:pt idx="18">
                  <c:v>13/4/2020</c:v>
                </c:pt>
                <c:pt idx="19">
                  <c:v>14/4/2020</c:v>
                </c:pt>
                <c:pt idx="20">
                  <c:v>15/4/2020</c:v>
                </c:pt>
                <c:pt idx="21">
                  <c:v>16/4/2020</c:v>
                </c:pt>
                <c:pt idx="22">
                  <c:v>17/4/2020</c:v>
                </c:pt>
                <c:pt idx="23">
                  <c:v>18/4/2020</c:v>
                </c:pt>
                <c:pt idx="24">
                  <c:v>19/4/2020</c:v>
                </c:pt>
                <c:pt idx="25">
                  <c:v>20/4/2020</c:v>
                </c:pt>
                <c:pt idx="26">
                  <c:v>21/4/2020</c:v>
                </c:pt>
                <c:pt idx="27">
                  <c:v>22/4/2020</c:v>
                </c:pt>
                <c:pt idx="28">
                  <c:v>23/4/2020</c:v>
                </c:pt>
              </c:strCache>
            </c:strRef>
          </c:cat>
          <c:val>
            <c:numRef>
              <c:f>'Belgium'!$D$35:$D$63</c:f>
              <c:numCache>
                <c:ptCount val="29"/>
                <c:pt idx="0">
                  <c:v>220.000000</c:v>
                </c:pt>
                <c:pt idx="1">
                  <c:v>289.000000</c:v>
                </c:pt>
                <c:pt idx="2">
                  <c:v>353.000000</c:v>
                </c:pt>
                <c:pt idx="3">
                  <c:v>431.000000</c:v>
                </c:pt>
                <c:pt idx="4">
                  <c:v>513.000000</c:v>
                </c:pt>
                <c:pt idx="5">
                  <c:v>705.000000</c:v>
                </c:pt>
                <c:pt idx="6">
                  <c:v>828.000000</c:v>
                </c:pt>
                <c:pt idx="7">
                  <c:v>1011.000000</c:v>
                </c:pt>
                <c:pt idx="8">
                  <c:v>1143.000000</c:v>
                </c:pt>
                <c:pt idx="9">
                  <c:v>1283.000000</c:v>
                </c:pt>
                <c:pt idx="10">
                  <c:v>1447.000000</c:v>
                </c:pt>
                <c:pt idx="11">
                  <c:v>1632.000000</c:v>
                </c:pt>
                <c:pt idx="12">
                  <c:v>2035.000000</c:v>
                </c:pt>
                <c:pt idx="13">
                  <c:v>2240.000000</c:v>
                </c:pt>
                <c:pt idx="14">
                  <c:v>2523.000000</c:v>
                </c:pt>
                <c:pt idx="15">
                  <c:v>3019.000000</c:v>
                </c:pt>
                <c:pt idx="16">
                  <c:v>3346.000000</c:v>
                </c:pt>
                <c:pt idx="17">
                  <c:v>3600.000000</c:v>
                </c:pt>
                <c:pt idx="18">
                  <c:v>3903.000000</c:v>
                </c:pt>
                <c:pt idx="19">
                  <c:v>4157.000000</c:v>
                </c:pt>
                <c:pt idx="20">
                  <c:v>4440.000000</c:v>
                </c:pt>
                <c:pt idx="21">
                  <c:v>4857.000000</c:v>
                </c:pt>
                <c:pt idx="22">
                  <c:v>5163.000000</c:v>
                </c:pt>
                <c:pt idx="23">
                  <c:v>5453.000000</c:v>
                </c:pt>
                <c:pt idx="24">
                  <c:v>5683.000000</c:v>
                </c:pt>
                <c:pt idx="25">
                  <c:v>5828.000000</c:v>
                </c:pt>
                <c:pt idx="26">
                  <c:v>5998.000000</c:v>
                </c:pt>
                <c:pt idx="27">
                  <c:v>6262.000000</c:v>
                </c:pt>
                <c:pt idx="28">
                  <c:v>6490.000000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680.556"/>
      </c:valAx>
      <c:spPr>
        <a:noFill/>
        <a:ln w="12700" cap="flat">
          <a:noFill/>
          <a:miter lim="400000"/>
        </a:ln>
        <a:effectLst/>
      </c:spPr>
    </c:plotArea>
    <c:plotVisOnly val="1"/>
    <c:dispBlanksAs val="gap"/>
  </c:chart>
  <c:spPr>
    <a:noFill/>
    <a:ln>
      <a:noFill/>
    </a:ln>
    <a:effectLst/>
  </c:spPr>
</c:chartSpace>
</file>

<file path=xl/charts/chart171.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1396"/>
          <c:y val="0"/>
          <c:w val="0.217207"/>
          <c:h val="0.0715914"/>
        </c:manualLayout>
      </c:layout>
      <c:overlay val="1"/>
      <c:spPr>
        <a:noFill/>
        <a:effectLst/>
      </c:spPr>
    </c:title>
    <c:autoTitleDeleted val="1"/>
    <c:plotArea>
      <c:layout>
        <c:manualLayout>
          <c:layoutTarget val="inner"/>
          <c:xMode val="edge"/>
          <c:yMode val="edge"/>
          <c:x val="0.0677876"/>
          <c:y val="0.0715914"/>
          <c:w val="0.891195"/>
          <c:h val="0.792936"/>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3"/>
              </a:solidFill>
              <a:prstDash val="solid"/>
              <a:miter lim="400000"/>
            </a:ln>
            <a:effectLst/>
          </c:spPr>
          <c:marker>
            <c:symbol val="circle"/>
            <c:size val="10"/>
            <c:spPr>
              <a:solidFill>
                <a:srgbClr val="FFFFFF"/>
              </a:solidFill>
              <a:ln w="50800" cap="flat">
                <a:solidFill>
                  <a:schemeClr val="accent3"/>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87,228x - 30,048
R² = 0,9947</a:t>
                    </a:r>
                  </a:p>
                </c:rich>
              </c:tx>
            </c:trendlineLbl>
          </c:trendline>
          <c:cat>
            <c:strRef>
              <c:f>'Sweden-main'!$B$36:$B$62</c:f>
              <c:strCache>
                <c:ptCount val="27"/>
                <c:pt idx="0">
                  <c:v>28/3/2020</c:v>
                </c:pt>
                <c:pt idx="1">
                  <c:v>29/3/2020</c:v>
                </c:pt>
                <c:pt idx="2">
                  <c:v>30/3/2020</c:v>
                </c:pt>
                <c:pt idx="3">
                  <c:v>31/3/2020</c:v>
                </c:pt>
                <c:pt idx="4">
                  <c:v>1/4/2020</c:v>
                </c:pt>
                <c:pt idx="5">
                  <c:v>2/4/2020</c:v>
                </c:pt>
                <c:pt idx="6">
                  <c:v>3/4/2020</c:v>
                </c:pt>
                <c:pt idx="7">
                  <c:v>4/4/2020</c:v>
                </c:pt>
                <c:pt idx="8">
                  <c:v>5/4/2020</c:v>
                </c:pt>
                <c:pt idx="9">
                  <c:v>6/4/2020</c:v>
                </c:pt>
                <c:pt idx="10">
                  <c:v>7/4/2020</c:v>
                </c:pt>
                <c:pt idx="11">
                  <c:v>8/4/2020</c:v>
                </c:pt>
                <c:pt idx="12">
                  <c:v>9/4/2020</c:v>
                </c:pt>
                <c:pt idx="13">
                  <c:v>10/4/2020</c:v>
                </c:pt>
                <c:pt idx="14">
                  <c:v>11/4/2020</c:v>
                </c:pt>
                <c:pt idx="15">
                  <c:v>12/4/2020</c:v>
                </c:pt>
                <c:pt idx="16">
                  <c:v>13/4/2020</c:v>
                </c:pt>
                <c:pt idx="17">
                  <c:v>14/4/2020</c:v>
                </c:pt>
                <c:pt idx="18">
                  <c:v>15/4/2020</c:v>
                </c:pt>
                <c:pt idx="19">
                  <c:v>16/4/2020</c:v>
                </c:pt>
                <c:pt idx="20">
                  <c:v>17/4/2020</c:v>
                </c:pt>
                <c:pt idx="21">
                  <c:v>18/4/2020</c:v>
                </c:pt>
                <c:pt idx="22">
                  <c:v>19/4/2020</c:v>
                </c:pt>
                <c:pt idx="23">
                  <c:v>20/4/2020</c:v>
                </c:pt>
                <c:pt idx="24">
                  <c:v>21/4/2020</c:v>
                </c:pt>
                <c:pt idx="25">
                  <c:v>22/4/2020</c:v>
                </c:pt>
                <c:pt idx="26">
                  <c:v>23/4/2020</c:v>
                </c:pt>
              </c:strCache>
            </c:strRef>
          </c:cat>
          <c:val>
            <c:numRef>
              <c:f>'Sweden-main'!$R$36:$R$62</c:f>
              <c:numCache>
                <c:ptCount val="27"/>
                <c:pt idx="0">
                  <c:v>201.000000</c:v>
                </c:pt>
                <c:pt idx="1">
                  <c:v>239.000000</c:v>
                </c:pt>
                <c:pt idx="2">
                  <c:v>284.000000</c:v>
                </c:pt>
                <c:pt idx="3">
                  <c:v>332.000000</c:v>
                </c:pt>
                <c:pt idx="4">
                  <c:v>385.000000</c:v>
                </c:pt>
                <c:pt idx="5">
                  <c:v>455.000000</c:v>
                </c:pt>
                <c:pt idx="6">
                  <c:v>534.000000</c:v>
                </c:pt>
                <c:pt idx="7">
                  <c:v>604.000000</c:v>
                </c:pt>
                <c:pt idx="8">
                  <c:v>690.000000</c:v>
                </c:pt>
                <c:pt idx="9">
                  <c:v>780.000000</c:v>
                </c:pt>
                <c:pt idx="10">
                  <c:v>864.000000</c:v>
                </c:pt>
                <c:pt idx="11">
                  <c:v>979.000000</c:v>
                </c:pt>
                <c:pt idx="12">
                  <c:v>1065.000000</c:v>
                </c:pt>
                <c:pt idx="13">
                  <c:v>1155.000000</c:v>
                </c:pt>
                <c:pt idx="14">
                  <c:v>1258.000000</c:v>
                </c:pt>
                <c:pt idx="15">
                  <c:v>1355.000000</c:v>
                </c:pt>
                <c:pt idx="16">
                  <c:v>1440.000000</c:v>
                </c:pt>
                <c:pt idx="17">
                  <c:v>1532.000000</c:v>
                </c:pt>
                <c:pt idx="18">
                  <c:v>1647.000000</c:v>
                </c:pt>
                <c:pt idx="19">
                  <c:v>1758.000000</c:v>
                </c:pt>
                <c:pt idx="20">
                  <c:v>1841.000000</c:v>
                </c:pt>
                <c:pt idx="21">
                  <c:v>1927.000000</c:v>
                </c:pt>
                <c:pt idx="22">
                  <c:v>2014.000000</c:v>
                </c:pt>
                <c:pt idx="23">
                  <c:v>2099.000000</c:v>
                </c:pt>
                <c:pt idx="24">
                  <c:v>2161.000000</c:v>
                </c:pt>
                <c:pt idx="25">
                  <c:v>2238.000000</c:v>
                </c:pt>
                <c:pt idx="26">
                  <c:v>2324.000000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plotVisOnly val="1"/>
    <c:dispBlanksAs val="gap"/>
  </c:chart>
  <c:spPr>
    <a:noFill/>
    <a:ln>
      <a:noFill/>
    </a:ln>
    <a:effectLst/>
  </c:spPr>
</c:chartSpace>
</file>

<file path=xl/charts/chart1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3649"/>
          <c:y val="0.100219"/>
          <c:w val="0.861429"/>
          <c:h val="0.7681"/>
        </c:manualLayout>
      </c:layout>
      <c:lineChart>
        <c:grouping val="standard"/>
        <c:varyColors val="0"/>
        <c:ser>
          <c:idx val="0"/>
          <c:order val="0"/>
          <c:tx>
            <c:strRef>
              <c:f>'Belgium'!$I$3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'Belgium'!$B$4:$B$121</c:f>
              <c:strCache>
                <c:ptCount val="11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strCache>
            </c:strRef>
          </c:cat>
          <c:val>
            <c:numRef>
              <c:f>'Belgium'!$I$4:$I$121</c:f>
              <c:numCache>
                <c:ptCount val="118"/>
                <c:pt idx="0">
                  <c:v>0.000000</c:v>
                </c:pt>
                <c:pt idx="1">
                  <c:v>0.000000</c:v>
                </c:pt>
                <c:pt idx="2">
                  <c:v>0.000000</c:v>
                </c:pt>
                <c:pt idx="3">
                  <c:v>0.000000</c:v>
                </c:pt>
                <c:pt idx="4">
                  <c:v>0.000000</c:v>
                </c:pt>
                <c:pt idx="5">
                  <c:v>0.000000</c:v>
                </c:pt>
                <c:pt idx="6">
                  <c:v>1.000000</c:v>
                </c:pt>
                <c:pt idx="7">
                  <c:v>7.000000</c:v>
                </c:pt>
                <c:pt idx="8">
                  <c:v>12.000000</c:v>
                </c:pt>
                <c:pt idx="9">
                  <c:v>22.000000</c:v>
                </c:pt>
                <c:pt idx="10">
                  <c:v>49.000000</c:v>
                </c:pt>
                <c:pt idx="11">
                  <c:v>108.000000</c:v>
                </c:pt>
                <c:pt idx="12">
                  <c:v>168.000000</c:v>
                </c:pt>
                <c:pt idx="13">
                  <c:v>199.000000</c:v>
                </c:pt>
                <c:pt idx="14">
                  <c:v>238.000000</c:v>
                </c:pt>
                <c:pt idx="15">
                  <c:v>266.000000</c:v>
                </c:pt>
                <c:pt idx="16">
                  <c:v>310.000000</c:v>
                </c:pt>
                <c:pt idx="17">
                  <c:v>310.000000</c:v>
                </c:pt>
                <c:pt idx="18">
                  <c:v>555.000000</c:v>
                </c:pt>
                <c:pt idx="19">
                  <c:v>684.000000</c:v>
                </c:pt>
                <c:pt idx="20">
                  <c:v>881.000000</c:v>
                </c:pt>
                <c:pt idx="21">
                  <c:v>1052.000000</c:v>
                </c:pt>
                <c:pt idx="22">
                  <c:v>1232.000000</c:v>
                </c:pt>
                <c:pt idx="23">
                  <c:v>1441.000000</c:v>
                </c:pt>
                <c:pt idx="24">
                  <c:v>1743.000000</c:v>
                </c:pt>
                <c:pt idx="25">
                  <c:v>2016.000000</c:v>
                </c:pt>
                <c:pt idx="26">
                  <c:v>2485.000000</c:v>
                </c:pt>
                <c:pt idx="27">
                  <c:v>2986.000000</c:v>
                </c:pt>
                <c:pt idx="28">
                  <c:v>3254.000000</c:v>
                </c:pt>
                <c:pt idx="29">
                  <c:v>3686.000000</c:v>
                </c:pt>
                <c:pt idx="30">
                  <c:v>4212.000000</c:v>
                </c:pt>
                <c:pt idx="31">
                  <c:v>5340.000000</c:v>
                </c:pt>
                <c:pt idx="32">
                  <c:v>6137.000000</c:v>
                </c:pt>
                <c:pt idx="33">
                  <c:v>7718.000000</c:v>
                </c:pt>
                <c:pt idx="34">
                  <c:v>9046.000000</c:v>
                </c:pt>
                <c:pt idx="35">
                  <c:v>9859.000000</c:v>
                </c:pt>
                <c:pt idx="36">
                  <c:v>10374.000000</c:v>
                </c:pt>
                <c:pt idx="37">
                  <c:v>11004.000000</c:v>
                </c:pt>
                <c:pt idx="38">
                  <c:v>11842.000000</c:v>
                </c:pt>
                <c:pt idx="39">
                  <c:v>12755.000000</c:v>
                </c:pt>
                <c:pt idx="40">
                  <c:v>13901.000000</c:v>
                </c:pt>
                <c:pt idx="41">
                  <c:v>14493.000000</c:v>
                </c:pt>
                <c:pt idx="42">
                  <c:v>15196.000000</c:v>
                </c:pt>
                <c:pt idx="43">
                  <c:v>16002.000000</c:v>
                </c:pt>
                <c:pt idx="44">
                  <c:v>16482.000000</c:v>
                </c:pt>
                <c:pt idx="45">
                  <c:v>17296.000000</c:v>
                </c:pt>
                <c:pt idx="46">
                  <c:v>18080.000000</c:v>
                </c:pt>
                <c:pt idx="47">
                  <c:v>18686.000000</c:v>
                </c:pt>
                <c:pt idx="48">
                  <c:v>19584.000000</c:v>
                </c:pt>
                <c:pt idx="49">
                  <c:v>19979.000000</c:v>
                </c:pt>
                <c:pt idx="50">
                  <c:v>20094.000000</c:v>
                </c:pt>
                <c:pt idx="51">
                  <c:v>22026.000000</c:v>
                </c:pt>
                <c:pt idx="52">
                  <c:v>22390.000000</c:v>
                </c:pt>
                <c:pt idx="53">
                  <c:v>23014.000000</c:v>
                </c:pt>
                <c:pt idx="54">
                  <c:v>23382.000000</c:v>
                </c:pt>
                <c:pt idx="55">
                  <c:v>24056.000000</c:v>
                </c:pt>
                <c:pt idx="56">
                  <c:v>25260.000000</c:v>
                </c:pt>
                <c:pt idx="57">
                  <c:v>25956.000000</c:v>
                </c:pt>
                <c:pt idx="58">
                  <c:v>26194.000000</c:v>
                </c:pt>
                <c:pt idx="59">
                  <c:v>26507.000000</c:v>
                </c:pt>
                <c:pt idx="60">
                  <c:v>27492.000000</c:v>
                </c:pt>
                <c:pt idx="61">
                  <c:v>27991.000000</c:v>
                </c:pt>
                <c:pt idx="62">
                  <c:v>28255.000000</c:v>
                </c:pt>
                <c:pt idx="63">
                  <c:v>28602.000000</c:v>
                </c:pt>
                <c:pt idx="64">
                  <c:v>29060.000000</c:v>
                </c:pt>
                <c:pt idx="65">
                  <c:v>29075.000000</c:v>
                </c:pt>
                <c:pt idx="66">
                  <c:v>29349.000000</c:v>
                </c:pt>
                <c:pt idx="67">
                  <c:v>29437.000000</c:v>
                </c:pt>
                <c:pt idx="68">
                  <c:v>29541.000000</c:v>
                </c:pt>
                <c:pt idx="69">
                  <c:v>29753.000000</c:v>
                </c:pt>
                <c:pt idx="70">
                  <c:v>29965.000000</c:v>
                </c:pt>
                <c:pt idx="71">
                  <c:v>30052.000000</c:v>
                </c:pt>
                <c:pt idx="72">
                  <c:v>29711.000000</c:v>
                </c:pt>
                <c:pt idx="73">
                  <c:v>30025.000000</c:v>
                </c:pt>
                <c:pt idx="74">
                  <c:v>30289.000000</c:v>
                </c:pt>
                <c:pt idx="75">
                  <c:v>30604.000000</c:v>
                </c:pt>
                <c:pt idx="76">
                  <c:v>30783.000000</c:v>
                </c:pt>
                <c:pt idx="77">
                  <c:v>31045.000000</c:v>
                </c:pt>
                <c:pt idx="78">
                  <c:v>31286.000000</c:v>
                </c:pt>
                <c:pt idx="79">
                  <c:v>31201.000000</c:v>
                </c:pt>
                <c:pt idx="80">
                  <c:v>31274.000000</c:v>
                </c:pt>
                <c:pt idx="81">
                  <c:v>31384.000000</c:v>
                </c:pt>
                <c:pt idx="82">
                  <c:v>31524.000000</c:v>
                </c:pt>
                <c:pt idx="83">
                  <c:v>31598.000000</c:v>
                </c:pt>
                <c:pt idx="84">
                  <c:v>31822.000000</c:v>
                </c:pt>
                <c:pt idx="85">
                  <c:v>31996.000000</c:v>
                </c:pt>
                <c:pt idx="86">
                  <c:v>31986.000000</c:v>
                </c:pt>
                <c:pt idx="87">
                  <c:v>32061.000000</c:v>
                </c:pt>
                <c:pt idx="88">
                  <c:v>32176.000000</c:v>
                </c:pt>
                <c:pt idx="89">
                  <c:v>32418.000000</c:v>
                </c:pt>
                <c:pt idx="90">
                  <c:v>32540.000000</c:v>
                </c:pt>
                <c:pt idx="91">
                  <c:v>32733.000000</c:v>
                </c:pt>
                <c:pt idx="92">
                  <c:v>32801.000000</c:v>
                </c:pt>
                <c:pt idx="93">
                  <c:v>32763.000000</c:v>
                </c:pt>
                <c:pt idx="94">
                  <c:v>32889.000000</c:v>
                </c:pt>
                <c:pt idx="95">
                  <c:v>32949.000000</c:v>
                </c:pt>
                <c:pt idx="96">
                  <c:v>32964.000000</c:v>
                </c:pt>
                <c:pt idx="97">
                  <c:v>33027.000000</c:v>
                </c:pt>
                <c:pt idx="98">
                  <c:v>33112.000000</c:v>
                </c:pt>
                <c:pt idx="99">
                  <c:v>33176.000000</c:v>
                </c:pt>
                <c:pt idx="100">
                  <c:v>33204.000000</c:v>
                </c:pt>
                <c:pt idx="101">
                  <c:v>33171.000000</c:v>
                </c:pt>
                <c:pt idx="102">
                  <c:v>33229.000000</c:v>
                </c:pt>
                <c:pt idx="103">
                  <c:v>33302.000000</c:v>
                </c:pt>
                <c:pt idx="104">
                  <c:v>33340.000000</c:v>
                </c:pt>
                <c:pt idx="105">
                  <c:v>33427.000000</c:v>
                </c:pt>
                <c:pt idx="106">
                  <c:v>33494.000000</c:v>
                </c:pt>
                <c:pt idx="107">
                  <c:v>33548.000000</c:v>
                </c:pt>
                <c:pt idx="108">
                  <c:v>33622.000000</c:v>
                </c:pt>
                <c:pt idx="109">
                  <c:v>33675.000000</c:v>
                </c:pt>
                <c:pt idx="110">
                  <c:v>33721.000000</c:v>
                </c:pt>
                <c:pt idx="111">
                  <c:v>33785.000000</c:v>
                </c:pt>
                <c:pt idx="112">
                  <c:v>33829.000000</c:v>
                </c:pt>
                <c:pt idx="113">
                  <c:v>33867.000000</c:v>
                </c:pt>
                <c:pt idx="114">
                  <c:v>33885.000000</c:v>
                </c:pt>
                <c:pt idx="115">
                  <c:v>33941.000000</c:v>
                </c:pt>
                <c:pt idx="116">
                  <c:v>34030.000000</c:v>
                </c:pt>
                <c:pt idx="117">
                  <c:v>34083.000000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6546"/>
          <c:y val="0"/>
          <c:w val="0.8228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100219"/>
          <c:w val="0.901166"/>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0,9845x + 117,61
R² = 0,0277</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'Belgium'!$H$91:$H$160</c:f>
              <c:numCache>
                <c:ptCount val="70"/>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
        <c:minorUnit val="37.5"/>
      </c:valAx>
      <c:spPr>
        <a:noFill/>
        <a:ln w="12700" cap="flat">
          <a:noFill/>
          <a:miter lim="400000"/>
        </a:ln>
        <a:effectLst/>
      </c:spPr>
    </c:plotArea>
    <c:legend>
      <c:legendPos val="t"/>
      <c:layout>
        <c:manualLayout>
          <c:xMode val="edge"/>
          <c:yMode val="edge"/>
          <c:x val="0.0499271"/>
          <c:y val="0"/>
          <c:w val="0.86077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-0,3994x + 23,935
R² = 0,5872</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'Belgium'!$G$91:$G$160</c:f>
              <c:numCache>
                <c:ptCount val="70"/>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5"/>
        <c:minorUnit val="2.75"/>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'Belgium'!$B$91:$B$286</c:f>
              <c:strCache>
                <c:ptCount val="196"/>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strCache>
            </c:strRef>
          </c:cat>
          <c:val>
            <c:numRef>
              <c:f>'Belgium'!$H$91:$H$286</c:f>
              <c:numCache>
                <c:ptCount val="196"/>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pt idx="70">
                  <c:v>673.000000</c:v>
                </c:pt>
                <c:pt idx="71">
                  <c:v>671.000000</c:v>
                </c:pt>
                <c:pt idx="72">
                  <c:v>745.000000</c:v>
                </c:pt>
                <c:pt idx="73">
                  <c:v>651.000000</c:v>
                </c:pt>
                <c:pt idx="74">
                  <c:v>447.000000</c:v>
                </c:pt>
                <c:pt idx="75">
                  <c:v>465.000000</c:v>
                </c:pt>
                <c:pt idx="76">
                  <c:v>334.000000</c:v>
                </c:pt>
                <c:pt idx="77">
                  <c:v>510.000000</c:v>
                </c:pt>
                <c:pt idx="78">
                  <c:v>858.000000</c:v>
                </c:pt>
                <c:pt idx="79">
                  <c:v>768.000000</c:v>
                </c:pt>
                <c:pt idx="80">
                  <c:v>617.000000</c:v>
                </c:pt>
                <c:pt idx="81">
                  <c:v>751.000000</c:v>
                </c:pt>
                <c:pt idx="82">
                  <c:v>468.000000</c:v>
                </c:pt>
                <c:pt idx="83">
                  <c:v>388.000000</c:v>
                </c:pt>
                <c:pt idx="84">
                  <c:v>639.000000</c:v>
                </c:pt>
                <c:pt idx="85">
                  <c:v>544.000000</c:v>
                </c:pt>
                <c:pt idx="86">
                  <c:v>922.000000</c:v>
                </c:pt>
                <c:pt idx="87">
                  <c:v>756.000000</c:v>
                </c:pt>
                <c:pt idx="88">
                  <c:v>454.000000</c:v>
                </c:pt>
                <c:pt idx="89">
                  <c:v>211.000000</c:v>
                </c:pt>
                <c:pt idx="90">
                  <c:v>363.000000</c:v>
                </c:pt>
                <c:pt idx="91">
                  <c:v>582.000000</c:v>
                </c:pt>
                <c:pt idx="92">
                  <c:v>699.000000</c:v>
                </c:pt>
                <c:pt idx="93">
                  <c:v>716.000000</c:v>
                </c:pt>
                <c:pt idx="94">
                  <c:v>574.000000</c:v>
                </c:pt>
                <c:pt idx="95">
                  <c:v>468.000000</c:v>
                </c:pt>
                <c:pt idx="96">
                  <c:v>156.000000</c:v>
                </c:pt>
                <c:pt idx="97">
                  <c:v>355.000000</c:v>
                </c:pt>
                <c:pt idx="98">
                  <c:v>583.000000</c:v>
                </c:pt>
                <c:pt idx="99">
                  <c:v>470.000000</c:v>
                </c:pt>
                <c:pt idx="100">
                  <c:v>452.000000</c:v>
                </c:pt>
                <c:pt idx="101">
                  <c:v>647.000000</c:v>
                </c:pt>
                <c:pt idx="102">
                  <c:v>443.000000</c:v>
                </c:pt>
                <c:pt idx="103">
                  <c:v>194.000000</c:v>
                </c:pt>
                <c:pt idx="104">
                  <c:v>251.000000</c:v>
                </c:pt>
                <c:pt idx="105">
                  <c:v>424.000000</c:v>
                </c:pt>
                <c:pt idx="106">
                  <c:v>633.000000</c:v>
                </c:pt>
                <c:pt idx="107">
                  <c:v>630.000000</c:v>
                </c:pt>
                <c:pt idx="108">
                  <c:v>651.000000</c:v>
                </c:pt>
                <c:pt idx="109">
                  <c:v>542.000000</c:v>
                </c:pt>
                <c:pt idx="110">
                  <c:v>402.000000</c:v>
                </c:pt>
                <c:pt idx="111">
                  <c:v>372.000000</c:v>
                </c:pt>
                <c:pt idx="112">
                  <c:v>550.000000</c:v>
                </c:pt>
                <c:pt idx="113">
                  <c:v>877.000000</c:v>
                </c:pt>
                <c:pt idx="114">
                  <c:v>969.000000</c:v>
                </c:pt>
                <c:pt idx="115">
                  <c:v>941.000000</c:v>
                </c:pt>
                <c:pt idx="116">
                  <c:v>977.000000</c:v>
                </c:pt>
                <c:pt idx="117">
                  <c:v>851.000000</c:v>
                </c:pt>
                <c:pt idx="118">
                  <c:v>489.000000</c:v>
                </c:pt>
                <c:pt idx="119">
                  <c:v>1153.000000</c:v>
                </c:pt>
                <c:pt idx="120">
                  <c:v>2028.000000</c:v>
                </c:pt>
                <c:pt idx="121">
                  <c:v>1673.000000</c:v>
                </c:pt>
                <c:pt idx="122">
                  <c:v>1099.000000</c:v>
                </c:pt>
                <c:pt idx="123">
                  <c:v>1547.000000</c:v>
                </c:pt>
                <c:pt idx="124">
                  <c:v>1097.000000</c:v>
                </c:pt>
                <c:pt idx="125">
                  <c:v>1834.000000</c:v>
                </c:pt>
                <c:pt idx="126">
                  <c:v>1661.000000</c:v>
                </c:pt>
                <c:pt idx="127">
                  <c:v>1881.000000</c:v>
                </c:pt>
                <c:pt idx="128">
                  <c:v>2208.000000</c:v>
                </c:pt>
                <c:pt idx="129">
                  <c:v>1827.000000</c:v>
                </c:pt>
                <c:pt idx="130">
                  <c:v>1376.000000</c:v>
                </c:pt>
                <c:pt idx="131">
                  <c:v>1174.000000</c:v>
                </c:pt>
                <c:pt idx="132">
                  <c:v>1762.000000</c:v>
                </c:pt>
                <c:pt idx="133">
                  <c:v>1337.000000</c:v>
                </c:pt>
                <c:pt idx="134">
                  <c:v>2607.000000</c:v>
                </c:pt>
                <c:pt idx="135">
                  <c:v>3175.000000</c:v>
                </c:pt>
                <c:pt idx="136">
                  <c:v>3389.000000</c:v>
                </c:pt>
                <c:pt idx="137">
                  <c:v>2612.000000</c:v>
                </c:pt>
                <c:pt idx="138">
                  <c:v>1968.000000</c:v>
                </c:pt>
                <c:pt idx="139">
                  <c:v>2088.000000</c:v>
                </c:pt>
                <c:pt idx="140">
                  <c:v>3577.000000</c:v>
                </c:pt>
                <c:pt idx="141">
                  <c:v>5728.000000</c:v>
                </c:pt>
                <c:pt idx="142">
                  <c:v>5385.000000</c:v>
                </c:pt>
                <c:pt idx="143">
                  <c:v>7950.000000</c:v>
                </c:pt>
                <c:pt idx="144">
                  <c:v>5327.000000</c:v>
                </c:pt>
                <c:pt idx="145">
                  <c:v>3622.000000</c:v>
                </c:pt>
                <c:pt idx="146">
                  <c:v>7360.000000</c:v>
                </c:pt>
                <c:pt idx="147">
                  <c:v>8271.000000</c:v>
                </c:pt>
                <c:pt idx="148">
                  <c:v>10448.000000</c:v>
                </c:pt>
                <c:pt idx="149">
                  <c:v>10192.000000</c:v>
                </c:pt>
                <c:pt idx="150">
                  <c:v>10964.000000</c:v>
                </c:pt>
                <c:pt idx="151">
                  <c:v>9138.000000</c:v>
                </c:pt>
                <c:pt idx="152">
                  <c:v>8227.000000</c:v>
                </c:pt>
                <c:pt idx="153">
                  <c:v>9679.000000</c:v>
                </c:pt>
                <c:pt idx="154">
                  <c:v>13227.000000</c:v>
                </c:pt>
                <c:pt idx="155">
                  <c:v>16746.000000</c:v>
                </c:pt>
                <c:pt idx="156">
                  <c:v>17568.000000</c:v>
                </c:pt>
                <c:pt idx="157">
                  <c:v>17709.000000</c:v>
                </c:pt>
                <c:pt idx="158">
                  <c:v>15622.000000</c:v>
                </c:pt>
                <c:pt idx="159">
                  <c:v>12687.000000</c:v>
                </c:pt>
                <c:pt idx="160">
                  <c:v>13571.000000</c:v>
                </c:pt>
                <c:pt idx="161">
                  <c:v>21048.000000</c:v>
                </c:pt>
                <c:pt idx="162">
                  <c:v>23921.000000</c:v>
                </c:pt>
                <c:pt idx="163">
                  <c:v>20056.000000</c:v>
                </c:pt>
                <c:pt idx="164">
                  <c:v>16915.000000</c:v>
                </c:pt>
                <c:pt idx="165">
                  <c:v>11789.000000</c:v>
                </c:pt>
                <c:pt idx="166">
                  <c:v>6337.000000</c:v>
                </c:pt>
                <c:pt idx="167">
                  <c:v>5955.000000</c:v>
                </c:pt>
                <c:pt idx="168">
                  <c:v>14903.000000</c:v>
                </c:pt>
                <c:pt idx="169">
                  <c:v>11128.000000</c:v>
                </c:pt>
                <c:pt idx="170">
                  <c:v>8703.000000</c:v>
                </c:pt>
                <c:pt idx="171">
                  <c:v>6124.000000</c:v>
                </c:pt>
                <c:pt idx="172">
                  <c:v>6621.000000</c:v>
                </c:pt>
                <c:pt idx="173">
                  <c:v>2393.000000</c:v>
                </c:pt>
                <c:pt idx="174">
                  <c:v>4293.000000</c:v>
                </c:pt>
                <c:pt idx="175">
                  <c:v>7916.000000</c:v>
                </c:pt>
                <c:pt idx="176">
                  <c:v>5002.000000</c:v>
                </c:pt>
                <c:pt idx="177">
                  <c:v>4619.000000</c:v>
                </c:pt>
                <c:pt idx="178">
                  <c:v>6268.000000</c:v>
                </c:pt>
                <c:pt idx="179">
                  <c:v>4659.000000</c:v>
                </c:pt>
                <c:pt idx="180">
                  <c:v>1932.000000</c:v>
                </c:pt>
                <c:pt idx="181">
                  <c:v>2734.000000</c:v>
                </c:pt>
                <c:pt idx="182">
                  <c:v>5182.000000</c:v>
                </c:pt>
                <c:pt idx="183">
                  <c:v>4477.000000</c:v>
                </c:pt>
                <c:pt idx="184">
                  <c:v>3416.000000</c:v>
                </c:pt>
                <c:pt idx="185">
                  <c:v>3224.000000</c:v>
                </c:pt>
                <c:pt idx="186">
                  <c:v>1875.000000</c:v>
                </c:pt>
                <c:pt idx="187">
                  <c:v>1123.000000</c:v>
                </c:pt>
                <c:pt idx="188">
                  <c:v>1901.000000</c:v>
                </c:pt>
                <c:pt idx="189">
                  <c:v>3164.000000</c:v>
                </c:pt>
                <c:pt idx="190">
                  <c:v>2565.000000</c:v>
                </c:pt>
                <c:pt idx="191">
                  <c:v>3297.000000</c:v>
                </c:pt>
                <c:pt idx="192">
                  <c:v>3619.000000</c:v>
                </c:pt>
                <c:pt idx="193">
                  <c:v>2151.000000</c:v>
                </c:pt>
                <c:pt idx="194">
                  <c:v>746.000000</c:v>
                </c:pt>
                <c:pt idx="195">
                  <c:v>1867.000000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4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4852"/>
          <c:y val="0.099193"/>
          <c:w val="0.918873"/>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'Belgium'!$B$91:$B$187,'Belgium'!$B$189:$B$286</c:f>
              <c:strCache>
                <c:ptCount val="195"/>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pt idx="134">
                  <c:v>3/10/2020</c:v>
                </c:pt>
                <c:pt idx="135">
                  <c:v>4/10/2020</c:v>
                </c:pt>
                <c:pt idx="136">
                  <c:v>5/10/2020</c:v>
                </c:pt>
                <c:pt idx="137">
                  <c:v>6/10/2020</c:v>
                </c:pt>
                <c:pt idx="138">
                  <c:v>7/10/2020</c:v>
                </c:pt>
                <c:pt idx="139">
                  <c:v>8/10/2020</c:v>
                </c:pt>
                <c:pt idx="140">
                  <c:v>9/10/2020</c:v>
                </c:pt>
                <c:pt idx="141">
                  <c:v>10/10/2020</c:v>
                </c:pt>
                <c:pt idx="142">
                  <c:v>11/10/2020</c:v>
                </c:pt>
                <c:pt idx="143">
                  <c:v>12/10/2020</c:v>
                </c:pt>
                <c:pt idx="144">
                  <c:v>13/10/2020</c:v>
                </c:pt>
                <c:pt idx="145">
                  <c:v>14/10/2020</c:v>
                </c:pt>
                <c:pt idx="146">
                  <c:v>15/10/2020</c:v>
                </c:pt>
                <c:pt idx="147">
                  <c:v>16/10/2020</c:v>
                </c:pt>
                <c:pt idx="148">
                  <c:v>17/10/2020</c:v>
                </c:pt>
                <c:pt idx="149">
                  <c:v>18/10/2020</c:v>
                </c:pt>
                <c:pt idx="150">
                  <c:v>19/10/2020</c:v>
                </c:pt>
                <c:pt idx="151">
                  <c:v>20/10/2020</c:v>
                </c:pt>
                <c:pt idx="152">
                  <c:v>21/10/2020</c:v>
                </c:pt>
                <c:pt idx="153">
                  <c:v>22/10/2020</c:v>
                </c:pt>
                <c:pt idx="154">
                  <c:v>23/10/2020</c:v>
                </c:pt>
                <c:pt idx="155">
                  <c:v>24/10/2020</c:v>
                </c:pt>
                <c:pt idx="156">
                  <c:v>25/10/2020</c:v>
                </c:pt>
                <c:pt idx="157">
                  <c:v>26/10/2020</c:v>
                </c:pt>
                <c:pt idx="158">
                  <c:v>27/10/2020</c:v>
                </c:pt>
                <c:pt idx="159">
                  <c:v>28/10/2020</c:v>
                </c:pt>
                <c:pt idx="160">
                  <c:v>29/10/2020</c:v>
                </c:pt>
                <c:pt idx="161">
                  <c:v>30/10/2020</c:v>
                </c:pt>
                <c:pt idx="162">
                  <c:v>31/10/2020</c:v>
                </c:pt>
                <c:pt idx="163">
                  <c:v>1/11/2020</c:v>
                </c:pt>
                <c:pt idx="164">
                  <c:v>2/11/2020</c:v>
                </c:pt>
                <c:pt idx="165">
                  <c:v>3/11/2020</c:v>
                </c:pt>
                <c:pt idx="166">
                  <c:v>4/11/2020</c:v>
                </c:pt>
                <c:pt idx="167">
                  <c:v>5/11/2020</c:v>
                </c:pt>
                <c:pt idx="168">
                  <c:v>6/11/2020</c:v>
                </c:pt>
                <c:pt idx="169">
                  <c:v>7/11/2020</c:v>
                </c:pt>
                <c:pt idx="170">
                  <c:v>8/11/2020</c:v>
                </c:pt>
                <c:pt idx="171">
                  <c:v>9/11/2020</c:v>
                </c:pt>
                <c:pt idx="172">
                  <c:v>10/11/2020</c:v>
                </c:pt>
                <c:pt idx="173">
                  <c:v>11/11/2020</c:v>
                </c:pt>
                <c:pt idx="174">
                  <c:v>12/11/2020</c:v>
                </c:pt>
                <c:pt idx="175">
                  <c:v>13/11/2020</c:v>
                </c:pt>
                <c:pt idx="176">
                  <c:v>14/11/2020</c:v>
                </c:pt>
                <c:pt idx="177">
                  <c:v>15/11/2020</c:v>
                </c:pt>
                <c:pt idx="178">
                  <c:v>16/11/2020</c:v>
                </c:pt>
                <c:pt idx="179">
                  <c:v>17/11/2020</c:v>
                </c:pt>
                <c:pt idx="180">
                  <c:v>18/11/2020</c:v>
                </c:pt>
                <c:pt idx="181">
                  <c:v>19/11/2020</c:v>
                </c:pt>
                <c:pt idx="182">
                  <c:v>20/11/2020</c:v>
                </c:pt>
                <c:pt idx="183">
                  <c:v>21/11/2020</c:v>
                </c:pt>
                <c:pt idx="184">
                  <c:v>22/11/2020</c:v>
                </c:pt>
                <c:pt idx="185">
                  <c:v>23/11/2020</c:v>
                </c:pt>
                <c:pt idx="186">
                  <c:v>24/11/2020</c:v>
                </c:pt>
                <c:pt idx="187">
                  <c:v>25/11/2020</c:v>
                </c:pt>
                <c:pt idx="188">
                  <c:v>26/11/2020</c:v>
                </c:pt>
                <c:pt idx="189">
                  <c:v>27/11/2020</c:v>
                </c:pt>
                <c:pt idx="190">
                  <c:v>28/11/2020</c:v>
                </c:pt>
                <c:pt idx="191">
                  <c:v>29/11/2020</c:v>
                </c:pt>
                <c:pt idx="192">
                  <c:v>30/11/2020</c:v>
                </c:pt>
                <c:pt idx="193">
                  <c:v>1/12/2020</c:v>
                </c:pt>
                <c:pt idx="194">
                  <c:v>2/12/2020</c:v>
                </c:pt>
              </c:strCache>
            </c:strRef>
          </c:cat>
          <c:val>
            <c:numRef>
              <c:f>'Belgium'!$G$91:$G$187,'Belgium'!$G$189:$G$286</c:f>
              <c:numCache>
                <c:ptCount val="195"/>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pt idx="70">
                  <c:v>3.000000</c:v>
                </c:pt>
                <c:pt idx="71">
                  <c:v>4.000000</c:v>
                </c:pt>
                <c:pt idx="72">
                  <c:v>1.000000</c:v>
                </c:pt>
                <c:pt idx="73">
                  <c:v>4.000000</c:v>
                </c:pt>
                <c:pt idx="74">
                  <c:v>0.000000</c:v>
                </c:pt>
                <c:pt idx="75">
                  <c:v>5.000000</c:v>
                </c:pt>
                <c:pt idx="76">
                  <c:v>2.000000</c:v>
                </c:pt>
                <c:pt idx="77">
                  <c:v>7.000000</c:v>
                </c:pt>
                <c:pt idx="78">
                  <c:v>2.000000</c:v>
                </c:pt>
                <c:pt idx="79">
                  <c:v>5.000000</c:v>
                </c:pt>
                <c:pt idx="80">
                  <c:v>4.000000</c:v>
                </c:pt>
                <c:pt idx="81">
                  <c:v>2.000000</c:v>
                </c:pt>
                <c:pt idx="82">
                  <c:v>7.000000</c:v>
                </c:pt>
                <c:pt idx="83">
                  <c:v>6.000000</c:v>
                </c:pt>
                <c:pt idx="84">
                  <c:v>15.000000</c:v>
                </c:pt>
                <c:pt idx="85">
                  <c:v>16.000000</c:v>
                </c:pt>
                <c:pt idx="86">
                  <c:v>8.000000</c:v>
                </c:pt>
                <c:pt idx="87">
                  <c:v>11.000000</c:v>
                </c:pt>
                <c:pt idx="88">
                  <c:v>4.000000</c:v>
                </c:pt>
                <c:pt idx="89">
                  <c:v>5.000000</c:v>
                </c:pt>
                <c:pt idx="90">
                  <c:v>15.000000</c:v>
                </c:pt>
                <c:pt idx="91">
                  <c:v>10.000000</c:v>
                </c:pt>
                <c:pt idx="92">
                  <c:v>7.000000</c:v>
                </c:pt>
                <c:pt idx="93">
                  <c:v>9.000000</c:v>
                </c:pt>
                <c:pt idx="94">
                  <c:v>3.000000</c:v>
                </c:pt>
                <c:pt idx="95">
                  <c:v>4.000000</c:v>
                </c:pt>
                <c:pt idx="96">
                  <c:v>4.000000</c:v>
                </c:pt>
                <c:pt idx="97">
                  <c:v>1.000000</c:v>
                </c:pt>
                <c:pt idx="98">
                  <c:v>5.000000</c:v>
                </c:pt>
                <c:pt idx="99">
                  <c:v>2.000000</c:v>
                </c:pt>
                <c:pt idx="100">
                  <c:v>5.000000</c:v>
                </c:pt>
                <c:pt idx="101">
                  <c:v>3.000000</c:v>
                </c:pt>
                <c:pt idx="102">
                  <c:v>1.000000</c:v>
                </c:pt>
                <c:pt idx="103">
                  <c:v>2.000000</c:v>
                </c:pt>
                <c:pt idx="104">
                  <c:v>1.000000</c:v>
                </c:pt>
                <c:pt idx="105">
                  <c:v>1.000000</c:v>
                </c:pt>
                <c:pt idx="106">
                  <c:v>2.000000</c:v>
                </c:pt>
                <c:pt idx="107">
                  <c:v>5.000000</c:v>
                </c:pt>
                <c:pt idx="108">
                  <c:v>1.000000</c:v>
                </c:pt>
                <c:pt idx="109">
                  <c:v>2.000000</c:v>
                </c:pt>
                <c:pt idx="110">
                  <c:v>3.000000</c:v>
                </c:pt>
                <c:pt idx="111">
                  <c:v>5.000000</c:v>
                </c:pt>
                <c:pt idx="112">
                  <c:v>0.000000</c:v>
                </c:pt>
                <c:pt idx="113">
                  <c:v>2.000000</c:v>
                </c:pt>
                <c:pt idx="114">
                  <c:v>4.000000</c:v>
                </c:pt>
                <c:pt idx="115">
                  <c:v>2.000000</c:v>
                </c:pt>
                <c:pt idx="116">
                  <c:v>2.000000</c:v>
                </c:pt>
                <c:pt idx="117">
                  <c:v>3.000000</c:v>
                </c:pt>
                <c:pt idx="118">
                  <c:v>5.000000</c:v>
                </c:pt>
                <c:pt idx="119">
                  <c:v>1.000000</c:v>
                </c:pt>
                <c:pt idx="120">
                  <c:v>1.000000</c:v>
                </c:pt>
                <c:pt idx="121">
                  <c:v>7.000000</c:v>
                </c:pt>
                <c:pt idx="122">
                  <c:v>4.000000</c:v>
                </c:pt>
                <c:pt idx="123">
                  <c:v>2.000000</c:v>
                </c:pt>
                <c:pt idx="124">
                  <c:v>5.000000</c:v>
                </c:pt>
                <c:pt idx="125">
                  <c:v>4.000000</c:v>
                </c:pt>
                <c:pt idx="126">
                  <c:v>6.000000</c:v>
                </c:pt>
                <c:pt idx="127">
                  <c:v>4.000000</c:v>
                </c:pt>
                <c:pt idx="128">
                  <c:v>5.000000</c:v>
                </c:pt>
                <c:pt idx="129">
                  <c:v>6.000000</c:v>
                </c:pt>
                <c:pt idx="130">
                  <c:v>7.000000</c:v>
                </c:pt>
                <c:pt idx="131">
                  <c:v>14.000000</c:v>
                </c:pt>
                <c:pt idx="132">
                  <c:v>15.000000</c:v>
                </c:pt>
                <c:pt idx="133">
                  <c:v>7.000000</c:v>
                </c:pt>
                <c:pt idx="134">
                  <c:v>14.000000</c:v>
                </c:pt>
                <c:pt idx="135">
                  <c:v>7.000000</c:v>
                </c:pt>
                <c:pt idx="136">
                  <c:v>20.000000</c:v>
                </c:pt>
                <c:pt idx="137">
                  <c:v>14.000000</c:v>
                </c:pt>
                <c:pt idx="138">
                  <c:v>14.000000</c:v>
                </c:pt>
                <c:pt idx="139">
                  <c:v>16.000000</c:v>
                </c:pt>
                <c:pt idx="140">
                  <c:v>18.000000</c:v>
                </c:pt>
                <c:pt idx="141">
                  <c:v>25.000000</c:v>
                </c:pt>
                <c:pt idx="142">
                  <c:v>24.000000</c:v>
                </c:pt>
                <c:pt idx="143">
                  <c:v>16.000000</c:v>
                </c:pt>
                <c:pt idx="144">
                  <c:v>20.000000</c:v>
                </c:pt>
                <c:pt idx="145">
                  <c:v>33.000000</c:v>
                </c:pt>
                <c:pt idx="146">
                  <c:v>34.000000</c:v>
                </c:pt>
                <c:pt idx="147">
                  <c:v>49.000000</c:v>
                </c:pt>
                <c:pt idx="148">
                  <c:v>32.000000</c:v>
                </c:pt>
                <c:pt idx="149">
                  <c:v>33.000000</c:v>
                </c:pt>
                <c:pt idx="150">
                  <c:v>21.000000</c:v>
                </c:pt>
                <c:pt idx="151">
                  <c:v>30.000000</c:v>
                </c:pt>
                <c:pt idx="152">
                  <c:v>46.000000</c:v>
                </c:pt>
                <c:pt idx="153">
                  <c:v>50.000000</c:v>
                </c:pt>
                <c:pt idx="154">
                  <c:v>49.000000</c:v>
                </c:pt>
                <c:pt idx="155">
                  <c:v>70.000000</c:v>
                </c:pt>
                <c:pt idx="156">
                  <c:v>79.000000</c:v>
                </c:pt>
                <c:pt idx="157">
                  <c:v>73.000000</c:v>
                </c:pt>
                <c:pt idx="158">
                  <c:v>89.000000</c:v>
                </c:pt>
                <c:pt idx="159">
                  <c:v>139.000000</c:v>
                </c:pt>
                <c:pt idx="160">
                  <c:v>132.000000</c:v>
                </c:pt>
                <c:pt idx="161">
                  <c:v>138.000000</c:v>
                </c:pt>
                <c:pt idx="162">
                  <c:v>144.000000</c:v>
                </c:pt>
                <c:pt idx="163">
                  <c:v>173.000000</c:v>
                </c:pt>
                <c:pt idx="164">
                  <c:v>112.000000</c:v>
                </c:pt>
                <c:pt idx="165">
                  <c:v>121.000000</c:v>
                </c:pt>
                <c:pt idx="166">
                  <c:v>268.000000</c:v>
                </c:pt>
                <c:pt idx="167">
                  <c:v>205.000000</c:v>
                </c:pt>
                <c:pt idx="168">
                  <c:v>189.000000</c:v>
                </c:pt>
                <c:pt idx="169">
                  <c:v>188.000000</c:v>
                </c:pt>
                <c:pt idx="170">
                  <c:v>199.000000</c:v>
                </c:pt>
                <c:pt idx="171">
                  <c:v>148.000000</c:v>
                </c:pt>
                <c:pt idx="172">
                  <c:v>161.000000</c:v>
                </c:pt>
                <c:pt idx="173">
                  <c:v>345.000000</c:v>
                </c:pt>
                <c:pt idx="174">
                  <c:v>197.000000</c:v>
                </c:pt>
                <c:pt idx="175">
                  <c:v>133.000000</c:v>
                </c:pt>
                <c:pt idx="176">
                  <c:v>215.000000</c:v>
                </c:pt>
                <c:pt idx="177">
                  <c:v>197.000000</c:v>
                </c:pt>
                <c:pt idx="178">
                  <c:v>118.000000</c:v>
                </c:pt>
                <c:pt idx="179">
                  <c:v>195.000000</c:v>
                </c:pt>
                <c:pt idx="180">
                  <c:v>223.000000</c:v>
                </c:pt>
                <c:pt idx="181">
                  <c:v>186.000000</c:v>
                </c:pt>
                <c:pt idx="182">
                  <c:v>171.000000</c:v>
                </c:pt>
                <c:pt idx="183">
                  <c:v>156.000000</c:v>
                </c:pt>
                <c:pt idx="184">
                  <c:v>170.000000</c:v>
                </c:pt>
                <c:pt idx="185">
                  <c:v>96.000000</c:v>
                </c:pt>
                <c:pt idx="186">
                  <c:v>137.000000</c:v>
                </c:pt>
                <c:pt idx="187">
                  <c:v>183.000000</c:v>
                </c:pt>
                <c:pt idx="188">
                  <c:v>139.000000</c:v>
                </c:pt>
                <c:pt idx="189">
                  <c:v>142.000000</c:v>
                </c:pt>
                <c:pt idx="190">
                  <c:v>120.000000</c:v>
                </c:pt>
                <c:pt idx="191">
                  <c:v>122.000000</c:v>
                </c:pt>
                <c:pt idx="192">
                  <c:v>86.000000</c:v>
                </c:pt>
                <c:pt idx="193">
                  <c:v>98.000000</c:v>
                </c:pt>
                <c:pt idx="194">
                  <c:v>141.000000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0"/>
        <c:minorUnit val="20"/>
      </c:valAx>
      <c:spPr>
        <a:noFill/>
        <a:ln w="12700" cap="flat">
          <a:noFill/>
          <a:miter lim="400000"/>
        </a:ln>
        <a:effectLst/>
      </c:spPr>
    </c:plotArea>
    <c:legend>
      <c:legendPos val="t"/>
      <c:layout>
        <c:manualLayout>
          <c:xMode val="edge"/>
          <c:yMode val="edge"/>
          <c:x val="0.0509081"/>
          <c:y val="0"/>
          <c:w val="0.87768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187"/>
          <c:y val="0.100219"/>
          <c:w val="0.90738"/>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177,25e</a:t>
                    </a:r>
                    <a:r>
                      <a:rPr b="0" baseline="33200" i="0" strike="noStrike" sz="1000" u="none">
                        <a:solidFill>
                          <a:srgbClr val="444444"/>
                        </a:solidFill>
                        <a:latin typeface="Helvetica Neue"/>
                      </a:rPr>
                      <a:t>0,021x
R² = 0,3439</a:t>
                    </a:r>
                  </a:p>
                </c:rich>
              </c:tx>
            </c:trendlineLbl>
          </c:trendline>
          <c:cat>
            <c:strRef>
              <c:f>'Belgium'!$B$132:$B$135,'Belgium'!$B$138:$B$142,'Belgium'!$B$145:$B$149,'Belgium'!$B$152:$B$202</c:f>
              <c:strCache>
                <c:ptCount val="65"/>
                <c:pt idx="0">
                  <c:v>1/7/2020</c:v>
                </c:pt>
                <c:pt idx="1">
                  <c:v>2/7/2020</c:v>
                </c:pt>
                <c:pt idx="2">
                  <c:v>3/7/2020</c:v>
                </c:pt>
                <c:pt idx="3">
                  <c:v>4/7/2020</c:v>
                </c:pt>
                <c:pt idx="4">
                  <c:v>7/7/2020</c:v>
                </c:pt>
                <c:pt idx="5">
                  <c:v>8/7/2020</c:v>
                </c:pt>
                <c:pt idx="6">
                  <c:v>9/7/2020</c:v>
                </c:pt>
                <c:pt idx="7">
                  <c:v>10/7/2020</c:v>
                </c:pt>
                <c:pt idx="8">
                  <c:v>11/7/2020</c:v>
                </c:pt>
                <c:pt idx="9">
                  <c:v>14/7/2020</c:v>
                </c:pt>
                <c:pt idx="10">
                  <c:v>15/7/2020</c:v>
                </c:pt>
                <c:pt idx="11">
                  <c:v>16/7/2020</c:v>
                </c:pt>
                <c:pt idx="12">
                  <c:v>17/7/2020</c:v>
                </c:pt>
                <c:pt idx="13">
                  <c:v>18/7/2020</c:v>
                </c:pt>
                <c:pt idx="14">
                  <c:v>21/7/2020</c:v>
                </c:pt>
                <c:pt idx="15">
                  <c:v>22/7/2020</c:v>
                </c:pt>
                <c:pt idx="16">
                  <c:v>23/7/2020</c:v>
                </c:pt>
                <c:pt idx="17">
                  <c:v>24/7/2020</c:v>
                </c:pt>
                <c:pt idx="18">
                  <c:v>25/7/2020</c:v>
                </c:pt>
                <c:pt idx="19">
                  <c:v>26/7/2020</c:v>
                </c:pt>
                <c:pt idx="20">
                  <c:v>27/7/2020</c:v>
                </c:pt>
                <c:pt idx="21">
                  <c:v>28/7/2020</c:v>
                </c:pt>
                <c:pt idx="22">
                  <c:v>29/7/2020</c:v>
                </c:pt>
                <c:pt idx="23">
                  <c:v>30/7/2020</c:v>
                </c:pt>
                <c:pt idx="24">
                  <c:v>31/7/2020</c:v>
                </c:pt>
                <c:pt idx="25">
                  <c:v>1/8/2020</c:v>
                </c:pt>
                <c:pt idx="26">
                  <c:v>2/8/2020</c:v>
                </c:pt>
                <c:pt idx="27">
                  <c:v>3/8/2020</c:v>
                </c:pt>
                <c:pt idx="28">
                  <c:v>4/8/2020</c:v>
                </c:pt>
                <c:pt idx="29">
                  <c:v>5/8/2020</c:v>
                </c:pt>
                <c:pt idx="30">
                  <c:v>6/8/2020</c:v>
                </c:pt>
                <c:pt idx="31">
                  <c:v>7/8/2020</c:v>
                </c:pt>
                <c:pt idx="32">
                  <c:v>8/8/2020</c:v>
                </c:pt>
                <c:pt idx="33">
                  <c:v>9/8/2020</c:v>
                </c:pt>
                <c:pt idx="34">
                  <c:v>10/8/2020</c:v>
                </c:pt>
                <c:pt idx="35">
                  <c:v>11/8/2020</c:v>
                </c:pt>
                <c:pt idx="36">
                  <c:v>12/8/2020</c:v>
                </c:pt>
                <c:pt idx="37">
                  <c:v>13/8/2020</c:v>
                </c:pt>
                <c:pt idx="38">
                  <c:v>14/8/2020</c:v>
                </c:pt>
                <c:pt idx="39">
                  <c:v>15/8/2020</c:v>
                </c:pt>
                <c:pt idx="40">
                  <c:v>16/8/2020</c:v>
                </c:pt>
                <c:pt idx="41">
                  <c:v>17/8/2020</c:v>
                </c:pt>
                <c:pt idx="42">
                  <c:v>18/8/2020</c:v>
                </c:pt>
                <c:pt idx="43">
                  <c:v>19/8/2020</c:v>
                </c:pt>
                <c:pt idx="44">
                  <c:v>20/8/2020</c:v>
                </c:pt>
                <c:pt idx="45">
                  <c:v>21/8/2020</c:v>
                </c:pt>
                <c:pt idx="46">
                  <c:v>22/8/2020</c:v>
                </c:pt>
                <c:pt idx="47">
                  <c:v>23/8/2020</c:v>
                </c:pt>
                <c:pt idx="48">
                  <c:v>24/8/2020</c:v>
                </c:pt>
                <c:pt idx="49">
                  <c:v>25/8/2020</c:v>
                </c:pt>
                <c:pt idx="50">
                  <c:v>26/8/2020</c:v>
                </c:pt>
                <c:pt idx="51">
                  <c:v>27/8/2020</c:v>
                </c:pt>
                <c:pt idx="52">
                  <c:v>28/8/2020</c:v>
                </c:pt>
                <c:pt idx="53">
                  <c:v>29/8/2020</c:v>
                </c:pt>
                <c:pt idx="54">
                  <c:v>30/8/2020</c:v>
                </c:pt>
                <c:pt idx="55">
                  <c:v>31/8/2020</c:v>
                </c:pt>
                <c:pt idx="56">
                  <c:v>1/9/2020</c:v>
                </c:pt>
                <c:pt idx="57">
                  <c:v>2/9/2020</c:v>
                </c:pt>
                <c:pt idx="58">
                  <c:v>3/9/2020</c:v>
                </c:pt>
                <c:pt idx="59">
                  <c:v>4/9/2020</c:v>
                </c:pt>
                <c:pt idx="60">
                  <c:v>5/9/2020</c:v>
                </c:pt>
                <c:pt idx="61">
                  <c:v>6/9/2020</c:v>
                </c:pt>
                <c:pt idx="62">
                  <c:v>7/9/2020</c:v>
                </c:pt>
                <c:pt idx="63">
                  <c:v>8/9/2020</c:v>
                </c:pt>
                <c:pt idx="64">
                  <c:v>9/9/2020</c:v>
                </c:pt>
              </c:strCache>
            </c:strRef>
          </c:cat>
          <c:val>
            <c:numRef>
              <c:f>'Belgium'!$H$132:$H$135,'Belgium'!$H$138:$H$142,'Belgium'!$H$145:$H$149,'Belgium'!$H$152:$H$202</c:f>
              <c:numCache>
                <c:ptCount val="65"/>
                <c:pt idx="0">
                  <c:v>82.000000</c:v>
                </c:pt>
                <c:pt idx="1">
                  <c:v>89.000000</c:v>
                </c:pt>
                <c:pt idx="2">
                  <c:v>129.000000</c:v>
                </c:pt>
                <c:pt idx="3">
                  <c:v>111.000000</c:v>
                </c:pt>
                <c:pt idx="4">
                  <c:v>220.000000</c:v>
                </c:pt>
                <c:pt idx="5">
                  <c:v>65.000000</c:v>
                </c:pt>
                <c:pt idx="6">
                  <c:v>87.000000</c:v>
                </c:pt>
                <c:pt idx="7">
                  <c:v>147.000000</c:v>
                </c:pt>
                <c:pt idx="8">
                  <c:v>112.000000</c:v>
                </c:pt>
                <c:pt idx="9">
                  <c:v>312.000000</c:v>
                </c:pt>
                <c:pt idx="10">
                  <c:v>91.000000</c:v>
                </c:pt>
                <c:pt idx="11">
                  <c:v>167.000000</c:v>
                </c:pt>
                <c:pt idx="12">
                  <c:v>199.000000</c:v>
                </c:pt>
                <c:pt idx="13">
                  <c:v>261.000000</c:v>
                </c:pt>
                <c:pt idx="14">
                  <c:v>595.000000</c:v>
                </c:pt>
                <c:pt idx="15">
                  <c:v>164.000000</c:v>
                </c:pt>
                <c:pt idx="16">
                  <c:v>369.000000</c:v>
                </c:pt>
                <c:pt idx="17">
                  <c:v>220.000000</c:v>
                </c:pt>
                <c:pt idx="18">
                  <c:v>352.000000</c:v>
                </c:pt>
                <c:pt idx="19">
                  <c:v>528.000000</c:v>
                </c:pt>
                <c:pt idx="20">
                  <c:v>299.000000</c:v>
                </c:pt>
                <c:pt idx="21">
                  <c:v>402.000000</c:v>
                </c:pt>
                <c:pt idx="22">
                  <c:v>234.000000</c:v>
                </c:pt>
                <c:pt idx="23">
                  <c:v>673.000000</c:v>
                </c:pt>
                <c:pt idx="24">
                  <c:v>671.000000</c:v>
                </c:pt>
                <c:pt idx="25">
                  <c:v>745.000000</c:v>
                </c:pt>
                <c:pt idx="26">
                  <c:v>651.000000</c:v>
                </c:pt>
                <c:pt idx="27">
                  <c:v>447.000000</c:v>
                </c:pt>
                <c:pt idx="28">
                  <c:v>465.000000</c:v>
                </c:pt>
                <c:pt idx="29">
                  <c:v>334.000000</c:v>
                </c:pt>
                <c:pt idx="30">
                  <c:v>510.000000</c:v>
                </c:pt>
                <c:pt idx="31">
                  <c:v>858.000000</c:v>
                </c:pt>
                <c:pt idx="32">
                  <c:v>768.000000</c:v>
                </c:pt>
                <c:pt idx="33">
                  <c:v>617.000000</c:v>
                </c:pt>
                <c:pt idx="34">
                  <c:v>751.000000</c:v>
                </c:pt>
                <c:pt idx="35">
                  <c:v>468.000000</c:v>
                </c:pt>
                <c:pt idx="36">
                  <c:v>388.000000</c:v>
                </c:pt>
                <c:pt idx="37">
                  <c:v>639.000000</c:v>
                </c:pt>
                <c:pt idx="38">
                  <c:v>544.000000</c:v>
                </c:pt>
                <c:pt idx="39">
                  <c:v>922.000000</c:v>
                </c:pt>
                <c:pt idx="40">
                  <c:v>756.000000</c:v>
                </c:pt>
                <c:pt idx="41">
                  <c:v>454.000000</c:v>
                </c:pt>
                <c:pt idx="42">
                  <c:v>211.000000</c:v>
                </c:pt>
                <c:pt idx="43">
                  <c:v>363.000000</c:v>
                </c:pt>
                <c:pt idx="44">
                  <c:v>582.000000</c:v>
                </c:pt>
                <c:pt idx="45">
                  <c:v>699.000000</c:v>
                </c:pt>
                <c:pt idx="46">
                  <c:v>716.000000</c:v>
                </c:pt>
                <c:pt idx="47">
                  <c:v>574.000000</c:v>
                </c:pt>
                <c:pt idx="48">
                  <c:v>468.000000</c:v>
                </c:pt>
                <c:pt idx="49">
                  <c:v>156.000000</c:v>
                </c:pt>
                <c:pt idx="50">
                  <c:v>355.000000</c:v>
                </c:pt>
                <c:pt idx="51">
                  <c:v>583.000000</c:v>
                </c:pt>
                <c:pt idx="52">
                  <c:v>470.000000</c:v>
                </c:pt>
                <c:pt idx="53">
                  <c:v>452.000000</c:v>
                </c:pt>
                <c:pt idx="54">
                  <c:v>647.000000</c:v>
                </c:pt>
                <c:pt idx="55">
                  <c:v>443.000000</c:v>
                </c:pt>
                <c:pt idx="56">
                  <c:v>194.000000</c:v>
                </c:pt>
                <c:pt idx="57">
                  <c:v>251.000000</c:v>
                </c:pt>
                <c:pt idx="58">
                  <c:v>424.000000</c:v>
                </c:pt>
                <c:pt idx="59">
                  <c:v>633.000000</c:v>
                </c:pt>
                <c:pt idx="60">
                  <c:v>630.000000</c:v>
                </c:pt>
                <c:pt idx="61">
                  <c:v>651.000000</c:v>
                </c:pt>
                <c:pt idx="62">
                  <c:v>542.000000</c:v>
                </c:pt>
                <c:pt idx="63">
                  <c:v>402.000000</c:v>
                </c:pt>
                <c:pt idx="64">
                  <c:v>372.000000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15364"/>
          <c:y val="0"/>
          <c:w val="0.8667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726"/>
          <c:y val="0.100219"/>
          <c:w val="0.877881"/>
          <c:h val="0.7681"/>
        </c:manualLayout>
      </c:layout>
      <c:barChart>
        <c:barDir val="col"/>
        <c:grouping val="stacked"/>
        <c:varyColors val="0"/>
        <c:ser>
          <c:idx val="0"/>
          <c:order val="0"/>
          <c:tx>
            <c:strRef>
              <c:f>'France'!$C$3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'France'!$C$4:$C$67</c:f>
              <c:numCache>
                <c:ptCount val="6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pt idx="34">
                  <c:v>40174.000000</c:v>
                </c:pt>
                <c:pt idx="35">
                  <c:v>44550.000000</c:v>
                </c:pt>
                <c:pt idx="36">
                  <c:v>52128.000000</c:v>
                </c:pt>
                <c:pt idx="37">
                  <c:v>56989.000000</c:v>
                </c:pt>
                <c:pt idx="38">
                  <c:v>59105.000000</c:v>
                </c:pt>
                <c:pt idx="39">
                  <c:v>64338.000000</c:v>
                </c:pt>
                <c:pt idx="40">
                  <c:v>68605.000000</c:v>
                </c:pt>
                <c:pt idx="41">
                  <c:v>70478.000000</c:v>
                </c:pt>
                <c:pt idx="42">
                  <c:v>74390.000000</c:v>
                </c:pt>
                <c:pt idx="43">
                  <c:v>78167.000000</c:v>
                </c:pt>
                <c:pt idx="44">
                  <c:v>82048.000000</c:v>
                </c:pt>
                <c:pt idx="45">
                  <c:v>86334.000000</c:v>
                </c:pt>
                <c:pt idx="46">
                  <c:v>90676.000000</c:v>
                </c:pt>
                <c:pt idx="47">
                  <c:v>93790.000000</c:v>
                </c:pt>
                <c:pt idx="48">
                  <c:v>95403.000000</c:v>
                </c:pt>
                <c:pt idx="49">
                  <c:v>98076.000000</c:v>
                </c:pt>
                <c:pt idx="50">
                  <c:v>103573.000000</c:v>
                </c:pt>
                <c:pt idx="51">
                  <c:v>106206.000000</c:v>
                </c:pt>
                <c:pt idx="52">
                  <c:v>108847.000000</c:v>
                </c:pt>
                <c:pt idx="53">
                  <c:v>109252.000000</c:v>
                </c:pt>
                <c:pt idx="54">
                  <c:v>111821.000000</c:v>
                </c:pt>
                <c:pt idx="55">
                  <c:v>112606.000000</c:v>
                </c:pt>
                <c:pt idx="56">
                  <c:v>114657.000000</c:v>
                </c:pt>
                <c:pt idx="57">
                  <c:v>117324.000000</c:v>
                </c:pt>
                <c:pt idx="58">
                  <c:v>119151.000000</c:v>
                </c:pt>
                <c:pt idx="59">
                  <c:v>120804.000000</c:v>
                </c:pt>
                <c:pt idx="60">
                  <c:v>122577.000000</c:v>
                </c:pt>
                <c:pt idx="61">
                  <c:v>124114.000000</c:v>
                </c:pt>
                <c:pt idx="62">
                  <c:v>124575.000000</c:v>
                </c:pt>
                <c:pt idx="63">
                  <c:v>128339.000000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3336"/>
          <c:y val="0"/>
          <c:w val="0.838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22,457e</a:t>
                    </a:r>
                    <a:r>
                      <a:rPr b="0" baseline="33200" i="0" strike="noStrike" sz="1000" u="none">
                        <a:solidFill>
                          <a:srgbClr val="444444"/>
                        </a:solidFill>
                        <a:latin typeface="Helvetica Neue"/>
                      </a:rPr>
                      <a:t>0,2415x
R² = 0,9617</a:t>
                    </a:r>
                  </a:p>
                </c:rich>
              </c:tx>
            </c:trendlineLbl>
          </c:trendline>
          <c:cat>
            <c:strRef>
              <c:f>'France'!$B$4:$B$37</c:f>
              <c:strCache>
                <c:ptCount val="3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strCache>
            </c:strRef>
          </c:cat>
          <c:val>
            <c:numRef>
              <c:f>'France'!$C$4:$C$37</c:f>
              <c:numCache>
                <c:ptCount val="3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5297"/>
          <c:y val="0.100219"/>
          <c:w val="0.887555"/>
          <c:h val="0.7681"/>
        </c:manualLayout>
      </c:layout>
      <c:barChart>
        <c:barDir val="col"/>
        <c:grouping val="stacked"/>
        <c:varyColors val="0"/>
        <c:ser>
          <c:idx val="0"/>
          <c:order val="0"/>
          <c:tx>
            <c:strRef>
              <c:f>'France'!$D$3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'France'!$D$4:$D$67</c:f>
              <c:numCache>
                <c:ptCount val="64"/>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pt idx="49">
                  <c:v>14967.000000</c:v>
                </c:pt>
                <c:pt idx="50">
                  <c:v>15729.000000</c:v>
                </c:pt>
                <c:pt idx="51">
                  <c:v>17167.000000</c:v>
                </c:pt>
                <c:pt idx="52">
                  <c:v>17920.000000</c:v>
                </c:pt>
                <c:pt idx="53">
                  <c:v>18681.000000</c:v>
                </c:pt>
                <c:pt idx="54">
                  <c:v>19323.000000</c:v>
                </c:pt>
                <c:pt idx="55">
                  <c:v>19718.000000</c:v>
                </c:pt>
                <c:pt idx="56">
                  <c:v>20265.000000</c:v>
                </c:pt>
                <c:pt idx="57">
                  <c:v>20796.000000</c:v>
                </c:pt>
                <c:pt idx="58">
                  <c:v>21340.000000</c:v>
                </c:pt>
                <c:pt idx="59">
                  <c:v>21856.000000</c:v>
                </c:pt>
                <c:pt idx="60">
                  <c:v>22245.000000</c:v>
                </c:pt>
                <c:pt idx="61">
                  <c:v>22614.000000</c:v>
                </c:pt>
                <c:pt idx="62">
                  <c:v>22856.000000</c:v>
                </c:pt>
                <c:pt idx="63">
                  <c:v>23293.000000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2109"/>
          <c:y val="0"/>
          <c:w val="0.84777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'France'!$D$3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0,8516e</a:t>
                    </a:r>
                    <a:r>
                      <a:rPr b="0" baseline="33200" i="0" strike="noStrike" sz="1000" u="none">
                        <a:solidFill>
                          <a:srgbClr val="444444"/>
                        </a:solidFill>
                        <a:latin typeface="Helvetica Neue"/>
                      </a:rPr>
                      <a:t>0,2206x
R² = 0,9815</a:t>
                    </a:r>
                  </a:p>
                </c:rich>
              </c:tx>
            </c:trendlineLbl>
          </c:trendline>
          <c:cat>
            <c:strRef>
              <c:f>'France'!$B$4:$B$52</c:f>
              <c:strCache>
                <c:ptCount val="4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strCache>
            </c:strRef>
          </c:cat>
          <c:val>
            <c:numRef>
              <c:f>'France'!$D$4:$D$52</c:f>
              <c:numCache>
                <c:ptCount val="49"/>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France vs Italy</a:t>
            </a:r>
          </a:p>
        </c:rich>
      </c:tx>
      <c:layout>
        <c:manualLayout>
          <c:xMode val="edge"/>
          <c:yMode val="edge"/>
          <c:x val="0.422998"/>
          <c:y val="0"/>
          <c:w val="0.154003"/>
          <c:h val="0.0715914"/>
        </c:manualLayout>
      </c:layout>
      <c:overlay val="1"/>
      <c:spPr>
        <a:noFill/>
        <a:effectLst/>
      </c:spPr>
    </c:title>
    <c:autoTitleDeleted val="1"/>
    <c:plotArea>
      <c:layout>
        <c:manualLayout>
          <c:layoutTarget val="inner"/>
          <c:xMode val="edge"/>
          <c:yMode val="edge"/>
          <c:x val="0.123678"/>
          <c:y val="0.0715914"/>
          <c:w val="0.856814"/>
          <c:h val="0.792936"/>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'Italy-main'!$K$4:$K$47</c:f>
              <c:numCache>
                <c:ptCount val="4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numCache>
            </c:numRef>
          </c:val>
          <c:smooth val="0"/>
        </c:ser>
        <c:ser>
          <c:idx val="1"/>
          <c:order val="1"/>
          <c:tx>
            <c:strRef>
              <c:f>'France'!$C$3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'France'!$C$13:$C$56</c:f>
              <c:numCache>
                <c:ptCount val="44"/>
                <c:pt idx="0">
                  <c:v>285.000000</c:v>
                </c:pt>
                <c:pt idx="1">
                  <c:v>377.000000</c:v>
                </c:pt>
                <c:pt idx="2">
                  <c:v>653.000000</c:v>
                </c:pt>
                <c:pt idx="3">
                  <c:v>949.000000</c:v>
                </c:pt>
                <c:pt idx="4">
                  <c:v>1126.000000</c:v>
                </c:pt>
                <c:pt idx="5">
                  <c:v>1412.000000</c:v>
                </c:pt>
                <c:pt idx="6">
                  <c:v>1781.000000</c:v>
                </c:pt>
                <c:pt idx="7">
                  <c:v>2281.000000</c:v>
                </c:pt>
                <c:pt idx="8">
                  <c:v>2876.000000</c:v>
                </c:pt>
                <c:pt idx="9">
                  <c:v>3661.000000</c:v>
                </c:pt>
                <c:pt idx="10">
                  <c:v>4499.000000</c:v>
                </c:pt>
                <c:pt idx="11">
                  <c:v>5421.000000</c:v>
                </c:pt>
                <c:pt idx="12">
                  <c:v>6633.000000</c:v>
                </c:pt>
                <c:pt idx="13">
                  <c:v>7730.000000</c:v>
                </c:pt>
                <c:pt idx="14">
                  <c:v>9134.000000</c:v>
                </c:pt>
                <c:pt idx="15">
                  <c:v>10995.000000</c:v>
                </c:pt>
                <c:pt idx="16">
                  <c:v>12612.000000</c:v>
                </c:pt>
                <c:pt idx="17">
                  <c:v>14459.000000</c:v>
                </c:pt>
                <c:pt idx="18">
                  <c:v>16018.000000</c:v>
                </c:pt>
                <c:pt idx="19">
                  <c:v>19856.000000</c:v>
                </c:pt>
                <c:pt idx="20">
                  <c:v>22304.000000</c:v>
                </c:pt>
                <c:pt idx="21">
                  <c:v>25233.000000</c:v>
                </c:pt>
                <c:pt idx="22">
                  <c:v>29155.000000</c:v>
                </c:pt>
                <c:pt idx="23">
                  <c:v>32964.000000</c:v>
                </c:pt>
                <c:pt idx="24">
                  <c:v>37575.000000</c:v>
                </c:pt>
                <c:pt idx="25">
                  <c:v>40174.000000</c:v>
                </c:pt>
                <c:pt idx="26">
                  <c:v>44550.000000</c:v>
                </c:pt>
                <c:pt idx="27">
                  <c:v>52128.000000</c:v>
                </c:pt>
                <c:pt idx="28">
                  <c:v>56989.000000</c:v>
                </c:pt>
                <c:pt idx="29">
                  <c:v>59105.000000</c:v>
                </c:pt>
                <c:pt idx="30">
                  <c:v>64338.000000</c:v>
                </c:pt>
                <c:pt idx="31">
                  <c:v>68605.000000</c:v>
                </c:pt>
                <c:pt idx="32">
                  <c:v>70478.000000</c:v>
                </c:pt>
                <c:pt idx="33">
                  <c:v>74390.000000</c:v>
                </c:pt>
                <c:pt idx="34">
                  <c:v>78167.000000</c:v>
                </c:pt>
                <c:pt idx="35">
                  <c:v>82048.000000</c:v>
                </c:pt>
                <c:pt idx="36">
                  <c:v>86334.000000</c:v>
                </c:pt>
                <c:pt idx="37">
                  <c:v>90676.000000</c:v>
                </c:pt>
                <c:pt idx="38">
                  <c:v>93790.000000</c:v>
                </c:pt>
                <c:pt idx="39">
                  <c:v>95403.000000</c:v>
                </c:pt>
                <c:pt idx="40">
                  <c:v>98076.000000</c:v>
                </c:pt>
                <c:pt idx="41">
                  <c:v>103573.000000</c:v>
                </c:pt>
                <c:pt idx="42">
                  <c:v>106206.000000</c:v>
                </c:pt>
                <c:pt idx="43">
                  <c:v>108847.000000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19"/>
          <c:y val="0.100219"/>
          <c:w val="0.852103"/>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12,498e</a:t>
                    </a:r>
                    <a:r>
                      <a:rPr b="0" baseline="33200" i="0" strike="noStrike" sz="1000" u="none">
                        <a:solidFill>
                          <a:srgbClr val="444444"/>
                        </a:solidFill>
                        <a:latin typeface="Helvetica Neue"/>
                      </a:rPr>
                      <a:t>0,3007x
R² = 0,9806</a:t>
                    </a:r>
                  </a:p>
                </c:rich>
              </c:tx>
            </c:trendlineLbl>
          </c:trendline>
          <c:cat>
            <c:strRef>
              <c:f>'France'!$B$4:$B$26</c:f>
              <c:strCache>
                <c:ptCount val="2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strCache>
            </c:strRef>
          </c:cat>
          <c:val>
            <c:numRef>
              <c:f>'France'!$C$4:$C$26</c:f>
              <c:numCache>
                <c:ptCount val="23"/>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05392"/>
          <c:y val="0"/>
          <c:w val="0.81391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021"/>
          <c:y val="0.100219"/>
          <c:w val="0.895329"/>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'France'!$B$14:$B$207</c:f>
              <c:strCache>
                <c:ptCount val="19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strCache>
            </c:strRef>
          </c:cat>
          <c:val>
            <c:numRef>
              <c:f>'France'!$F$14:$F$207</c:f>
              <c:numCache>
                <c:ptCount val="194"/>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75"/>
        <c:minorUnit val="137.5"/>
      </c:valAx>
      <c:spPr>
        <a:noFill/>
        <a:ln w="12700" cap="flat">
          <a:noFill/>
          <a:miter lim="400000"/>
        </a:ln>
        <a:effectLst/>
      </c:spPr>
    </c:plotArea>
    <c:legend>
      <c:legendPos val="t"/>
      <c:layout>
        <c:manualLayout>
          <c:xMode val="edge"/>
          <c:yMode val="edge"/>
          <c:x val="0.0607192"/>
          <c:y val="0"/>
          <c:w val="0.85520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'France'!$B$4:$B$207</c:f>
              <c:strCache>
                <c:ptCount val="20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strCache>
            </c:strRef>
          </c:cat>
          <c:val>
            <c:numRef>
              <c:f>'France'!$G$4:$G$207</c:f>
              <c:numCache>
                <c:ptCount val="204"/>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460"/>
        <c:minorUnit val="123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1806"/>
          <c:y val="0.099193"/>
          <c:w val="0.875315"/>
          <c:h val="0.760108"/>
        </c:manualLayout>
      </c:layout>
      <c:lineChart>
        <c:grouping val="standard"/>
        <c:varyColors val="0"/>
        <c:ser>
          <c:idx val="0"/>
          <c:order val="0"/>
          <c:tx>
            <c:strRef>
              <c:f>'France'!$H$3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'France'!$B$4:$B$286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'France'!$H$4:$H$286</c:f>
              <c:numCache>
                <c:ptCount val="283"/>
                <c:pt idx="0">
                  <c:v>7.000000</c:v>
                </c:pt>
                <c:pt idx="1">
                  <c:v>2.000000</c:v>
                </c:pt>
                <c:pt idx="2">
                  <c:v>5.000000</c:v>
                </c:pt>
                <c:pt idx="3">
                  <c:v>25.000000</c:v>
                </c:pt>
                <c:pt idx="4">
                  <c:v>44.000000</c:v>
                </c:pt>
                <c:pt idx="5">
                  <c:v>86.000000</c:v>
                </c:pt>
                <c:pt idx="6">
                  <c:v>116.000000</c:v>
                </c:pt>
                <c:pt idx="7">
                  <c:v>176.000000</c:v>
                </c:pt>
                <c:pt idx="8">
                  <c:v>188.000000</c:v>
                </c:pt>
                <c:pt idx="9">
                  <c:v>269.000000</c:v>
                </c:pt>
                <c:pt idx="10">
                  <c:v>359.000000</c:v>
                </c:pt>
                <c:pt idx="11">
                  <c:v>632.000000</c:v>
                </c:pt>
                <c:pt idx="12">
                  <c:v>926.000000</c:v>
                </c:pt>
                <c:pt idx="13">
                  <c:v>1095.000000</c:v>
                </c:pt>
                <c:pt idx="14">
                  <c:v>1381.000000</c:v>
                </c:pt>
                <c:pt idx="15">
                  <c:v>1736.000000</c:v>
                </c:pt>
                <c:pt idx="16">
                  <c:v>2221.000000</c:v>
                </c:pt>
                <c:pt idx="17">
                  <c:v>2803.000000</c:v>
                </c:pt>
                <c:pt idx="18">
                  <c:v>3570.000000</c:v>
                </c:pt>
                <c:pt idx="19">
                  <c:v>4396.000000</c:v>
                </c:pt>
                <c:pt idx="20">
                  <c:v>5282.000000</c:v>
                </c:pt>
                <c:pt idx="21">
                  <c:v>6473.000000</c:v>
                </c:pt>
                <c:pt idx="22">
                  <c:v>7543.000000</c:v>
                </c:pt>
                <c:pt idx="23">
                  <c:v>8878.000000</c:v>
                </c:pt>
                <c:pt idx="24">
                  <c:v>10021.000000</c:v>
                </c:pt>
                <c:pt idx="25">
                  <c:v>10867.000000</c:v>
                </c:pt>
                <c:pt idx="26">
                  <c:v>12310.000000</c:v>
                </c:pt>
                <c:pt idx="27">
                  <c:v>13144.000000</c:v>
                </c:pt>
                <c:pt idx="28">
                  <c:v>16796.000000</c:v>
                </c:pt>
                <c:pt idx="29">
                  <c:v>17923.000000</c:v>
                </c:pt>
                <c:pt idx="30">
                  <c:v>20002.000000</c:v>
                </c:pt>
                <c:pt idx="31">
                  <c:v>22611.000000</c:v>
                </c:pt>
                <c:pt idx="32">
                  <c:v>25269.000000</c:v>
                </c:pt>
                <c:pt idx="33">
                  <c:v>28637.000000</c:v>
                </c:pt>
                <c:pt idx="34">
                  <c:v>30366.000000</c:v>
                </c:pt>
                <c:pt idx="35">
                  <c:v>33599.000000</c:v>
                </c:pt>
                <c:pt idx="36">
                  <c:v>39161.000000</c:v>
                </c:pt>
                <c:pt idx="37">
                  <c:v>42023.000000</c:v>
                </c:pt>
                <c:pt idx="38">
                  <c:v>41290.000000</c:v>
                </c:pt>
                <c:pt idx="39">
                  <c:v>43823.000000</c:v>
                </c:pt>
                <c:pt idx="40">
                  <c:v>45607.000000</c:v>
                </c:pt>
                <c:pt idx="41">
                  <c:v>46217.000000</c:v>
                </c:pt>
                <c:pt idx="42">
                  <c:v>48229.000000</c:v>
                </c:pt>
                <c:pt idx="43">
                  <c:v>48502.000000</c:v>
                </c:pt>
                <c:pt idx="44">
                  <c:v>49925.000000</c:v>
                </c:pt>
                <c:pt idx="45">
                  <c:v>50918.000000</c:v>
                </c:pt>
                <c:pt idx="46">
                  <c:v>52547.000000</c:v>
                </c:pt>
                <c:pt idx="47">
                  <c:v>53567.000000</c:v>
                </c:pt>
                <c:pt idx="48">
                  <c:v>53824.000000</c:v>
                </c:pt>
                <c:pt idx="49">
                  <c:v>55391.000000</c:v>
                </c:pt>
                <c:pt idx="50">
                  <c:v>59039.000000</c:v>
                </c:pt>
                <c:pt idx="51">
                  <c:v>58084.000000</c:v>
                </c:pt>
                <c:pt idx="52">
                  <c:v>58115.000000</c:v>
                </c:pt>
                <c:pt idx="53">
                  <c:v>56151.000000</c:v>
                </c:pt>
                <c:pt idx="54">
                  <c:v>56515.000000</c:v>
                </c:pt>
                <c:pt idx="55">
                  <c:v>56310.000000</c:v>
                </c:pt>
                <c:pt idx="56">
                  <c:v>56983.000000</c:v>
                </c:pt>
                <c:pt idx="57">
                  <c:v>57347.000000</c:v>
                </c:pt>
                <c:pt idx="58">
                  <c:v>57154.000000</c:v>
                </c:pt>
                <c:pt idx="59">
                  <c:v>56860.000000</c:v>
                </c:pt>
                <c:pt idx="60">
                  <c:v>56839.000000</c:v>
                </c:pt>
                <c:pt idx="61">
                  <c:v>56906.000000</c:v>
                </c:pt>
                <c:pt idx="62">
                  <c:v>56816.000000</c:v>
                </c:pt>
                <c:pt idx="63">
                  <c:v>59533.000000</c:v>
                </c:pt>
                <c:pt idx="64">
                  <c:v>59313.000000</c:v>
                </c:pt>
                <c:pt idx="65">
                  <c:v>56127.000000</c:v>
                </c:pt>
                <c:pt idx="66">
                  <c:v>55729.000000</c:v>
                </c:pt>
                <c:pt idx="67">
                  <c:v>55379.000000</c:v>
                </c:pt>
                <c:pt idx="68">
                  <c:v>55657.000000</c:v>
                </c:pt>
                <c:pt idx="69">
                  <c:v>55608.000000</c:v>
                </c:pt>
                <c:pt idx="70">
                  <c:v>55291.000000</c:v>
                </c:pt>
                <c:pt idx="71">
                  <c:v>54700.000000</c:v>
                </c:pt>
                <c:pt idx="72">
                  <c:v>57369.000000</c:v>
                </c:pt>
                <c:pt idx="73">
                  <c:v>56765.000000</c:v>
                </c:pt>
                <c:pt idx="74">
                  <c:v>56409.000000</c:v>
                </c:pt>
                <c:pt idx="75">
                  <c:v>56506.000000</c:v>
                </c:pt>
                <c:pt idx="76">
                  <c:v>56466.000000</c:v>
                </c:pt>
                <c:pt idx="77">
                  <c:v>56152.000000</c:v>
                </c:pt>
                <c:pt idx="78">
                  <c:v>55451.000000</c:v>
                </c:pt>
                <c:pt idx="79">
                  <c:v>54987.000000</c:v>
                </c:pt>
                <c:pt idx="80">
                  <c:v>54326.000000</c:v>
                </c:pt>
                <c:pt idx="81">
                  <c:v>53942.000000</c:v>
                </c:pt>
                <c:pt idx="82">
                  <c:v>53600.000000</c:v>
                </c:pt>
                <c:pt idx="83">
                  <c:v>53090.000000</c:v>
                </c:pt>
                <c:pt idx="84">
                  <c:v>52936.000000</c:v>
                </c:pt>
                <c:pt idx="85">
                  <c:v>52842.000000</c:v>
                </c:pt>
                <c:pt idx="86">
                  <c:v>52359.000000</c:v>
                </c:pt>
                <c:pt idx="87">
                  <c:v>52090.000000</c:v>
                </c:pt>
                <c:pt idx="88">
                  <c:v>52058.000000</c:v>
                </c:pt>
                <c:pt idx="89">
                  <c:v>51927.000000</c:v>
                </c:pt>
                <c:pt idx="90">
                  <c:v>51937.000000</c:v>
                </c:pt>
                <c:pt idx="91">
                  <c:v>51623.000000</c:v>
                </c:pt>
                <c:pt idx="92">
                  <c:v>51146.000000</c:v>
                </c:pt>
                <c:pt idx="93">
                  <c:v>50566.000000</c:v>
                </c:pt>
                <c:pt idx="94">
                  <c:v>53218.000000</c:v>
                </c:pt>
                <c:pt idx="95">
                  <c:v>53151.000000</c:v>
                </c:pt>
                <c:pt idx="96">
                  <c:v>54457.000000</c:v>
                </c:pt>
                <c:pt idx="97">
                  <c:v>54596.000000</c:v>
                </c:pt>
                <c:pt idx="98">
                  <c:v>54818.000000</c:v>
                </c:pt>
                <c:pt idx="99">
                  <c:v>53573.000000</c:v>
                </c:pt>
                <c:pt idx="100">
                  <c:v>53201.000000</c:v>
                </c:pt>
                <c:pt idx="101">
                  <c:v>53403.000000</c:v>
                </c:pt>
                <c:pt idx="102">
                  <c:v>53440.000000</c:v>
                </c:pt>
                <c:pt idx="103">
                  <c:v>53686.000000</c:v>
                </c:pt>
                <c:pt idx="104">
                  <c:v>53980.000000</c:v>
                </c:pt>
                <c:pt idx="105">
                  <c:v>53917.000000</c:v>
                </c:pt>
                <c:pt idx="106">
                  <c:v>53789.000000</c:v>
                </c:pt>
                <c:pt idx="107">
                  <c:v>53985.000000</c:v>
                </c:pt>
                <c:pt idx="108">
                  <c:v>54066.000000</c:v>
                </c:pt>
                <c:pt idx="109">
                  <c:v>54341.000000</c:v>
                </c:pt>
                <c:pt idx="110">
                  <c:v>54607.000000</c:v>
                </c:pt>
                <c:pt idx="111">
                  <c:v>54954.000000</c:v>
                </c:pt>
                <c:pt idx="112">
                  <c:v>54892.000000</c:v>
                </c:pt>
                <c:pt idx="113">
                  <c:v>54834.000000</c:v>
                </c:pt>
                <c:pt idx="114">
                  <c:v>54932.000000</c:v>
                </c:pt>
                <c:pt idx="115">
                  <c:v>55151.000000</c:v>
                </c:pt>
                <c:pt idx="116">
                  <c:v>55718.000000</c:v>
                </c:pt>
                <c:pt idx="117">
                  <c:v>56148.000000</c:v>
                </c:pt>
                <c:pt idx="118">
                  <c:v>56365.000000</c:v>
                </c:pt>
                <c:pt idx="119">
                  <c:v>56475.000000</c:v>
                </c:pt>
                <c:pt idx="120">
                  <c:v>56676.000000</c:v>
                </c:pt>
                <c:pt idx="121">
                  <c:v>56490.000000</c:v>
                </c:pt>
                <c:pt idx="122">
                  <c:v>56245.000000</c:v>
                </c:pt>
                <c:pt idx="123">
                  <c:v>57509.000000</c:v>
                </c:pt>
                <c:pt idx="124">
                  <c:v>58027.000000</c:v>
                </c:pt>
                <c:pt idx="125">
                  <c:v>58553.000000</c:v>
                </c:pt>
                <c:pt idx="126">
                  <c:v>58448.000000</c:v>
                </c:pt>
                <c:pt idx="127">
                  <c:v>58684.000000</c:v>
                </c:pt>
                <c:pt idx="128">
                  <c:v>59309.000000</c:v>
                </c:pt>
                <c:pt idx="129">
                  <c:v>59701.000000</c:v>
                </c:pt>
                <c:pt idx="130">
                  <c:v>60007.000000</c:v>
                </c:pt>
                <c:pt idx="131">
                  <c:v>60007.000000</c:v>
                </c:pt>
                <c:pt idx="132">
                  <c:v>60007.000000</c:v>
                </c:pt>
                <c:pt idx="133">
                  <c:v>61096.000000</c:v>
                </c:pt>
                <c:pt idx="134">
                  <c:v>61222.000000</c:v>
                </c:pt>
                <c:pt idx="135">
                  <c:v>61512.000000</c:v>
                </c:pt>
                <c:pt idx="136">
                  <c:v>61945.000000</c:v>
                </c:pt>
                <c:pt idx="137">
                  <c:v>62360.000000</c:v>
                </c:pt>
                <c:pt idx="138">
                  <c:v>62360.000000</c:v>
                </c:pt>
                <c:pt idx="139">
                  <c:v>62360.000000</c:v>
                </c:pt>
                <c:pt idx="140">
                  <c:v>63751.000000</c:v>
                </c:pt>
                <c:pt idx="141">
                  <c:v>63751.000000</c:v>
                </c:pt>
                <c:pt idx="142">
                  <c:v>64364.000000</c:v>
                </c:pt>
                <c:pt idx="143">
                  <c:v>64664.000000</c:v>
                </c:pt>
                <c:pt idx="144">
                  <c:v>65278.000000</c:v>
                </c:pt>
                <c:pt idx="145">
                  <c:v>65278.000000</c:v>
                </c:pt>
                <c:pt idx="146">
                  <c:v>65278.000000</c:v>
                </c:pt>
                <c:pt idx="147">
                  <c:v>67036.000000</c:v>
                </c:pt>
                <c:pt idx="148">
                  <c:v>67439.000000</c:v>
                </c:pt>
                <c:pt idx="149">
                  <c:v>68207.000000</c:v>
                </c:pt>
                <c:pt idx="150">
                  <c:v>68744.000000</c:v>
                </c:pt>
                <c:pt idx="151">
                  <c:v>69521.000000</c:v>
                </c:pt>
                <c:pt idx="152">
                  <c:v>69521.000000</c:v>
                </c:pt>
                <c:pt idx="153">
                  <c:v>69521.000000</c:v>
                </c:pt>
                <c:pt idx="154">
                  <c:v>71788.000000</c:v>
                </c:pt>
                <c:pt idx="155">
                  <c:v>72270.000000</c:v>
                </c:pt>
                <c:pt idx="156">
                  <c:v>73458.000000</c:v>
                </c:pt>
                <c:pt idx="157">
                  <c:v>74652.000000</c:v>
                </c:pt>
                <c:pt idx="158">
                  <c:v>75773.000000</c:v>
                </c:pt>
                <c:pt idx="159">
                  <c:v>77401.000000</c:v>
                </c:pt>
                <c:pt idx="160">
                  <c:v>78593.000000</c:v>
                </c:pt>
                <c:pt idx="161">
                  <c:v>78835.000000</c:v>
                </c:pt>
                <c:pt idx="162">
                  <c:v>79720.000000</c:v>
                </c:pt>
                <c:pt idx="163">
                  <c:v>81264.000000</c:v>
                </c:pt>
                <c:pt idx="164">
                  <c:v>82651.000000</c:v>
                </c:pt>
                <c:pt idx="165">
                  <c:v>84761.000000</c:v>
                </c:pt>
                <c:pt idx="166">
                  <c:v>86945.000000</c:v>
                </c:pt>
                <c:pt idx="167">
                  <c:v>88830.000000</c:v>
                </c:pt>
                <c:pt idx="168">
                  <c:v>89388.000000</c:v>
                </c:pt>
                <c:pt idx="169">
                  <c:v>90581.000000</c:v>
                </c:pt>
                <c:pt idx="170">
                  <c:v>92853.000000</c:v>
                </c:pt>
                <c:pt idx="171">
                  <c:v>92853.000000</c:v>
                </c:pt>
                <c:pt idx="172">
                  <c:v>97957.000000</c:v>
                </c:pt>
                <c:pt idx="173">
                  <c:v>101264.000000</c:v>
                </c:pt>
                <c:pt idx="174">
                  <c:v>104278.000000</c:v>
                </c:pt>
                <c:pt idx="175">
                  <c:v>104535.000000</c:v>
                </c:pt>
                <c:pt idx="176">
                  <c:v>106507.000000</c:v>
                </c:pt>
                <c:pt idx="177">
                  <c:v>110108.000000</c:v>
                </c:pt>
                <c:pt idx="178">
                  <c:v>114692.000000</c:v>
                </c:pt>
                <c:pt idx="179">
                  <c:v>119068.000000</c:v>
                </c:pt>
                <c:pt idx="180">
                  <c:v>122540.000000</c:v>
                </c:pt>
                <c:pt idx="181">
                  <c:v>127413.000000</c:v>
                </c:pt>
                <c:pt idx="182">
                  <c:v>129127.000000</c:v>
                </c:pt>
                <c:pt idx="183">
                  <c:v>132090.000000</c:v>
                </c:pt>
                <c:pt idx="184">
                  <c:v>137519.000000</c:v>
                </c:pt>
                <c:pt idx="185">
                  <c:v>143138.000000</c:v>
                </c:pt>
                <c:pt idx="186">
                  <c:v>150304.000000</c:v>
                </c:pt>
                <c:pt idx="187">
                  <c:v>155630.000000</c:v>
                </c:pt>
                <c:pt idx="188">
                  <c:v>161027.000000</c:v>
                </c:pt>
                <c:pt idx="189">
                  <c:v>163921.000000</c:v>
                </c:pt>
                <c:pt idx="190">
                  <c:v>168634.000000</c:v>
                </c:pt>
                <c:pt idx="191">
                  <c:v>175375.000000</c:v>
                </c:pt>
                <c:pt idx="192">
                  <c:v>182269.000000</c:v>
                </c:pt>
                <c:pt idx="193">
                  <c:v>191023.000000</c:v>
                </c:pt>
                <c:pt idx="194">
                  <c:v>199429.000000</c:v>
                </c:pt>
                <c:pt idx="195">
                  <c:v>206468.000000</c:v>
                </c:pt>
                <c:pt idx="196">
                  <c:v>210418.000000</c:v>
                </c:pt>
                <c:pt idx="197">
                  <c:v>216534.000000</c:v>
                </c:pt>
                <c:pt idx="198">
                  <c:v>224783.000000</c:v>
                </c:pt>
                <c:pt idx="199">
                  <c:v>234389.000000</c:v>
                </c:pt>
                <c:pt idx="200">
                  <c:v>243398.000000</c:v>
                </c:pt>
                <c:pt idx="201">
                  <c:v>253770.000000</c:v>
                </c:pt>
                <c:pt idx="202">
                  <c:v>260908.000000</c:v>
                </c:pt>
                <c:pt idx="203">
                  <c:v>266795.000000</c:v>
                </c:pt>
                <c:pt idx="204">
                  <c:v>274214.000000</c:v>
                </c:pt>
                <c:pt idx="205">
                  <c:v>283508.000000</c:v>
                </c:pt>
                <c:pt idx="206">
                  <c:v>293546.000000</c:v>
                </c:pt>
                <c:pt idx="207">
                  <c:v>305873.000000</c:v>
                </c:pt>
                <c:pt idx="208">
                  <c:v>318601.000000</c:v>
                </c:pt>
                <c:pt idx="209">
                  <c:v>328896.000000</c:v>
                </c:pt>
                <c:pt idx="210">
                  <c:v>333715.000000</c:v>
                </c:pt>
                <c:pt idx="211">
                  <c:v>343115.000000</c:v>
                </c:pt>
                <c:pt idx="212">
                  <c:v>355700.000000</c:v>
                </c:pt>
                <c:pt idx="213">
                  <c:v>371313.000000</c:v>
                </c:pt>
                <c:pt idx="214">
                  <c:v>386482.000000</c:v>
                </c:pt>
                <c:pt idx="215">
                  <c:v>400443.000000</c:v>
                </c:pt>
                <c:pt idx="216">
                  <c:v>411416.000000</c:v>
                </c:pt>
                <c:pt idx="217">
                  <c:v>415057.000000</c:v>
                </c:pt>
                <c:pt idx="218">
                  <c:v>422470.000000</c:v>
                </c:pt>
                <c:pt idx="219">
                  <c:v>434782.000000</c:v>
                </c:pt>
                <c:pt idx="220">
                  <c:v>448215.000000</c:v>
                </c:pt>
                <c:pt idx="221">
                  <c:v>459720.000000</c:v>
                </c:pt>
                <c:pt idx="222">
                  <c:v>476197.000000</c:v>
                </c:pt>
                <c:pt idx="223">
                  <c:v>488586.000000</c:v>
                </c:pt>
                <c:pt idx="224">
                  <c:v>493295.000000</c:v>
                </c:pt>
                <c:pt idx="225">
                  <c:v>503103.000000</c:v>
                </c:pt>
                <c:pt idx="226">
                  <c:v>521271.000000</c:v>
                </c:pt>
                <c:pt idx="227">
                  <c:v>538811.000000</c:v>
                </c:pt>
                <c:pt idx="228">
                  <c:v>558519.000000</c:v>
                </c:pt>
                <c:pt idx="229">
                  <c:v>584878.000000</c:v>
                </c:pt>
                <c:pt idx="230">
                  <c:v>600753.000000</c:v>
                </c:pt>
                <c:pt idx="231">
                  <c:v>608755.000000</c:v>
                </c:pt>
                <c:pt idx="232">
                  <c:v>620859.000000</c:v>
                </c:pt>
                <c:pt idx="233">
                  <c:v>642613.000000</c:v>
                </c:pt>
                <c:pt idx="234">
                  <c:v>672477.000000</c:v>
                </c:pt>
                <c:pt idx="235">
                  <c:v>696771.000000</c:v>
                </c:pt>
                <c:pt idx="236">
                  <c:v>728611.000000</c:v>
                </c:pt>
                <c:pt idx="237">
                  <c:v>758126.000000</c:v>
                </c:pt>
                <c:pt idx="238">
                  <c:v>770719.000000</c:v>
                </c:pt>
                <c:pt idx="239">
                  <c:v>790021.000000</c:v>
                </c:pt>
                <c:pt idx="240">
                  <c:v>815721.000000</c:v>
                </c:pt>
                <c:pt idx="241">
                  <c:v>856234.000000</c:v>
                </c:pt>
                <c:pt idx="242">
                  <c:v>897081.000000</c:v>
                </c:pt>
                <c:pt idx="243">
                  <c:v>941530.000000</c:v>
                </c:pt>
                <c:pt idx="244">
                  <c:v>993086.000000</c:v>
                </c:pt>
                <c:pt idx="245">
                  <c:v>1018913.000000</c:v>
                </c:pt>
                <c:pt idx="246">
                  <c:v>1050438.000000</c:v>
                </c:pt>
                <c:pt idx="247">
                  <c:v>1085370.000000</c:v>
                </c:pt>
                <c:pt idx="248">
                  <c:v>1131462.000000</c:v>
                </c:pt>
                <c:pt idx="249">
                  <c:v>1178886.000000</c:v>
                </c:pt>
                <c:pt idx="250">
                  <c:v>1213179.000000</c:v>
                </c:pt>
                <c:pt idx="251">
                  <c:v>1258669.000000</c:v>
                </c:pt>
                <c:pt idx="252">
                  <c:v>1309894.000000</c:v>
                </c:pt>
                <c:pt idx="253">
                  <c:v>1343760.000000</c:v>
                </c:pt>
                <c:pt idx="254">
                  <c:v>1381985.000000</c:v>
                </c:pt>
                <c:pt idx="255">
                  <c:v>1438052.000000</c:v>
                </c:pt>
                <c:pt idx="256">
                  <c:v>1495659.000000</c:v>
                </c:pt>
                <c:pt idx="257">
                  <c:v>1580598.000000</c:v>
                </c:pt>
                <c:pt idx="258">
                  <c:v>1618271.000000</c:v>
                </c:pt>
                <c:pt idx="259">
                  <c:v>1636757.000000</c:v>
                </c:pt>
                <c:pt idx="260">
                  <c:v>1655532.000000</c:v>
                </c:pt>
                <c:pt idx="261">
                  <c:v>1689307.000000</c:v>
                </c:pt>
                <c:pt idx="262">
                  <c:v>1720796.000000</c:v>
                </c:pt>
                <c:pt idx="263">
                  <c:v>1741457.000000</c:v>
                </c:pt>
                <c:pt idx="264">
                  <c:v>1771213.000000</c:v>
                </c:pt>
                <c:pt idx="265">
                  <c:v>1797469.000000</c:v>
                </c:pt>
                <c:pt idx="266">
                  <c:v>1805299.000000</c:v>
                </c:pt>
                <c:pt idx="267">
                  <c:v>1847330.000000</c:v>
                </c:pt>
                <c:pt idx="268">
                  <c:v>1873049.000000</c:v>
                </c:pt>
                <c:pt idx="269">
                  <c:v>1891592.000000</c:v>
                </c:pt>
                <c:pt idx="270">
                  <c:v>1911384.000000</c:v>
                </c:pt>
                <c:pt idx="271">
                  <c:v>1927356.000000</c:v>
                </c:pt>
                <c:pt idx="272">
                  <c:v>1939795.000000</c:v>
                </c:pt>
                <c:pt idx="273">
                  <c:v>1942836.000000</c:v>
                </c:pt>
                <c:pt idx="274">
                  <c:v>1948899.000000</c:v>
                </c:pt>
                <c:pt idx="275">
                  <c:v>1962927.000000</c:v>
                </c:pt>
                <c:pt idx="276">
                  <c:v>1974467.000000</c:v>
                </c:pt>
                <c:pt idx="277">
                  <c:v>1984290.000000</c:v>
                </c:pt>
                <c:pt idx="278">
                  <c:v>1995435.000000</c:v>
                </c:pt>
                <c:pt idx="279">
                  <c:v>2004731.000000</c:v>
                </c:pt>
                <c:pt idx="280">
                  <c:v>2007476.000000</c:v>
                </c:pt>
                <c:pt idx="281">
                  <c:v>2013036.000000</c:v>
                </c:pt>
                <c:pt idx="282">
                  <c:v>2025256.000000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00"/>
        <c:minorUnit val="250000"/>
      </c:valAx>
      <c:spPr>
        <a:noFill/>
        <a:ln w="12700" cap="flat">
          <a:noFill/>
          <a:miter lim="400000"/>
        </a:ln>
        <a:effectLst/>
      </c:spPr>
    </c:plotArea>
    <c:legend>
      <c:legendPos val="t"/>
      <c:layout>
        <c:manualLayout>
          <c:xMode val="edge"/>
          <c:yMode val="edge"/>
          <c:x val="0.0919628"/>
          <c:y val="0"/>
          <c:w val="0.8360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34,314x - 475,93
R² = 0,4195</a:t>
                    </a:r>
                  </a:p>
                </c:rich>
              </c:tx>
            </c:trendlineLbl>
          </c:trendline>
          <c:cat>
            <c:strRef>
              <c:f>'France'!$B$91:$B$191</c:f>
              <c:strCache>
                <c:ptCount val="101"/>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strCache>
            </c:strRef>
          </c:cat>
          <c:val>
            <c:numRef>
              <c:f>'France'!$G$91:$G$191</c:f>
              <c:numCache>
                <c:ptCount val="101"/>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780"/>
        <c:minorUnit val="89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899"/>
          <c:y val="0.100219"/>
          <c:w val="0.917376"/>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-0,4977x + 50,183
R² = 0,3403</a:t>
                    </a:r>
                  </a:p>
                </c:rich>
              </c:tx>
            </c:trendlineLbl>
          </c:trendline>
          <c:cat>
            <c:strRef>
              <c:f>'France'!$B$91:$B$193</c:f>
              <c:strCache>
                <c:ptCount val="10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strCache>
            </c:strRef>
          </c:cat>
          <c:val>
            <c:numRef>
              <c:f>'France'!$F$91:$F$193</c:f>
              <c:numCache>
                <c:ptCount val="10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08252"/>
          <c:y val="0"/>
          <c:w val="0.87625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'France'!$B$91:$B$286</c:f>
              <c:strCache>
                <c:ptCount val="196"/>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strCache>
            </c:strRef>
          </c:cat>
          <c:val>
            <c:numRef>
              <c:f>'France'!$G$91:$G$286</c:f>
              <c:numCache>
                <c:ptCount val="196"/>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pt idx="101">
                  <c:v>5413.000000</c:v>
                </c:pt>
                <c:pt idx="102">
                  <c:v>3082.000000</c:v>
                </c:pt>
                <c:pt idx="103">
                  <c:v>4982.000000</c:v>
                </c:pt>
                <c:pt idx="104">
                  <c:v>7017.000000</c:v>
                </c:pt>
                <c:pt idx="105">
                  <c:v>7157.000000</c:v>
                </c:pt>
                <c:pt idx="106">
                  <c:v>8975.000000</c:v>
                </c:pt>
                <c:pt idx="107">
                  <c:v>8550.000000</c:v>
                </c:pt>
                <c:pt idx="108">
                  <c:v>7071.000000</c:v>
                </c:pt>
                <c:pt idx="109">
                  <c:v>4203.000000</c:v>
                </c:pt>
                <c:pt idx="110">
                  <c:v>6544.000000</c:v>
                </c:pt>
                <c:pt idx="111">
                  <c:v>8577.000000</c:v>
                </c:pt>
                <c:pt idx="112">
                  <c:v>9843.000000</c:v>
                </c:pt>
                <c:pt idx="113">
                  <c:v>9406.000000</c:v>
                </c:pt>
                <c:pt idx="114">
                  <c:v>10561.000000</c:v>
                </c:pt>
                <c:pt idx="115">
                  <c:v>7183.000000</c:v>
                </c:pt>
                <c:pt idx="116">
                  <c:v>6158.000000</c:v>
                </c:pt>
                <c:pt idx="117">
                  <c:v>7852.000000</c:v>
                </c:pt>
                <c:pt idx="118">
                  <c:v>9784.000000</c:v>
                </c:pt>
                <c:pt idx="119">
                  <c:v>10593.000000</c:v>
                </c:pt>
                <c:pt idx="120">
                  <c:v>13215.000000</c:v>
                </c:pt>
                <c:pt idx="121">
                  <c:v>13498.000000</c:v>
                </c:pt>
                <c:pt idx="122">
                  <c:v>10569.000000</c:v>
                </c:pt>
                <c:pt idx="123">
                  <c:v>5298.000000</c:v>
                </c:pt>
                <c:pt idx="124">
                  <c:v>10008.000000</c:v>
                </c:pt>
                <c:pt idx="125">
                  <c:v>13072.000000</c:v>
                </c:pt>
                <c:pt idx="126">
                  <c:v>16096.000000</c:v>
                </c:pt>
                <c:pt idx="127">
                  <c:v>15797.000000</c:v>
                </c:pt>
                <c:pt idx="128">
                  <c:v>14412.000000</c:v>
                </c:pt>
                <c:pt idx="129">
                  <c:v>11123.000000</c:v>
                </c:pt>
                <c:pt idx="130">
                  <c:v>4070.000000</c:v>
                </c:pt>
                <c:pt idx="131">
                  <c:v>8051.000000</c:v>
                </c:pt>
                <c:pt idx="132">
                  <c:v>12845.000000</c:v>
                </c:pt>
                <c:pt idx="133">
                  <c:v>13970.000000</c:v>
                </c:pt>
                <c:pt idx="134">
                  <c:v>12148.000000</c:v>
                </c:pt>
                <c:pt idx="135">
                  <c:v>16972.000000</c:v>
                </c:pt>
                <c:pt idx="136">
                  <c:v>12565.000000</c:v>
                </c:pt>
                <c:pt idx="137">
                  <c:v>5084.000000</c:v>
                </c:pt>
                <c:pt idx="138">
                  <c:v>10489.000000</c:v>
                </c:pt>
                <c:pt idx="139">
                  <c:v>18746.000000</c:v>
                </c:pt>
                <c:pt idx="140">
                  <c:v>18129.000000</c:v>
                </c:pt>
                <c:pt idx="141">
                  <c:v>20339.000000</c:v>
                </c:pt>
                <c:pt idx="142">
                  <c:v>26896.000000</c:v>
                </c:pt>
                <c:pt idx="143">
                  <c:v>16101.000000</c:v>
                </c:pt>
                <c:pt idx="144">
                  <c:v>8505.000000</c:v>
                </c:pt>
                <c:pt idx="145">
                  <c:v>12993.000000</c:v>
                </c:pt>
                <c:pt idx="146">
                  <c:v>22591.000000</c:v>
                </c:pt>
                <c:pt idx="147">
                  <c:v>30621.000000</c:v>
                </c:pt>
                <c:pt idx="148">
                  <c:v>25086.000000</c:v>
                </c:pt>
                <c:pt idx="149">
                  <c:v>32427.000000</c:v>
                </c:pt>
                <c:pt idx="150">
                  <c:v>29837.000000</c:v>
                </c:pt>
                <c:pt idx="151">
                  <c:v>13243.000000</c:v>
                </c:pt>
                <c:pt idx="152">
                  <c:v>20468.000000</c:v>
                </c:pt>
                <c:pt idx="153">
                  <c:v>26676.000000</c:v>
                </c:pt>
                <c:pt idx="154">
                  <c:v>41622.000000</c:v>
                </c:pt>
                <c:pt idx="155">
                  <c:v>42032.000000</c:v>
                </c:pt>
                <c:pt idx="156">
                  <c:v>45422.000000</c:v>
                </c:pt>
                <c:pt idx="157">
                  <c:v>52010.000000</c:v>
                </c:pt>
                <c:pt idx="158">
                  <c:v>26771.000000</c:v>
                </c:pt>
                <c:pt idx="159">
                  <c:v>33417.000000</c:v>
                </c:pt>
                <c:pt idx="160">
                  <c:v>36437.000000</c:v>
                </c:pt>
                <c:pt idx="161">
                  <c:v>47637.000000</c:v>
                </c:pt>
                <c:pt idx="162">
                  <c:v>49215.000000</c:v>
                </c:pt>
                <c:pt idx="163">
                  <c:v>35641.000000</c:v>
                </c:pt>
                <c:pt idx="164">
                  <c:v>46290.000000</c:v>
                </c:pt>
                <c:pt idx="165">
                  <c:v>52518.000000</c:v>
                </c:pt>
                <c:pt idx="166">
                  <c:v>36330.000000</c:v>
                </c:pt>
                <c:pt idx="167">
                  <c:v>40558.000000</c:v>
                </c:pt>
                <c:pt idx="168">
                  <c:v>58046.000000</c:v>
                </c:pt>
                <c:pt idx="169">
                  <c:v>60486.000000</c:v>
                </c:pt>
                <c:pt idx="170">
                  <c:v>86852.000000</c:v>
                </c:pt>
                <c:pt idx="171">
                  <c:v>38619.000000</c:v>
                </c:pt>
                <c:pt idx="172">
                  <c:v>20155.000000</c:v>
                </c:pt>
                <c:pt idx="173">
                  <c:v>22180.000000</c:v>
                </c:pt>
                <c:pt idx="174">
                  <c:v>35879.000000</c:v>
                </c:pt>
                <c:pt idx="175">
                  <c:v>33172.000000</c:v>
                </c:pt>
                <c:pt idx="176">
                  <c:v>23794.000000</c:v>
                </c:pt>
                <c:pt idx="177">
                  <c:v>32095.000000</c:v>
                </c:pt>
                <c:pt idx="178">
                  <c:v>27228.000000</c:v>
                </c:pt>
                <c:pt idx="179">
                  <c:v>9406.000000</c:v>
                </c:pt>
                <c:pt idx="180">
                  <c:v>45522.000000</c:v>
                </c:pt>
                <c:pt idx="181">
                  <c:v>28383.000000</c:v>
                </c:pt>
                <c:pt idx="182">
                  <c:v>21150.000000</c:v>
                </c:pt>
                <c:pt idx="183">
                  <c:v>22882.000000</c:v>
                </c:pt>
                <c:pt idx="184">
                  <c:v>17881.000000</c:v>
                </c:pt>
                <c:pt idx="185">
                  <c:v>13157.000000</c:v>
                </c:pt>
                <c:pt idx="186">
                  <c:v>4452.000000</c:v>
                </c:pt>
                <c:pt idx="187">
                  <c:v>9155.000000</c:v>
                </c:pt>
                <c:pt idx="188">
                  <c:v>16282.000000</c:v>
                </c:pt>
                <c:pt idx="189">
                  <c:v>13563.000000</c:v>
                </c:pt>
                <c:pt idx="190">
                  <c:v>12459.000000</c:v>
                </c:pt>
                <c:pt idx="191">
                  <c:v>12580.000000</c:v>
                </c:pt>
                <c:pt idx="192">
                  <c:v>9784.000000</c:v>
                </c:pt>
                <c:pt idx="193">
                  <c:v>4005.000000</c:v>
                </c:pt>
                <c:pt idx="194">
                  <c:v>8083.000000</c:v>
                </c:pt>
                <c:pt idx="195">
                  <c:v>14064.000000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8180"/>
        <c:minorUnit val="909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099193"/>
          <c:w val="0.877492"/>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'France'!$B$91:$B$286</c:f>
              <c:strCache>
                <c:ptCount val="196"/>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strCache>
            </c:strRef>
          </c:cat>
          <c:val>
            <c:numRef>
              <c:f>'France'!$F$91:$F$286</c:f>
              <c:numCache>
                <c:ptCount val="196"/>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pt idx="103">
                  <c:v>26.000000</c:v>
                </c:pt>
                <c:pt idx="104">
                  <c:v>25.000000</c:v>
                </c:pt>
                <c:pt idx="105">
                  <c:v>20.000000</c:v>
                </c:pt>
                <c:pt idx="106">
                  <c:v>-20.000000</c:v>
                </c:pt>
                <c:pt idx="107">
                  <c:v>12.000000</c:v>
                </c:pt>
                <c:pt idx="108">
                  <c:v>3.000000</c:v>
                </c:pt>
                <c:pt idx="109">
                  <c:v>25.000000</c:v>
                </c:pt>
                <c:pt idx="110">
                  <c:v>38.000000</c:v>
                </c:pt>
                <c:pt idx="111">
                  <c:v>30.000000</c:v>
                </c:pt>
                <c:pt idx="112">
                  <c:v>19.000000</c:v>
                </c:pt>
                <c:pt idx="113">
                  <c:v>80.000000</c:v>
                </c:pt>
                <c:pt idx="114">
                  <c:v>17.000000</c:v>
                </c:pt>
                <c:pt idx="115">
                  <c:v>6.000000</c:v>
                </c:pt>
                <c:pt idx="116">
                  <c:v>34.000000</c:v>
                </c:pt>
                <c:pt idx="117">
                  <c:v>49.000000</c:v>
                </c:pt>
                <c:pt idx="118">
                  <c:v>46.000000</c:v>
                </c:pt>
                <c:pt idx="119">
                  <c:v>50.000000</c:v>
                </c:pt>
                <c:pt idx="120">
                  <c:v>154.000000</c:v>
                </c:pt>
                <c:pt idx="121">
                  <c:v>25.000000</c:v>
                </c:pt>
                <c:pt idx="122">
                  <c:v>11.000000</c:v>
                </c:pt>
                <c:pt idx="123">
                  <c:v>53.000000</c:v>
                </c:pt>
                <c:pt idx="124">
                  <c:v>78.000000</c:v>
                </c:pt>
                <c:pt idx="125">
                  <c:v>43.000000</c:v>
                </c:pt>
                <c:pt idx="126">
                  <c:v>52.000000</c:v>
                </c:pt>
                <c:pt idx="127">
                  <c:v>150.000000</c:v>
                </c:pt>
                <c:pt idx="128">
                  <c:v>39.000000</c:v>
                </c:pt>
                <c:pt idx="129">
                  <c:v>27.000000</c:v>
                </c:pt>
                <c:pt idx="130">
                  <c:v>81.000000</c:v>
                </c:pt>
                <c:pt idx="131">
                  <c:v>85.000000</c:v>
                </c:pt>
                <c:pt idx="132">
                  <c:v>63.000000</c:v>
                </c:pt>
                <c:pt idx="133">
                  <c:v>63.000000</c:v>
                </c:pt>
                <c:pt idx="134">
                  <c:v>136.000000</c:v>
                </c:pt>
                <c:pt idx="135">
                  <c:v>43.000000</c:v>
                </c:pt>
                <c:pt idx="136">
                  <c:v>32.000000</c:v>
                </c:pt>
                <c:pt idx="137">
                  <c:v>69.000000</c:v>
                </c:pt>
                <c:pt idx="138">
                  <c:v>66.000000</c:v>
                </c:pt>
                <c:pt idx="139">
                  <c:v>80.000000</c:v>
                </c:pt>
                <c:pt idx="140">
                  <c:v>76.000000</c:v>
                </c:pt>
                <c:pt idx="141">
                  <c:v>109.000000</c:v>
                </c:pt>
                <c:pt idx="142">
                  <c:v>54.000000</c:v>
                </c:pt>
                <c:pt idx="143">
                  <c:v>46.000000</c:v>
                </c:pt>
                <c:pt idx="144">
                  <c:v>95.000000</c:v>
                </c:pt>
                <c:pt idx="145">
                  <c:v>108.000000</c:v>
                </c:pt>
                <c:pt idx="146">
                  <c:v>104.000000</c:v>
                </c:pt>
                <c:pt idx="147">
                  <c:v>88.000000</c:v>
                </c:pt>
                <c:pt idx="148">
                  <c:v>178.000000</c:v>
                </c:pt>
                <c:pt idx="149">
                  <c:v>89.000000</c:v>
                </c:pt>
                <c:pt idx="150">
                  <c:v>85.000000</c:v>
                </c:pt>
                <c:pt idx="151">
                  <c:v>146.000000</c:v>
                </c:pt>
                <c:pt idx="152">
                  <c:v>262.000000</c:v>
                </c:pt>
                <c:pt idx="153">
                  <c:v>163.000000</c:v>
                </c:pt>
                <c:pt idx="154">
                  <c:v>162.000000</c:v>
                </c:pt>
                <c:pt idx="155">
                  <c:v>298.000000</c:v>
                </c:pt>
                <c:pt idx="156">
                  <c:v>137.000000</c:v>
                </c:pt>
                <c:pt idx="157">
                  <c:v>116.000000</c:v>
                </c:pt>
                <c:pt idx="158">
                  <c:v>257.000000</c:v>
                </c:pt>
                <c:pt idx="159">
                  <c:v>523.000000</c:v>
                </c:pt>
                <c:pt idx="160">
                  <c:v>244.000000</c:v>
                </c:pt>
                <c:pt idx="161">
                  <c:v>235.000000</c:v>
                </c:pt>
                <c:pt idx="162">
                  <c:v>545.000000</c:v>
                </c:pt>
                <c:pt idx="163">
                  <c:v>223.000000</c:v>
                </c:pt>
                <c:pt idx="164">
                  <c:v>231.000000</c:v>
                </c:pt>
                <c:pt idx="165">
                  <c:v>416.000000</c:v>
                </c:pt>
                <c:pt idx="166">
                  <c:v>854.000000</c:v>
                </c:pt>
                <c:pt idx="167">
                  <c:v>385.000000</c:v>
                </c:pt>
                <c:pt idx="168">
                  <c:v>363.000000</c:v>
                </c:pt>
                <c:pt idx="169">
                  <c:v>828.000000</c:v>
                </c:pt>
                <c:pt idx="170">
                  <c:v>304.000000</c:v>
                </c:pt>
                <c:pt idx="171">
                  <c:v>270.000000</c:v>
                </c:pt>
                <c:pt idx="172">
                  <c:v>548.000000</c:v>
                </c:pt>
                <c:pt idx="173">
                  <c:v>1220.000000</c:v>
                </c:pt>
                <c:pt idx="174">
                  <c:v>328.000000</c:v>
                </c:pt>
                <c:pt idx="175">
                  <c:v>425.000000</c:v>
                </c:pt>
                <c:pt idx="176">
                  <c:v>932.000000</c:v>
                </c:pt>
                <c:pt idx="177">
                  <c:v>354.000000</c:v>
                </c:pt>
                <c:pt idx="178">
                  <c:v>302.000000</c:v>
                </c:pt>
                <c:pt idx="179">
                  <c:v>506.000000</c:v>
                </c:pt>
                <c:pt idx="180">
                  <c:v>1219.000000</c:v>
                </c:pt>
                <c:pt idx="181">
                  <c:v>425.000000</c:v>
                </c:pt>
                <c:pt idx="182">
                  <c:v>429.000000</c:v>
                </c:pt>
                <c:pt idx="183">
                  <c:v>1138.000000</c:v>
                </c:pt>
                <c:pt idx="184">
                  <c:v>253.000000</c:v>
                </c:pt>
                <c:pt idx="185">
                  <c:v>214.000000</c:v>
                </c:pt>
                <c:pt idx="186">
                  <c:v>500.000000</c:v>
                </c:pt>
                <c:pt idx="187">
                  <c:v>1005.000000</c:v>
                </c:pt>
                <c:pt idx="188">
                  <c:v>381.000000</c:v>
                </c:pt>
                <c:pt idx="189">
                  <c:v>339.000000</c:v>
                </c:pt>
                <c:pt idx="190">
                  <c:v>957.000000</c:v>
                </c:pt>
                <c:pt idx="191">
                  <c:v>213.000000</c:v>
                </c:pt>
                <c:pt idx="192">
                  <c:v>198.000000</c:v>
                </c:pt>
                <c:pt idx="193">
                  <c:v>406.000000</c:v>
                </c:pt>
                <c:pt idx="194">
                  <c:v>775.000000</c:v>
                </c:pt>
                <c:pt idx="195">
                  <c:v>310.000000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2.222"/>
        <c:minorUnit val="136.111"/>
      </c:valAx>
      <c:spPr>
        <a:noFill/>
        <a:ln w="12700" cap="flat">
          <a:noFill/>
          <a:miter lim="400000"/>
        </a:ln>
        <a:effectLst/>
      </c:spPr>
    </c:plotArea>
    <c:legend>
      <c:legendPos val="t"/>
      <c:layout>
        <c:manualLayout>
          <c:xMode val="edge"/>
          <c:yMode val="edge"/>
          <c:x val="0.0976385"/>
          <c:y val="0"/>
          <c:w val="0.83816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95"/>
          <c:y val="0.100219"/>
          <c:w val="0.877453"/>
          <c:h val="0.7681"/>
        </c:manualLayout>
      </c:layout>
      <c:barChart>
        <c:barDir val="col"/>
        <c:grouping val="stacked"/>
        <c:varyColors val="0"/>
        <c:ser>
          <c:idx val="0"/>
          <c:order val="0"/>
          <c:tx>
            <c:strRef>
              <c:f>'Germany'!$C$3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'Germany'!$C$4:$C$74</c:f>
              <c:numCache>
                <c:ptCount val="71"/>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pt idx="37">
                  <c:v>77779.000000</c:v>
                </c:pt>
                <c:pt idx="38">
                  <c:v>84788.000000</c:v>
                </c:pt>
                <c:pt idx="39">
                  <c:v>91159.000000</c:v>
                </c:pt>
                <c:pt idx="40">
                  <c:v>95614.000000</c:v>
                </c:pt>
                <c:pt idx="41">
                  <c:v>100024.000000</c:v>
                </c:pt>
                <c:pt idx="42">
                  <c:v>101806.000000</c:v>
                </c:pt>
                <c:pt idx="43">
                  <c:v>107458.000000</c:v>
                </c:pt>
                <c:pt idx="44">
                  <c:v>111779.000000</c:v>
                </c:pt>
                <c:pt idx="45">
                  <c:v>115523.000000</c:v>
                </c:pt>
                <c:pt idx="46">
                  <c:v>120157.000000</c:v>
                </c:pt>
                <c:pt idx="47">
                  <c:v>124288.000000</c:v>
                </c:pt>
                <c:pt idx="48">
                  <c:v>127459.000000</c:v>
                </c:pt>
                <c:pt idx="49">
                  <c:v>128208.000000</c:v>
                </c:pt>
                <c:pt idx="50">
                  <c:v>131359.000000</c:v>
                </c:pt>
                <c:pt idx="51">
                  <c:v>133456.000000</c:v>
                </c:pt>
                <c:pt idx="52">
                  <c:v>136569.000000</c:v>
                </c:pt>
                <c:pt idx="53">
                  <c:v>139702.000000</c:v>
                </c:pt>
                <c:pt idx="54">
                  <c:v>143160.000000</c:v>
                </c:pt>
                <c:pt idx="55">
                  <c:v>145184.000000</c:v>
                </c:pt>
                <c:pt idx="56">
                  <c:v>146653.000000</c:v>
                </c:pt>
                <c:pt idx="57">
                  <c:v>148291.000000</c:v>
                </c:pt>
                <c:pt idx="58">
                  <c:v>150062.000000</c:v>
                </c:pt>
                <c:pt idx="59">
                  <c:v>151285.000000</c:v>
                </c:pt>
                <c:pt idx="60">
                  <c:v>154545.000000</c:v>
                </c:pt>
                <c:pt idx="61">
                  <c:v>156126.000000</c:v>
                </c:pt>
                <c:pt idx="62">
                  <c:v>157495.000000</c:v>
                </c:pt>
                <c:pt idx="63">
                  <c:v>158132.000000</c:v>
                </c:pt>
                <c:pt idx="64">
                  <c:v>159431.000000</c:v>
                </c:pt>
                <c:pt idx="65">
                  <c:v>161173.000000</c:v>
                </c:pt>
                <c:pt idx="66">
                  <c:v>162530.000000</c:v>
                </c:pt>
                <c:pt idx="67">
                  <c:v>163936.000000</c:v>
                </c:pt>
                <c:pt idx="68">
                  <c:v>164967.000000</c:v>
                </c:pt>
                <c:pt idx="69">
                  <c:v>165565.000000</c:v>
                </c:pt>
                <c:pt idx="70">
                  <c:v>165914.000000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0"/>
        <c:minorUnit val="22500"/>
      </c:valAx>
      <c:spPr>
        <a:noFill/>
        <a:ln w="12700" cap="flat">
          <a:noFill/>
          <a:miter lim="400000"/>
        </a:ln>
        <a:effectLst/>
      </c:spPr>
    </c:plotArea>
    <c:legend>
      <c:legendPos val="t"/>
      <c:layout>
        <c:manualLayout>
          <c:xMode val="edge"/>
          <c:yMode val="edge"/>
          <c:x val="0.0812939"/>
          <c:y val="0"/>
          <c:w val="0.8381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79693"/>
          <c:y val="0.100219"/>
          <c:w val="0.871901"/>
          <c:h val="0.7681"/>
        </c:manualLayout>
      </c:layout>
      <c:lineChart>
        <c:grouping val="standard"/>
        <c:varyColors val="0"/>
        <c:ser>
          <c:idx val="0"/>
          <c:order val="0"/>
          <c:tx>
            <c:strRef>
              <c:f>'Germany'!$C$3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23,767e</a:t>
                    </a:r>
                    <a:r>
                      <a:rPr b="0" baseline="33200" i="0" strike="noStrike" sz="1000" u="none">
                        <a:solidFill>
                          <a:srgbClr val="444444"/>
                        </a:solidFill>
                        <a:latin typeface="Helvetica Neue"/>
                      </a:rPr>
                      <a:t>0,2413x
R² = 0,9737</a:t>
                    </a:r>
                  </a:p>
                </c:rich>
              </c:tx>
            </c:trendlineLbl>
          </c:trendline>
          <c:cat>
            <c:strRef>
              <c:f>'Germany'!$B$4:$B$40</c:f>
              <c:strCache>
                <c:ptCount val="3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strCache>
            </c:strRef>
          </c:cat>
          <c:val>
            <c:numRef>
              <c:f>'Germany'!$C$4:$C$40</c:f>
              <c:numCache>
                <c:ptCount val="37"/>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07796"/>
          <c:y val="0"/>
          <c:w val="0.832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153"/>
          <c:y val="0.100219"/>
          <c:w val="0.909146"/>
          <c:h val="0.7681"/>
        </c:manualLayout>
      </c:layout>
      <c:barChart>
        <c:barDir val="col"/>
        <c:grouping val="stacked"/>
        <c:varyColors val="0"/>
        <c:ser>
          <c:idx val="0"/>
          <c:order val="0"/>
          <c:tx>
            <c:strRef>
              <c:f>'Germany'!$D$3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'Germany'!$D$4:$D$74</c:f>
              <c:numCache>
                <c:ptCount val="7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3.000000</c:v>
                </c:pt>
                <c:pt idx="17">
                  <c:v>3.000000</c:v>
                </c:pt>
                <c:pt idx="18">
                  <c:v>7.000000</c:v>
                </c:pt>
                <c:pt idx="19">
                  <c:v>9.000000</c:v>
                </c:pt>
                <c:pt idx="20">
                  <c:v>11.000000</c:v>
                </c:pt>
                <c:pt idx="21">
                  <c:v>17.000000</c:v>
                </c:pt>
                <c:pt idx="22">
                  <c:v>24.000000</c:v>
                </c:pt>
                <c:pt idx="23">
                  <c:v>28.000000</c:v>
                </c:pt>
                <c:pt idx="24">
                  <c:v>44.000000</c:v>
                </c:pt>
                <c:pt idx="25">
                  <c:v>68.000000</c:v>
                </c:pt>
                <c:pt idx="26">
                  <c:v>84.000000</c:v>
                </c:pt>
                <c:pt idx="27">
                  <c:v>94.000000</c:v>
                </c:pt>
                <c:pt idx="28">
                  <c:v>123.000000</c:v>
                </c:pt>
                <c:pt idx="29">
                  <c:v>159.000000</c:v>
                </c:pt>
                <c:pt idx="30">
                  <c:v>206.000000</c:v>
                </c:pt>
                <c:pt idx="31">
                  <c:v>262.000000</c:v>
                </c:pt>
                <c:pt idx="32">
                  <c:v>323.000000</c:v>
                </c:pt>
                <c:pt idx="33">
                  <c:v>398.000000</c:v>
                </c:pt>
                <c:pt idx="34">
                  <c:v>456.000000</c:v>
                </c:pt>
                <c:pt idx="35">
                  <c:v>616.000000</c:v>
                </c:pt>
                <c:pt idx="36">
                  <c:v>702.000000</c:v>
                </c:pt>
                <c:pt idx="37">
                  <c:v>909.000000</c:v>
                </c:pt>
                <c:pt idx="38">
                  <c:v>1107.000000</c:v>
                </c:pt>
                <c:pt idx="39">
                  <c:v>1275.000000</c:v>
                </c:pt>
                <c:pt idx="40">
                  <c:v>1427.000000</c:v>
                </c:pt>
                <c:pt idx="41">
                  <c:v>1576.000000</c:v>
                </c:pt>
                <c:pt idx="42">
                  <c:v>1680.000000</c:v>
                </c:pt>
                <c:pt idx="43">
                  <c:v>1983.000000</c:v>
                </c:pt>
                <c:pt idx="44">
                  <c:v>2196.000000</c:v>
                </c:pt>
                <c:pt idx="45">
                  <c:v>2451.000000</c:v>
                </c:pt>
                <c:pt idx="46">
                  <c:v>2688.000000</c:v>
                </c:pt>
                <c:pt idx="47">
                  <c:v>2736.000000</c:v>
                </c:pt>
                <c:pt idx="48">
                  <c:v>2996.000000</c:v>
                </c:pt>
                <c:pt idx="49">
                  <c:v>3043.000000</c:v>
                </c:pt>
                <c:pt idx="50">
                  <c:v>3294.000000</c:v>
                </c:pt>
                <c:pt idx="51">
                  <c:v>3592.000000</c:v>
                </c:pt>
                <c:pt idx="52">
                  <c:v>3943.000000</c:v>
                </c:pt>
                <c:pt idx="53">
                  <c:v>4203.000000</c:v>
                </c:pt>
                <c:pt idx="54">
                  <c:v>4451.000000</c:v>
                </c:pt>
                <c:pt idx="55">
                  <c:v>4586.000000</c:v>
                </c:pt>
                <c:pt idx="56">
                  <c:v>4706.000000</c:v>
                </c:pt>
                <c:pt idx="57">
                  <c:v>5033.000000</c:v>
                </c:pt>
                <c:pt idx="58">
                  <c:v>5250.000000</c:v>
                </c:pt>
                <c:pt idx="59">
                  <c:v>5367.000000</c:v>
                </c:pt>
                <c:pt idx="60">
                  <c:v>5723.000000</c:v>
                </c:pt>
                <c:pt idx="61">
                  <c:v>5846.000000</c:v>
                </c:pt>
                <c:pt idx="62">
                  <c:v>5944.000000</c:v>
                </c:pt>
                <c:pt idx="63">
                  <c:v>6050.000000</c:v>
                </c:pt>
                <c:pt idx="64">
                  <c:v>6215.000000</c:v>
                </c:pt>
                <c:pt idx="65">
                  <c:v>6399.000000</c:v>
                </c:pt>
                <c:pt idx="66">
                  <c:v>6572.000000</c:v>
                </c:pt>
                <c:pt idx="67">
                  <c:v>6708.000000</c:v>
                </c:pt>
                <c:pt idx="68">
                  <c:v>6794.000000</c:v>
                </c:pt>
                <c:pt idx="69">
                  <c:v>6848.000000</c:v>
                </c:pt>
                <c:pt idx="70">
                  <c:v>6935.000000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
        <c:minorUnit val="875"/>
      </c:valAx>
      <c:spPr>
        <a:noFill/>
        <a:ln w="12700" cap="flat">
          <a:noFill/>
          <a:miter lim="400000"/>
        </a:ln>
        <a:effectLst/>
      </c:spPr>
    </c:plotArea>
    <c:legend>
      <c:legendPos val="t"/>
      <c:layout>
        <c:manualLayout>
          <c:xMode val="edge"/>
          <c:yMode val="edge"/>
          <c:x val="0.0616562"/>
          <c:y val="0"/>
          <c:w val="0.8683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0219"/>
          <c:w val="0.861214"/>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2,2262e</a:t>
                    </a:r>
                    <a:r>
                      <a:rPr b="0" baseline="33200" i="0" strike="noStrike" sz="1000" u="none">
                        <a:solidFill>
                          <a:srgbClr val="444444"/>
                        </a:solidFill>
                        <a:latin typeface="Helvetica Neue"/>
                      </a:rPr>
                      <a:t>0,2451x
R² = 0,9754</a:t>
                    </a:r>
                  </a:p>
                </c:rich>
              </c:tx>
            </c:trendlineLbl>
          </c:trendline>
          <c:cat>
            <c:strRef>
              <c:f>'Germany'!$B$18:$B$48</c:f>
              <c:strCache>
                <c:ptCount val="31"/>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24/3/2020</c:v>
                </c:pt>
                <c:pt idx="16">
                  <c:v>25/3/2020</c:v>
                </c:pt>
                <c:pt idx="17">
                  <c:v>26/3/2020</c:v>
                </c:pt>
                <c:pt idx="18">
                  <c:v>27/3/2020</c:v>
                </c:pt>
                <c:pt idx="19">
                  <c:v>28/3/2020</c:v>
                </c:pt>
                <c:pt idx="20">
                  <c:v>29/3/2020</c:v>
                </c:pt>
                <c:pt idx="21">
                  <c:v>30/3/2020</c:v>
                </c:pt>
                <c:pt idx="22">
                  <c:v>31/3/2020</c:v>
                </c:pt>
                <c:pt idx="23">
                  <c:v>1/4/2020</c:v>
                </c:pt>
                <c:pt idx="24">
                  <c:v>2/4/2020</c:v>
                </c:pt>
                <c:pt idx="25">
                  <c:v>3/4/2020</c:v>
                </c:pt>
                <c:pt idx="26">
                  <c:v>4/4/2020</c:v>
                </c:pt>
                <c:pt idx="27">
                  <c:v>5/4/2020</c:v>
                </c:pt>
                <c:pt idx="28">
                  <c:v>6/4/2020</c:v>
                </c:pt>
                <c:pt idx="29">
                  <c:v>7/4/2020</c:v>
                </c:pt>
                <c:pt idx="30">
                  <c:v>8/4/2020</c:v>
                </c:pt>
              </c:strCache>
            </c:strRef>
          </c:cat>
          <c:val>
            <c:numRef>
              <c:f>'Germany'!$D$18:$D$48</c:f>
              <c:numCache>
                <c:ptCount val="31"/>
                <c:pt idx="0">
                  <c:v>2.000000</c:v>
                </c:pt>
                <c:pt idx="1">
                  <c:v>2.000000</c:v>
                </c:pt>
                <c:pt idx="2">
                  <c:v>3.000000</c:v>
                </c:pt>
                <c:pt idx="3">
                  <c:v>3.000000</c:v>
                </c:pt>
                <c:pt idx="4">
                  <c:v>7.000000</c:v>
                </c:pt>
                <c:pt idx="5">
                  <c:v>9.000000</c:v>
                </c:pt>
                <c:pt idx="6">
                  <c:v>11.000000</c:v>
                </c:pt>
                <c:pt idx="7">
                  <c:v>17.000000</c:v>
                </c:pt>
                <c:pt idx="8">
                  <c:v>24.000000</c:v>
                </c:pt>
                <c:pt idx="9">
                  <c:v>28.000000</c:v>
                </c:pt>
                <c:pt idx="10">
                  <c:v>44.000000</c:v>
                </c:pt>
                <c:pt idx="11">
                  <c:v>68.000000</c:v>
                </c:pt>
                <c:pt idx="12">
                  <c:v>84.000000</c:v>
                </c:pt>
                <c:pt idx="13">
                  <c:v>94.000000</c:v>
                </c:pt>
                <c:pt idx="14">
                  <c:v>123.000000</c:v>
                </c:pt>
                <c:pt idx="15">
                  <c:v>159.000000</c:v>
                </c:pt>
                <c:pt idx="16">
                  <c:v>206.000000</c:v>
                </c:pt>
                <c:pt idx="17">
                  <c:v>262.000000</c:v>
                </c:pt>
                <c:pt idx="18">
                  <c:v>323.000000</c:v>
                </c:pt>
                <c:pt idx="19">
                  <c:v>398.000000</c:v>
                </c:pt>
                <c:pt idx="20">
                  <c:v>456.000000</c:v>
                </c:pt>
                <c:pt idx="21">
                  <c:v>616.000000</c:v>
                </c:pt>
                <c:pt idx="22">
                  <c:v>702.000000</c:v>
                </c:pt>
                <c:pt idx="23">
                  <c:v>909.000000</c:v>
                </c:pt>
                <c:pt idx="24">
                  <c:v>1107.000000</c:v>
                </c:pt>
                <c:pt idx="25">
                  <c:v>1275.000000</c:v>
                </c:pt>
                <c:pt idx="26">
                  <c:v>1427.000000</c:v>
                </c:pt>
                <c:pt idx="27">
                  <c:v>1576.000000</c:v>
                </c:pt>
                <c:pt idx="28">
                  <c:v>1680.000000</c:v>
                </c:pt>
                <c:pt idx="29">
                  <c:v>1983.000000</c:v>
                </c:pt>
                <c:pt idx="30">
                  <c:v>2196.000000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8273"/>
          <c:y val="0"/>
          <c:w val="0.8226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5.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12938"/>
          <c:y val="0"/>
          <c:w val="0.174124"/>
          <c:h val="0.0723637"/>
        </c:manualLayout>
      </c:layout>
      <c:overlay val="1"/>
      <c:spPr>
        <a:noFill/>
        <a:effectLst/>
      </c:spPr>
    </c:title>
    <c:autoTitleDeleted val="1"/>
    <c:plotArea>
      <c:layout>
        <c:manualLayout>
          <c:layoutTarget val="inner"/>
          <c:xMode val="edge"/>
          <c:yMode val="edge"/>
          <c:x val="0.12171"/>
          <c:y val="0.0723637"/>
          <c:w val="0.84318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'Italy-main'!$K$4:$K$42</c:f>
              <c:numCache>
                <c:ptCount val="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'Germany'!$C$12:$C$50</c:f>
              <c:numCache>
                <c:ptCount val="39"/>
                <c:pt idx="0">
                  <c:v>196.000000</c:v>
                </c:pt>
                <c:pt idx="1">
                  <c:v>262.000000</c:v>
                </c:pt>
                <c:pt idx="2">
                  <c:v>482.000000</c:v>
                </c:pt>
                <c:pt idx="3">
                  <c:v>670.000000</c:v>
                </c:pt>
                <c:pt idx="4">
                  <c:v>799.000000</c:v>
                </c:pt>
                <c:pt idx="5">
                  <c:v>1040.000000</c:v>
                </c:pt>
                <c:pt idx="6">
                  <c:v>1176.000000</c:v>
                </c:pt>
                <c:pt idx="7">
                  <c:v>1457.000000</c:v>
                </c:pt>
                <c:pt idx="8">
                  <c:v>1908.000000</c:v>
                </c:pt>
                <c:pt idx="9">
                  <c:v>2078.000000</c:v>
                </c:pt>
                <c:pt idx="10">
                  <c:v>3675.000000</c:v>
                </c:pt>
                <c:pt idx="11">
                  <c:v>4585.000000</c:v>
                </c:pt>
                <c:pt idx="12">
                  <c:v>5795.000000</c:v>
                </c:pt>
                <c:pt idx="13">
                  <c:v>7272.000000</c:v>
                </c:pt>
                <c:pt idx="14">
                  <c:v>9257.000000</c:v>
                </c:pt>
                <c:pt idx="15">
                  <c:v>12327.000000</c:v>
                </c:pt>
                <c:pt idx="16">
                  <c:v>15320.000000</c:v>
                </c:pt>
                <c:pt idx="17">
                  <c:v>19848.000000</c:v>
                </c:pt>
                <c:pt idx="18">
                  <c:v>22364.000000</c:v>
                </c:pt>
                <c:pt idx="19">
                  <c:v>24873.000000</c:v>
                </c:pt>
                <c:pt idx="20">
                  <c:v>29056.000000</c:v>
                </c:pt>
                <c:pt idx="21">
                  <c:v>32991.000000</c:v>
                </c:pt>
                <c:pt idx="22">
                  <c:v>37323.000000</c:v>
                </c:pt>
                <c:pt idx="23">
                  <c:v>43211.000000</c:v>
                </c:pt>
                <c:pt idx="24">
                  <c:v>49039.000000</c:v>
                </c:pt>
                <c:pt idx="25">
                  <c:v>54268.000000</c:v>
                </c:pt>
                <c:pt idx="26">
                  <c:v>58655.000000</c:v>
                </c:pt>
                <c:pt idx="27">
                  <c:v>66125.000000</c:v>
                </c:pt>
                <c:pt idx="28">
                  <c:v>70985.000000</c:v>
                </c:pt>
                <c:pt idx="29">
                  <c:v>77779.000000</c:v>
                </c:pt>
                <c:pt idx="30">
                  <c:v>84788.000000</c:v>
                </c:pt>
                <c:pt idx="31">
                  <c:v>91159.000000</c:v>
                </c:pt>
                <c:pt idx="32">
                  <c:v>95614.000000</c:v>
                </c:pt>
                <c:pt idx="33">
                  <c:v>100024.000000</c:v>
                </c:pt>
                <c:pt idx="34">
                  <c:v>101806.000000</c:v>
                </c:pt>
                <c:pt idx="35">
                  <c:v>107458.000000</c:v>
                </c:pt>
                <c:pt idx="36">
                  <c:v>111779.000000</c:v>
                </c:pt>
                <c:pt idx="37">
                  <c:v>115523.000000</c:v>
                </c:pt>
                <c:pt idx="38">
                  <c:v>120157.000000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96.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08331"/>
          <c:y val="0"/>
          <c:w val="0.183337"/>
          <c:h val="0.06883"/>
        </c:manualLayout>
      </c:layout>
      <c:overlay val="1"/>
      <c:spPr>
        <a:noFill/>
        <a:effectLst/>
      </c:spPr>
    </c:title>
    <c:autoTitleDeleted val="1"/>
    <c:plotArea>
      <c:layout>
        <c:manualLayout>
          <c:layoutTarget val="inner"/>
          <c:xMode val="edge"/>
          <c:yMode val="edge"/>
          <c:x val="0.0895733"/>
          <c:y val="0.06883"/>
          <c:w val="0.887799"/>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'Italy-main'!$K$14:$K$41</c:f>
              <c:numCache>
                <c:ptCount val="28"/>
                <c:pt idx="0">
                  <c:v>3858.000000</c:v>
                </c:pt>
                <c:pt idx="1">
                  <c:v>4636.000000</c:v>
                </c:pt>
                <c:pt idx="2">
                  <c:v>5883.000000</c:v>
                </c:pt>
                <c:pt idx="3">
                  <c:v>7375.000000</c:v>
                </c:pt>
                <c:pt idx="4">
                  <c:v>9172.000000</c:v>
                </c:pt>
                <c:pt idx="5">
                  <c:v>10149.000000</c:v>
                </c:pt>
                <c:pt idx="6">
                  <c:v>12462.000000</c:v>
                </c:pt>
                <c:pt idx="7">
                  <c:v>15113.000000</c:v>
                </c:pt>
                <c:pt idx="8">
                  <c:v>17660.000000</c:v>
                </c:pt>
                <c:pt idx="9">
                  <c:v>21157.000000</c:v>
                </c:pt>
                <c:pt idx="10">
                  <c:v>24747.000000</c:v>
                </c:pt>
                <c:pt idx="11">
                  <c:v>27980.000000</c:v>
                </c:pt>
                <c:pt idx="12">
                  <c:v>31506.000000</c:v>
                </c:pt>
                <c:pt idx="13">
                  <c:v>35713.000000</c:v>
                </c:pt>
                <c:pt idx="14">
                  <c:v>41035.000000</c:v>
                </c:pt>
                <c:pt idx="15">
                  <c:v>47021.000000</c:v>
                </c:pt>
                <c:pt idx="16">
                  <c:v>53578.000000</c:v>
                </c:pt>
                <c:pt idx="17">
                  <c:v>59138.000000</c:v>
                </c:pt>
                <c:pt idx="18">
                  <c:v>63927.000000</c:v>
                </c:pt>
                <c:pt idx="19">
                  <c:v>69176.000000</c:v>
                </c:pt>
                <c:pt idx="20">
                  <c:v>74386.000000</c:v>
                </c:pt>
                <c:pt idx="21">
                  <c:v>80539.000000</c:v>
                </c:pt>
                <c:pt idx="22">
                  <c:v>86498.000000</c:v>
                </c:pt>
                <c:pt idx="23">
                  <c:v>92472.000000</c:v>
                </c:pt>
                <c:pt idx="24">
                  <c:v>97689.000000</c:v>
                </c:pt>
                <c:pt idx="25">
                  <c:v>101739.000000</c:v>
                </c:pt>
                <c:pt idx="26">
                  <c:v>105792.000000</c:v>
                </c:pt>
                <c:pt idx="27">
                  <c:v>110574.000000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'Germany'!$C$21:$C$48</c:f>
              <c:numCache>
                <c:ptCount val="28"/>
                <c:pt idx="0">
                  <c:v>2078.000000</c:v>
                </c:pt>
                <c:pt idx="1">
                  <c:v>3675.000000</c:v>
                </c:pt>
                <c:pt idx="2">
                  <c:v>4585.000000</c:v>
                </c:pt>
                <c:pt idx="3">
                  <c:v>5795.000000</c:v>
                </c:pt>
                <c:pt idx="4">
                  <c:v>7272.000000</c:v>
                </c:pt>
                <c:pt idx="5">
                  <c:v>9257.000000</c:v>
                </c:pt>
                <c:pt idx="6">
                  <c:v>12327.000000</c:v>
                </c:pt>
                <c:pt idx="7">
                  <c:v>15320.000000</c:v>
                </c:pt>
                <c:pt idx="8">
                  <c:v>19848.000000</c:v>
                </c:pt>
                <c:pt idx="9">
                  <c:v>22364.000000</c:v>
                </c:pt>
                <c:pt idx="10">
                  <c:v>24873.000000</c:v>
                </c:pt>
                <c:pt idx="11">
                  <c:v>29056.000000</c:v>
                </c:pt>
                <c:pt idx="12">
                  <c:v>32991.000000</c:v>
                </c:pt>
                <c:pt idx="13">
                  <c:v>37323.000000</c:v>
                </c:pt>
                <c:pt idx="14">
                  <c:v>43211.000000</c:v>
                </c:pt>
                <c:pt idx="15">
                  <c:v>49039.000000</c:v>
                </c:pt>
                <c:pt idx="16">
                  <c:v>54268.000000</c:v>
                </c:pt>
                <c:pt idx="17">
                  <c:v>58655.000000</c:v>
                </c:pt>
                <c:pt idx="18">
                  <c:v>66125.000000</c:v>
                </c:pt>
                <c:pt idx="19">
                  <c:v>70985.000000</c:v>
                </c:pt>
                <c:pt idx="20">
                  <c:v>77779.000000</c:v>
                </c:pt>
                <c:pt idx="21">
                  <c:v>84788.000000</c:v>
                </c:pt>
                <c:pt idx="22">
                  <c:v>91159.000000</c:v>
                </c:pt>
                <c:pt idx="23">
                  <c:v>95614.000000</c:v>
                </c:pt>
                <c:pt idx="24">
                  <c:v>100024.000000</c:v>
                </c:pt>
                <c:pt idx="25">
                  <c:v>101806.000000</c:v>
                </c:pt>
                <c:pt idx="26">
                  <c:v>107458.000000</c:v>
                </c:pt>
                <c:pt idx="27">
                  <c:v>111779.000000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plotVisOnly val="1"/>
    <c:dispBlanksAs val="gap"/>
  </c:chart>
  <c:spPr>
    <a:noFill/>
    <a:ln>
      <a:noFill/>
    </a:ln>
    <a:effectLst/>
  </c:spPr>
</c:chartSpace>
</file>

<file path=xl/charts/chart1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973"/>
          <c:y val="0.100219"/>
          <c:w val="0.922205"/>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'Germany'!$B$22:$B$180</c:f>
              <c:strCache>
                <c:ptCount val="159"/>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strCache>
            </c:strRef>
          </c:cat>
          <c:val>
            <c:numRef>
              <c:f>'Germany'!$F$22:$F$180</c:f>
              <c:numCache>
                <c:ptCount val="159"/>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510927"/>
          <c:y val="0"/>
          <c:w val="0.88087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'Germany'!$G$4:$G$180</c:f>
              <c:numCache>
                <c:ptCount val="177"/>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819,05e</a:t>
                    </a:r>
                    <a:r>
                      <a:rPr b="0" baseline="33200" i="0" strike="noStrike" sz="1000" u="none">
                        <a:solidFill>
                          <a:srgbClr val="444444"/>
                        </a:solidFill>
                        <a:latin typeface="Helvetica Neue"/>
                      </a:rPr>
                      <a:t>0,0983x
R² = 0,9612</a:t>
                    </a:r>
                  </a:p>
                </c:rich>
              </c:tx>
            </c:trendlineLbl>
          </c:trendline>
          <c:cat>
            <c:strRef>
              <c:f>'Germany'!$B$40:$B$56</c:f>
              <c:strCache>
                <c:ptCount val="17"/>
                <c:pt idx="0">
                  <c:v>31/3/2020</c:v>
                </c:pt>
                <c:pt idx="1">
                  <c:v>1/4/2020</c:v>
                </c:pt>
                <c:pt idx="2">
                  <c:v>2/4/2020</c:v>
                </c:pt>
                <c:pt idx="3">
                  <c:v>3/4/2020</c:v>
                </c:pt>
                <c:pt idx="4">
                  <c:v>4/4/2020</c:v>
                </c:pt>
                <c:pt idx="5">
                  <c:v>5/4/2020</c:v>
                </c:pt>
                <c:pt idx="6">
                  <c:v>6/4/2020</c:v>
                </c:pt>
                <c:pt idx="7">
                  <c:v>7/4/2020</c:v>
                </c:pt>
                <c:pt idx="8">
                  <c:v>8/4/2020</c:v>
                </c:pt>
                <c:pt idx="9">
                  <c:v>9/4/2020</c:v>
                </c:pt>
                <c:pt idx="10">
                  <c:v>10/4/2020</c:v>
                </c:pt>
                <c:pt idx="11">
                  <c:v>11/4/2020</c:v>
                </c:pt>
                <c:pt idx="12">
                  <c:v>12/4/2020</c:v>
                </c:pt>
                <c:pt idx="13">
                  <c:v>13/4/2020</c:v>
                </c:pt>
                <c:pt idx="14">
                  <c:v>14/4/2020</c:v>
                </c:pt>
                <c:pt idx="15">
                  <c:v>15/4/2020</c:v>
                </c:pt>
                <c:pt idx="16">
                  <c:v>16/4/2020</c:v>
                </c:pt>
              </c:strCache>
            </c:strRef>
          </c:cat>
          <c:val>
            <c:numRef>
              <c:f>'Germany'!$D$40:$D$56</c:f>
              <c:numCache>
                <c:ptCount val="17"/>
                <c:pt idx="0">
                  <c:v>702.000000</c:v>
                </c:pt>
                <c:pt idx="1">
                  <c:v>909.000000</c:v>
                </c:pt>
                <c:pt idx="2">
                  <c:v>1107.000000</c:v>
                </c:pt>
                <c:pt idx="3">
                  <c:v>1275.000000</c:v>
                </c:pt>
                <c:pt idx="4">
                  <c:v>1427.000000</c:v>
                </c:pt>
                <c:pt idx="5">
                  <c:v>1576.000000</c:v>
                </c:pt>
                <c:pt idx="6">
                  <c:v>1680.000000</c:v>
                </c:pt>
                <c:pt idx="7">
                  <c:v>1983.000000</c:v>
                </c:pt>
                <c:pt idx="8">
                  <c:v>2196.000000</c:v>
                </c:pt>
                <c:pt idx="9">
                  <c:v>2451.000000</c:v>
                </c:pt>
                <c:pt idx="10">
                  <c:v>2688.000000</c:v>
                </c:pt>
                <c:pt idx="11">
                  <c:v>2736.000000</c:v>
                </c:pt>
                <c:pt idx="12">
                  <c:v>2996.000000</c:v>
                </c:pt>
                <c:pt idx="13">
                  <c:v>3043.000000</c:v>
                </c:pt>
                <c:pt idx="14">
                  <c:v>3294.000000</c:v>
                </c:pt>
                <c:pt idx="15">
                  <c:v>3592.000000</c:v>
                </c:pt>
                <c:pt idx="16">
                  <c:v>3943.000000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006"/>
          <c:y val="0.099193"/>
          <c:w val="0.852164"/>
          <c:h val="0.760108"/>
        </c:manualLayout>
      </c:layout>
      <c:lineChart>
        <c:grouping val="standard"/>
        <c:varyColors val="0"/>
        <c:ser>
          <c:idx val="0"/>
          <c:order val="0"/>
          <c:tx>
            <c:strRef>
              <c:f>'Germany'!$H$3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'Germany'!$H$4:$H$286</c:f>
              <c:numCache>
                <c:ptCount val="283"/>
                <c:pt idx="0">
                  <c:v>2.000000</c:v>
                </c:pt>
                <c:pt idx="1">
                  <c:v>3.000000</c:v>
                </c:pt>
                <c:pt idx="2">
                  <c:v>12.000000</c:v>
                </c:pt>
                <c:pt idx="3">
                  <c:v>30.000000</c:v>
                </c:pt>
                <c:pt idx="4">
                  <c:v>32.000000</c:v>
                </c:pt>
                <c:pt idx="5">
                  <c:v>63.000000</c:v>
                </c:pt>
                <c:pt idx="6">
                  <c:v>114.000000</c:v>
                </c:pt>
                <c:pt idx="7">
                  <c:v>143.000000</c:v>
                </c:pt>
                <c:pt idx="8">
                  <c:v>180.000000</c:v>
                </c:pt>
                <c:pt idx="9">
                  <c:v>246.000000</c:v>
                </c:pt>
                <c:pt idx="10">
                  <c:v>466.000000</c:v>
                </c:pt>
                <c:pt idx="11">
                  <c:v>653.000000</c:v>
                </c:pt>
                <c:pt idx="12">
                  <c:v>781.000000</c:v>
                </c:pt>
                <c:pt idx="13">
                  <c:v>1022.000000</c:v>
                </c:pt>
                <c:pt idx="14">
                  <c:v>1156.000000</c:v>
                </c:pt>
                <c:pt idx="15">
                  <c:v>1437.000000</c:v>
                </c:pt>
                <c:pt idx="16">
                  <c:v>1880.000000</c:v>
                </c:pt>
                <c:pt idx="17">
                  <c:v>2050.000000</c:v>
                </c:pt>
                <c:pt idx="18">
                  <c:v>3622.000000</c:v>
                </c:pt>
                <c:pt idx="19">
                  <c:v>4530.000000</c:v>
                </c:pt>
                <c:pt idx="20">
                  <c:v>5738.000000</c:v>
                </c:pt>
                <c:pt idx="21">
                  <c:v>7188.000000</c:v>
                </c:pt>
                <c:pt idx="22">
                  <c:v>9166.000000</c:v>
                </c:pt>
                <c:pt idx="23">
                  <c:v>12194.000000</c:v>
                </c:pt>
                <c:pt idx="24">
                  <c:v>15161.000000</c:v>
                </c:pt>
                <c:pt idx="25">
                  <c:v>19600.000000</c:v>
                </c:pt>
                <c:pt idx="26">
                  <c:v>22041.000000</c:v>
                </c:pt>
                <c:pt idx="27">
                  <c:v>24513.000000</c:v>
                </c:pt>
                <c:pt idx="28">
                  <c:v>28480.000000</c:v>
                </c:pt>
                <c:pt idx="29">
                  <c:v>29542.000000</c:v>
                </c:pt>
                <c:pt idx="30">
                  <c:v>33570.000000</c:v>
                </c:pt>
                <c:pt idx="31">
                  <c:v>37271.000000</c:v>
                </c:pt>
                <c:pt idx="32">
                  <c:v>41784.000000</c:v>
                </c:pt>
                <c:pt idx="33">
                  <c:v>45389.000000</c:v>
                </c:pt>
                <c:pt idx="34">
                  <c:v>48908.000000</c:v>
                </c:pt>
                <c:pt idx="35">
                  <c:v>52009.000000</c:v>
                </c:pt>
                <c:pt idx="36">
                  <c:v>54457.000000</c:v>
                </c:pt>
                <c:pt idx="37">
                  <c:v>57695.000000</c:v>
                </c:pt>
                <c:pt idx="38">
                  <c:v>61241.000000</c:v>
                </c:pt>
                <c:pt idx="39">
                  <c:v>64903.000000</c:v>
                </c:pt>
                <c:pt idx="40">
                  <c:v>68043.000000</c:v>
                </c:pt>
                <c:pt idx="41">
                  <c:v>71979.000000</c:v>
                </c:pt>
                <c:pt idx="42">
                  <c:v>64045.000000</c:v>
                </c:pt>
                <c:pt idx="43">
                  <c:v>69188.000000</c:v>
                </c:pt>
                <c:pt idx="44">
                  <c:v>65927.000000</c:v>
                </c:pt>
                <c:pt idx="45">
                  <c:v>60665.000000</c:v>
                </c:pt>
                <c:pt idx="46">
                  <c:v>61489.000000</c:v>
                </c:pt>
                <c:pt idx="47">
                  <c:v>63362.000000</c:v>
                </c:pt>
                <c:pt idx="48">
                  <c:v>64203.000000</c:v>
                </c:pt>
                <c:pt idx="49">
                  <c:v>62240.000000</c:v>
                </c:pt>
                <c:pt idx="50">
                  <c:v>61009.000000</c:v>
                </c:pt>
                <c:pt idx="51">
                  <c:v>57869.000000</c:v>
                </c:pt>
                <c:pt idx="52">
                  <c:v>55745.000000</c:v>
                </c:pt>
                <c:pt idx="53">
                  <c:v>52385.000000</c:v>
                </c:pt>
                <c:pt idx="54">
                  <c:v>53309.000000</c:v>
                </c:pt>
                <c:pt idx="55">
                  <c:v>52598.000000</c:v>
                </c:pt>
                <c:pt idx="56">
                  <c:v>50447.000000</c:v>
                </c:pt>
                <c:pt idx="57">
                  <c:v>48058.000000</c:v>
                </c:pt>
                <c:pt idx="58">
                  <c:v>45412.000000</c:v>
                </c:pt>
                <c:pt idx="59">
                  <c:v>42618.000000</c:v>
                </c:pt>
                <c:pt idx="60">
                  <c:v>42022.000000</c:v>
                </c:pt>
                <c:pt idx="61">
                  <c:v>40480.000000</c:v>
                </c:pt>
                <c:pt idx="62">
                  <c:v>39551.000000</c:v>
                </c:pt>
                <c:pt idx="63">
                  <c:v>37582.000000</c:v>
                </c:pt>
                <c:pt idx="64">
                  <c:v>35816.000000</c:v>
                </c:pt>
                <c:pt idx="65">
                  <c:v>34374.000000</c:v>
                </c:pt>
                <c:pt idx="66">
                  <c:v>32458.000000</c:v>
                </c:pt>
                <c:pt idx="67">
                  <c:v>30328.000000</c:v>
                </c:pt>
                <c:pt idx="68">
                  <c:v>29173.000000</c:v>
                </c:pt>
                <c:pt idx="69">
                  <c:v>28117.000000</c:v>
                </c:pt>
                <c:pt idx="70">
                  <c:v>26279.000000</c:v>
                </c:pt>
                <c:pt idx="71">
                  <c:v>24435.000000</c:v>
                </c:pt>
                <c:pt idx="72">
                  <c:v>22846.000000</c:v>
                </c:pt>
                <c:pt idx="73">
                  <c:v>22034.000000</c:v>
                </c:pt>
                <c:pt idx="74">
                  <c:v>21085.000000</c:v>
                </c:pt>
                <c:pt idx="75">
                  <c:v>20405.000000</c:v>
                </c:pt>
                <c:pt idx="76">
                  <c:v>19645.000000</c:v>
                </c:pt>
                <c:pt idx="77">
                  <c:v>19247.000000</c:v>
                </c:pt>
                <c:pt idx="78">
                  <c:v>18022.000000</c:v>
                </c:pt>
                <c:pt idx="79">
                  <c:v>17539.000000</c:v>
                </c:pt>
                <c:pt idx="80">
                  <c:v>16294.000000</c:v>
                </c:pt>
                <c:pt idx="81">
                  <c:v>15739.000000</c:v>
                </c:pt>
                <c:pt idx="82">
                  <c:v>15214.000000</c:v>
                </c:pt>
                <c:pt idx="83">
                  <c:v>14396.000000</c:v>
                </c:pt>
                <c:pt idx="84">
                  <c:v>13507.000000</c:v>
                </c:pt>
                <c:pt idx="85">
                  <c:v>14016.000000</c:v>
                </c:pt>
                <c:pt idx="86">
                  <c:v>13363.000000</c:v>
                </c:pt>
                <c:pt idx="87">
                  <c:v>12488.000000</c:v>
                </c:pt>
                <c:pt idx="88">
                  <c:v>12418.000000</c:v>
                </c:pt>
                <c:pt idx="89">
                  <c:v>11968.000000</c:v>
                </c:pt>
                <c:pt idx="90">
                  <c:v>11764.000000</c:v>
                </c:pt>
                <c:pt idx="91">
                  <c:v>11087.000000</c:v>
                </c:pt>
                <c:pt idx="92">
                  <c:v>10850.000000</c:v>
                </c:pt>
                <c:pt idx="93">
                  <c:v>10276.000000</c:v>
                </c:pt>
                <c:pt idx="94">
                  <c:v>10366.000000</c:v>
                </c:pt>
                <c:pt idx="95">
                  <c:v>10173.000000</c:v>
                </c:pt>
                <c:pt idx="96">
                  <c:v>9751.000000</c:v>
                </c:pt>
                <c:pt idx="97">
                  <c:v>9518.000000</c:v>
                </c:pt>
                <c:pt idx="98">
                  <c:v>9407.000000</c:v>
                </c:pt>
                <c:pt idx="99">
                  <c:v>8871.000000</c:v>
                </c:pt>
                <c:pt idx="100">
                  <c:v>8066.000000</c:v>
                </c:pt>
                <c:pt idx="101">
                  <c:v>7928.000000</c:v>
                </c:pt>
                <c:pt idx="102">
                  <c:v>7786.000000</c:v>
                </c:pt>
                <c:pt idx="103">
                  <c:v>7819.000000</c:v>
                </c:pt>
                <c:pt idx="104">
                  <c:v>7841.000000</c:v>
                </c:pt>
                <c:pt idx="105">
                  <c:v>7858.000000</c:v>
                </c:pt>
                <c:pt idx="106">
                  <c:v>7641.000000</c:v>
                </c:pt>
                <c:pt idx="107">
                  <c:v>7140.000000</c:v>
                </c:pt>
                <c:pt idx="108">
                  <c:v>6958.000000</c:v>
                </c:pt>
                <c:pt idx="109">
                  <c:v>6908.000000</c:v>
                </c:pt>
                <c:pt idx="110">
                  <c:v>6504.000000</c:v>
                </c:pt>
                <c:pt idx="111">
                  <c:v>6628.000000</c:v>
                </c:pt>
                <c:pt idx="112">
                  <c:v>6183.000000</c:v>
                </c:pt>
                <c:pt idx="113">
                  <c:v>6590.000000</c:v>
                </c:pt>
                <c:pt idx="114">
                  <c:v>6811.000000</c:v>
                </c:pt>
                <c:pt idx="115">
                  <c:v>7088.000000</c:v>
                </c:pt>
                <c:pt idx="116">
                  <c:v>7440.000000</c:v>
                </c:pt>
                <c:pt idx="117">
                  <c:v>7166.000000</c:v>
                </c:pt>
                <c:pt idx="118">
                  <c:v>7637.000000</c:v>
                </c:pt>
                <c:pt idx="119">
                  <c:v>7726.000000</c:v>
                </c:pt>
                <c:pt idx="120">
                  <c:v>7741.000000</c:v>
                </c:pt>
                <c:pt idx="121">
                  <c:v>7521.000000</c:v>
                </c:pt>
                <c:pt idx="122">
                  <c:v>7667.000000</c:v>
                </c:pt>
                <c:pt idx="123">
                  <c:v>7922.000000</c:v>
                </c:pt>
                <c:pt idx="124">
                  <c:v>7972.000000</c:v>
                </c:pt>
                <c:pt idx="125">
                  <c:v>8068.000000</c:v>
                </c:pt>
                <c:pt idx="126">
                  <c:v>8296.000000</c:v>
                </c:pt>
                <c:pt idx="127">
                  <c:v>8328.000000</c:v>
                </c:pt>
                <c:pt idx="128">
                  <c:v>7765.000000</c:v>
                </c:pt>
                <c:pt idx="129">
                  <c:v>7564.000000</c:v>
                </c:pt>
                <c:pt idx="130">
                  <c:v>7470.000000</c:v>
                </c:pt>
                <c:pt idx="131">
                  <c:v>7178.000000</c:v>
                </c:pt>
                <c:pt idx="132">
                  <c:v>6781.000000</c:v>
                </c:pt>
                <c:pt idx="133">
                  <c:v>6882.000000</c:v>
                </c:pt>
                <c:pt idx="134">
                  <c:v>6650.000000</c:v>
                </c:pt>
                <c:pt idx="135">
                  <c:v>6500.000000</c:v>
                </c:pt>
                <c:pt idx="136">
                  <c:v>6216.000000</c:v>
                </c:pt>
                <c:pt idx="137">
                  <c:v>6241.000000</c:v>
                </c:pt>
                <c:pt idx="138">
                  <c:v>6373.000000</c:v>
                </c:pt>
                <c:pt idx="139">
                  <c:v>6434.000000</c:v>
                </c:pt>
                <c:pt idx="140">
                  <c:v>6006.000000</c:v>
                </c:pt>
                <c:pt idx="141">
                  <c:v>6278.000000</c:v>
                </c:pt>
                <c:pt idx="142">
                  <c:v>5810.000000</c:v>
                </c:pt>
                <c:pt idx="143">
                  <c:v>5963.000000</c:v>
                </c:pt>
                <c:pt idx="144">
                  <c:v>6057.000000</c:v>
                </c:pt>
                <c:pt idx="145">
                  <c:v>6135.000000</c:v>
                </c:pt>
                <c:pt idx="146">
                  <c:v>6243.000000</c:v>
                </c:pt>
                <c:pt idx="147">
                  <c:v>6161.000000</c:v>
                </c:pt>
                <c:pt idx="148">
                  <c:v>6397.000000</c:v>
                </c:pt>
                <c:pt idx="149">
                  <c:v>6546.000000</c:v>
                </c:pt>
                <c:pt idx="150">
                  <c:v>6631.000000</c:v>
                </c:pt>
                <c:pt idx="151">
                  <c:v>6839.000000</c:v>
                </c:pt>
                <c:pt idx="152">
                  <c:v>7235.000000</c:v>
                </c:pt>
                <c:pt idx="153">
                  <c:v>7488.000000</c:v>
                </c:pt>
                <c:pt idx="154">
                  <c:v>7673.000000</c:v>
                </c:pt>
                <c:pt idx="155">
                  <c:v>7865.000000</c:v>
                </c:pt>
                <c:pt idx="156">
                  <c:v>8132.000000</c:v>
                </c:pt>
                <c:pt idx="157">
                  <c:v>8840.000000</c:v>
                </c:pt>
                <c:pt idx="158">
                  <c:v>9038.000000</c:v>
                </c:pt>
                <c:pt idx="159">
                  <c:v>9215.000000</c:v>
                </c:pt>
                <c:pt idx="160">
                  <c:v>9158.000000</c:v>
                </c:pt>
                <c:pt idx="161">
                  <c:v>9363.000000</c:v>
                </c:pt>
                <c:pt idx="162">
                  <c:v>9492.000000</c:v>
                </c:pt>
                <c:pt idx="163">
                  <c:v>10040.000000</c:v>
                </c:pt>
                <c:pt idx="164">
                  <c:v>10577.000000</c:v>
                </c:pt>
                <c:pt idx="165">
                  <c:v>11066.000000</c:v>
                </c:pt>
                <c:pt idx="166">
                  <c:v>11137.000000</c:v>
                </c:pt>
                <c:pt idx="167">
                  <c:v>11301.000000</c:v>
                </c:pt>
                <c:pt idx="168">
                  <c:v>11923.000000</c:v>
                </c:pt>
                <c:pt idx="169">
                  <c:v>11985.000000</c:v>
                </c:pt>
                <c:pt idx="170">
                  <c:v>12655.000000</c:v>
                </c:pt>
                <c:pt idx="171">
                  <c:v>13410.000000</c:v>
                </c:pt>
                <c:pt idx="172">
                  <c:v>14120.000000</c:v>
                </c:pt>
                <c:pt idx="173">
                  <c:v>14497.000000</c:v>
                </c:pt>
                <c:pt idx="174">
                  <c:v>14585.000000</c:v>
                </c:pt>
                <c:pt idx="175">
                  <c:v>15135.000000</c:v>
                </c:pt>
                <c:pt idx="176">
                  <c:v>15202.000000</c:v>
                </c:pt>
                <c:pt idx="177">
                  <c:v>15995.000000</c:v>
                </c:pt>
                <c:pt idx="178">
                  <c:v>16677.000000</c:v>
                </c:pt>
                <c:pt idx="179">
                  <c:v>17107.000000</c:v>
                </c:pt>
                <c:pt idx="180">
                  <c:v>16981.000000</c:v>
                </c:pt>
                <c:pt idx="181">
                  <c:v>17207.000000</c:v>
                </c:pt>
                <c:pt idx="182">
                  <c:v>18190.000000</c:v>
                </c:pt>
                <c:pt idx="183">
                  <c:v>17945.000000</c:v>
                </c:pt>
                <c:pt idx="184">
                  <c:v>18020.000000</c:v>
                </c:pt>
                <c:pt idx="185">
                  <c:v>18375.000000</c:v>
                </c:pt>
                <c:pt idx="186">
                  <c:v>18633.000000</c:v>
                </c:pt>
                <c:pt idx="187">
                  <c:v>18700.000000</c:v>
                </c:pt>
                <c:pt idx="188">
                  <c:v>18702.000000</c:v>
                </c:pt>
                <c:pt idx="189">
                  <c:v>18695.000000</c:v>
                </c:pt>
                <c:pt idx="190">
                  <c:v>18296.000000</c:v>
                </c:pt>
                <c:pt idx="191">
                  <c:v>18185.000000</c:v>
                </c:pt>
                <c:pt idx="192">
                  <c:v>17965.000000</c:v>
                </c:pt>
                <c:pt idx="193">
                  <c:v>18154.000000</c:v>
                </c:pt>
                <c:pt idx="194">
                  <c:v>18178.000000</c:v>
                </c:pt>
                <c:pt idx="195">
                  <c:v>18197.000000</c:v>
                </c:pt>
                <c:pt idx="196">
                  <c:v>18592.000000</c:v>
                </c:pt>
                <c:pt idx="197">
                  <c:v>18215.000000</c:v>
                </c:pt>
                <c:pt idx="198">
                  <c:v>18288.000000</c:v>
                </c:pt>
                <c:pt idx="199">
                  <c:v>18504.000000</c:v>
                </c:pt>
                <c:pt idx="200">
                  <c:v>19028.000000</c:v>
                </c:pt>
                <c:pt idx="201">
                  <c:v>19513.000000</c:v>
                </c:pt>
                <c:pt idx="202">
                  <c:v>19832.000000</c:v>
                </c:pt>
                <c:pt idx="203">
                  <c:v>19856.000000</c:v>
                </c:pt>
                <c:pt idx="204">
                  <c:v>20542.000000</c:v>
                </c:pt>
                <c:pt idx="205">
                  <c:v>20894.000000</c:v>
                </c:pt>
                <c:pt idx="206">
                  <c:v>21209.000000</c:v>
                </c:pt>
                <c:pt idx="207">
                  <c:v>22210.000000</c:v>
                </c:pt>
                <c:pt idx="208">
                  <c:v>23042.000000</c:v>
                </c:pt>
                <c:pt idx="209">
                  <c:v>23375.000000</c:v>
                </c:pt>
                <c:pt idx="210">
                  <c:v>23508.000000</c:v>
                </c:pt>
                <c:pt idx="211">
                  <c:v>23299.000000</c:v>
                </c:pt>
                <c:pt idx="212">
                  <c:v>24074.000000</c:v>
                </c:pt>
                <c:pt idx="213">
                  <c:v>24150.000000</c:v>
                </c:pt>
                <c:pt idx="214">
                  <c:v>25107.000000</c:v>
                </c:pt>
                <c:pt idx="215">
                  <c:v>25463.000000</c:v>
                </c:pt>
                <c:pt idx="216">
                  <c:v>26024.000000</c:v>
                </c:pt>
                <c:pt idx="217">
                  <c:v>26455.000000</c:v>
                </c:pt>
                <c:pt idx="218">
                  <c:v>25779.000000</c:v>
                </c:pt>
                <c:pt idx="219">
                  <c:v>26558.000000</c:v>
                </c:pt>
                <c:pt idx="220">
                  <c:v>27826.000000</c:v>
                </c:pt>
                <c:pt idx="221">
                  <c:v>29143.000000</c:v>
                </c:pt>
                <c:pt idx="222">
                  <c:v>29593.000000</c:v>
                </c:pt>
                <c:pt idx="223">
                  <c:v>30034.000000</c:v>
                </c:pt>
                <c:pt idx="224">
                  <c:v>31267.000000</c:v>
                </c:pt>
                <c:pt idx="225">
                  <c:v>31761.000000</c:v>
                </c:pt>
                <c:pt idx="226">
                  <c:v>33553.000000</c:v>
                </c:pt>
                <c:pt idx="227">
                  <c:v>35942.000000</c:v>
                </c:pt>
                <c:pt idx="228">
                  <c:v>38686.000000</c:v>
                </c:pt>
                <c:pt idx="229">
                  <c:v>40040.000000</c:v>
                </c:pt>
                <c:pt idx="230">
                  <c:v>41680.000000</c:v>
                </c:pt>
                <c:pt idx="231">
                  <c:v>44241.000000</c:v>
                </c:pt>
                <c:pt idx="232">
                  <c:v>46331.000000</c:v>
                </c:pt>
                <c:pt idx="233">
                  <c:v>49855.000000</c:v>
                </c:pt>
                <c:pt idx="234">
                  <c:v>54185.000000</c:v>
                </c:pt>
                <c:pt idx="235">
                  <c:v>58991.000000</c:v>
                </c:pt>
                <c:pt idx="236">
                  <c:v>62003.000000</c:v>
                </c:pt>
                <c:pt idx="237">
                  <c:v>64934.000000</c:v>
                </c:pt>
                <c:pt idx="238">
                  <c:v>68733.000000</c:v>
                </c:pt>
                <c:pt idx="239">
                  <c:v>72411.000000</c:v>
                </c:pt>
                <c:pt idx="240">
                  <c:v>79847.000000</c:v>
                </c:pt>
                <c:pt idx="241">
                  <c:v>87214.000000</c:v>
                </c:pt>
                <c:pt idx="242">
                  <c:v>97252.000000</c:v>
                </c:pt>
                <c:pt idx="243">
                  <c:v>104811.000000</c:v>
                </c:pt>
                <c:pt idx="244">
                  <c:v>110671.000000</c:v>
                </c:pt>
                <c:pt idx="245">
                  <c:v>117605.000000</c:v>
                </c:pt>
                <c:pt idx="246">
                  <c:v>126900.000000</c:v>
                </c:pt>
                <c:pt idx="247">
                  <c:v>137482.000000</c:v>
                </c:pt>
                <c:pt idx="248">
                  <c:v>149549.000000</c:v>
                </c:pt>
                <c:pt idx="249">
                  <c:v>162300.000000</c:v>
                </c:pt>
                <c:pt idx="250">
                  <c:v>171379.000000</c:v>
                </c:pt>
                <c:pt idx="251">
                  <c:v>178612.000000</c:v>
                </c:pt>
                <c:pt idx="252">
                  <c:v>185441.000000</c:v>
                </c:pt>
                <c:pt idx="253">
                  <c:v>194395.000000</c:v>
                </c:pt>
                <c:pt idx="254">
                  <c:v>203913.000000</c:v>
                </c:pt>
                <c:pt idx="255">
                  <c:v>214793.000000</c:v>
                </c:pt>
                <c:pt idx="256">
                  <c:v>226592.000000</c:v>
                </c:pt>
                <c:pt idx="257">
                  <c:v>235147.000000</c:v>
                </c:pt>
                <c:pt idx="258">
                  <c:v>241196.000000</c:v>
                </c:pt>
                <c:pt idx="259">
                  <c:v>244348.000000</c:v>
                </c:pt>
                <c:pt idx="260">
                  <c:v>249689.000000</c:v>
                </c:pt>
                <c:pt idx="261">
                  <c:v>257257.000000</c:v>
                </c:pt>
                <c:pt idx="262">
                  <c:v>266841.000000</c:v>
                </c:pt>
                <c:pt idx="263">
                  <c:v>275107.000000</c:v>
                </c:pt>
                <c:pt idx="264">
                  <c:v>280885.000000</c:v>
                </c:pt>
                <c:pt idx="265">
                  <c:v>285823.000000</c:v>
                </c:pt>
                <c:pt idx="266">
                  <c:v>282893.000000</c:v>
                </c:pt>
                <c:pt idx="267">
                  <c:v>284401.000000</c:v>
                </c:pt>
                <c:pt idx="268">
                  <c:v>289866.000000</c:v>
                </c:pt>
                <c:pt idx="269">
                  <c:v>296467.000000</c:v>
                </c:pt>
                <c:pt idx="270">
                  <c:v>302094.000000</c:v>
                </c:pt>
                <c:pt idx="271">
                  <c:v>304858.000000</c:v>
                </c:pt>
                <c:pt idx="272">
                  <c:v>307552.000000</c:v>
                </c:pt>
                <c:pt idx="273">
                  <c:v>305338.000000</c:v>
                </c:pt>
                <c:pt idx="274">
                  <c:v>303274.000000</c:v>
                </c:pt>
                <c:pt idx="275">
                  <c:v>305281.000000</c:v>
                </c:pt>
                <c:pt idx="276">
                  <c:v>308027.000000</c:v>
                </c:pt>
                <c:pt idx="277">
                  <c:v>308969.000000</c:v>
                </c:pt>
                <c:pt idx="278">
                  <c:v>310518.000000</c:v>
                </c:pt>
                <c:pt idx="279">
                  <c:v>310701.000000</c:v>
                </c:pt>
                <c:pt idx="280">
                  <c:v>305819.000000</c:v>
                </c:pt>
                <c:pt idx="281">
                  <c:v>301286.000000</c:v>
                </c:pt>
                <c:pt idx="282">
                  <c:v>308071.000000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5979"/>
          <c:y val="0"/>
          <c:w val="0.8139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9,8068x + 136,87
R² = 0,4418</a:t>
                    </a:r>
                  </a:p>
                </c:rich>
              </c:tx>
            </c:trendlineLbl>
          </c:trendline>
          <c:cat>
            <c:strRef>
              <c:f>'Germany'!$B$91:$B$189</c:f>
              <c:strCache>
                <c:ptCount val="99"/>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strCache>
            </c:strRef>
          </c:cat>
          <c:val>
            <c:numRef>
              <c:f>'Germany'!$G$91:$G$189</c:f>
              <c:numCache>
                <c:ptCount val="99"/>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-0,2823x + 25,804
R² = 0,3944</a:t>
                    </a:r>
                  </a:p>
                </c:rich>
              </c:tx>
            </c:trendlineLbl>
          </c:trendline>
          <c:cat>
            <c:strRef>
              <c:f>'Germany'!$B$91:$B$188,'Germany'!$B$187:$B$188</c:f>
              <c:strCache>
                <c:ptCount val="10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25/8/2020</c:v>
                </c:pt>
                <c:pt idx="99">
                  <c:v>26/8/2020</c:v>
                </c:pt>
              </c:strCache>
            </c:strRef>
          </c:cat>
          <c:val>
            <c:numRef>
              <c:f>'Germany'!$F$91:$F$188,'Germany'!$F$187:$F$188</c:f>
              <c:numCache>
                <c:ptCount val="100"/>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3.000000</c:v>
                </c:pt>
                <c:pt idx="99">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'Germany'!$B$91:$B$286</c:f>
              <c:strCache>
                <c:ptCount val="196"/>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strCache>
            </c:strRef>
          </c:cat>
          <c:val>
            <c:numRef>
              <c:f>'Germany'!$G$91:$G$286</c:f>
              <c:numCache>
                <c:ptCount val="196"/>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pt idx="99">
                  <c:v>1559.000000</c:v>
                </c:pt>
                <c:pt idx="100">
                  <c:v>674.000000</c:v>
                </c:pt>
                <c:pt idx="101">
                  <c:v>505.000000</c:v>
                </c:pt>
                <c:pt idx="102">
                  <c:v>1497.000000</c:v>
                </c:pt>
                <c:pt idx="103">
                  <c:v>1212.000000</c:v>
                </c:pt>
                <c:pt idx="104">
                  <c:v>1397.000000</c:v>
                </c:pt>
                <c:pt idx="105">
                  <c:v>1429.000000</c:v>
                </c:pt>
                <c:pt idx="106">
                  <c:v>1443.000000</c:v>
                </c:pt>
                <c:pt idx="107">
                  <c:v>775.000000</c:v>
                </c:pt>
                <c:pt idx="108">
                  <c:v>669.000000</c:v>
                </c:pt>
                <c:pt idx="109">
                  <c:v>1899.000000</c:v>
                </c:pt>
                <c:pt idx="110">
                  <c:v>1331.000000</c:v>
                </c:pt>
                <c:pt idx="111">
                  <c:v>1476.000000</c:v>
                </c:pt>
                <c:pt idx="112">
                  <c:v>1716.000000</c:v>
                </c:pt>
                <c:pt idx="113">
                  <c:v>1581.000000</c:v>
                </c:pt>
                <c:pt idx="114">
                  <c:v>1087.000000</c:v>
                </c:pt>
                <c:pt idx="115">
                  <c:v>920.000000</c:v>
                </c:pt>
                <c:pt idx="116">
                  <c:v>1485.000000</c:v>
                </c:pt>
                <c:pt idx="117">
                  <c:v>1792.000000</c:v>
                </c:pt>
                <c:pt idx="118">
                  <c:v>1855.000000</c:v>
                </c:pt>
                <c:pt idx="119">
                  <c:v>2172.000000</c:v>
                </c:pt>
                <c:pt idx="120">
                  <c:v>2206.000000</c:v>
                </c:pt>
                <c:pt idx="121">
                  <c:v>1685.000000</c:v>
                </c:pt>
                <c:pt idx="122">
                  <c:v>1033.000000</c:v>
                </c:pt>
                <c:pt idx="123">
                  <c:v>1592.000000</c:v>
                </c:pt>
                <c:pt idx="124">
                  <c:v>1855.000000</c:v>
                </c:pt>
                <c:pt idx="125">
                  <c:v>1794.000000</c:v>
                </c:pt>
                <c:pt idx="126">
                  <c:v>2140.000000</c:v>
                </c:pt>
                <c:pt idx="127">
                  <c:v>2366.000000</c:v>
                </c:pt>
                <c:pt idx="128">
                  <c:v>1314.000000</c:v>
                </c:pt>
                <c:pt idx="129">
                  <c:v>1313.000000</c:v>
                </c:pt>
                <c:pt idx="130">
                  <c:v>2292.000000</c:v>
                </c:pt>
                <c:pt idx="131">
                  <c:v>1840.000000</c:v>
                </c:pt>
                <c:pt idx="132">
                  <c:v>2442.000000</c:v>
                </c:pt>
                <c:pt idx="133">
                  <c:v>2626.000000</c:v>
                </c:pt>
                <c:pt idx="134">
                  <c:v>2835.000000</c:v>
                </c:pt>
                <c:pt idx="135">
                  <c:v>1653.000000</c:v>
                </c:pt>
                <c:pt idx="136">
                  <c:v>1545.000000</c:v>
                </c:pt>
                <c:pt idx="137">
                  <c:v>3099.000000</c:v>
                </c:pt>
                <c:pt idx="138">
                  <c:v>2456.000000</c:v>
                </c:pt>
                <c:pt idx="139">
                  <c:v>3958.000000</c:v>
                </c:pt>
                <c:pt idx="140">
                  <c:v>4451.000000</c:v>
                </c:pt>
                <c:pt idx="141">
                  <c:v>4959.000000</c:v>
                </c:pt>
                <c:pt idx="142">
                  <c:v>2965.000000</c:v>
                </c:pt>
                <c:pt idx="143">
                  <c:v>2846.000000</c:v>
                </c:pt>
                <c:pt idx="144">
                  <c:v>4825.000000</c:v>
                </c:pt>
                <c:pt idx="145">
                  <c:v>4582.000000</c:v>
                </c:pt>
                <c:pt idx="146">
                  <c:v>6058.000000</c:v>
                </c:pt>
                <c:pt idx="147">
                  <c:v>7053.000000</c:v>
                </c:pt>
                <c:pt idx="148">
                  <c:v>7990.000000</c:v>
                </c:pt>
                <c:pt idx="149">
                  <c:v>5324.000000</c:v>
                </c:pt>
                <c:pt idx="150">
                  <c:v>4844.000000</c:v>
                </c:pt>
                <c:pt idx="151">
                  <c:v>6843.000000</c:v>
                </c:pt>
                <c:pt idx="152">
                  <c:v>7218.000000</c:v>
                </c:pt>
                <c:pt idx="153">
                  <c:v>11265.000000</c:v>
                </c:pt>
                <c:pt idx="154">
                  <c:v>11566.000000</c:v>
                </c:pt>
                <c:pt idx="155">
                  <c:v>14486.000000</c:v>
                </c:pt>
                <c:pt idx="156">
                  <c:v>11136.000000</c:v>
                </c:pt>
                <c:pt idx="157">
                  <c:v>8887.000000</c:v>
                </c:pt>
                <c:pt idx="158">
                  <c:v>11875.000000</c:v>
                </c:pt>
                <c:pt idx="159">
                  <c:v>14531.000000</c:v>
                </c:pt>
                <c:pt idx="160">
                  <c:v>16824.000000</c:v>
                </c:pt>
                <c:pt idx="161">
                  <c:v>18745.000000</c:v>
                </c:pt>
                <c:pt idx="162">
                  <c:v>19354.000000</c:v>
                </c:pt>
                <c:pt idx="163">
                  <c:v>13971.000000</c:v>
                </c:pt>
                <c:pt idx="164">
                  <c:v>12020.000000</c:v>
                </c:pt>
                <c:pt idx="165">
                  <c:v>15157.000000</c:v>
                </c:pt>
                <c:pt idx="166">
                  <c:v>17763.000000</c:v>
                </c:pt>
                <c:pt idx="167">
                  <c:v>19839.000000</c:v>
                </c:pt>
                <c:pt idx="168">
                  <c:v>21591.000000</c:v>
                </c:pt>
                <c:pt idx="169">
                  <c:v>23279.000000</c:v>
                </c:pt>
                <c:pt idx="170">
                  <c:v>16271.000000</c:v>
                </c:pt>
                <c:pt idx="171">
                  <c:v>13565.000000</c:v>
                </c:pt>
                <c:pt idx="172">
                  <c:v>15804.000000</c:v>
                </c:pt>
                <c:pt idx="173">
                  <c:v>17748.000000</c:v>
                </c:pt>
                <c:pt idx="174">
                  <c:v>21931.000000</c:v>
                </c:pt>
                <c:pt idx="175">
                  <c:v>23556.000000</c:v>
                </c:pt>
                <c:pt idx="176">
                  <c:v>22504.000000</c:v>
                </c:pt>
                <c:pt idx="177">
                  <c:v>16785.000000</c:v>
                </c:pt>
                <c:pt idx="178">
                  <c:v>11450.000000</c:v>
                </c:pt>
                <c:pt idx="179">
                  <c:v>14580.000000</c:v>
                </c:pt>
                <c:pt idx="180">
                  <c:v>16763.000000</c:v>
                </c:pt>
                <c:pt idx="181">
                  <c:v>22617.000000</c:v>
                </c:pt>
                <c:pt idx="182">
                  <c:v>23673.000000</c:v>
                </c:pt>
                <c:pt idx="183">
                  <c:v>22783.000000</c:v>
                </c:pt>
                <c:pt idx="184">
                  <c:v>16007.000000</c:v>
                </c:pt>
                <c:pt idx="185">
                  <c:v>12742.000000</c:v>
                </c:pt>
                <c:pt idx="186">
                  <c:v>14537.000000</c:v>
                </c:pt>
                <c:pt idx="187">
                  <c:v>16258.000000</c:v>
                </c:pt>
                <c:pt idx="188">
                  <c:v>22035.000000</c:v>
                </c:pt>
                <c:pt idx="189">
                  <c:v>22676.000000</c:v>
                </c:pt>
                <c:pt idx="190">
                  <c:v>21613.000000</c:v>
                </c:pt>
                <c:pt idx="191">
                  <c:v>15119.000000</c:v>
                </c:pt>
                <c:pt idx="192">
                  <c:v>11258.000000</c:v>
                </c:pt>
                <c:pt idx="193">
                  <c:v>14156.000000</c:v>
                </c:pt>
                <c:pt idx="194">
                  <c:v>16300.000000</c:v>
                </c:pt>
                <c:pt idx="195">
                  <c:v>19769.000000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0"/>
        <c:minorUnit val="187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'Germany'!$B$91:$B$286</c:f>
              <c:strCache>
                <c:ptCount val="196"/>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pt idx="163">
                  <c:v>31/10/2020</c:v>
                </c:pt>
                <c:pt idx="164">
                  <c:v>1/11/2020</c:v>
                </c:pt>
                <c:pt idx="165">
                  <c:v>2/11/2020</c:v>
                </c:pt>
                <c:pt idx="166">
                  <c:v>3/11/2020</c:v>
                </c:pt>
                <c:pt idx="167">
                  <c:v>4/11/2020</c:v>
                </c:pt>
                <c:pt idx="168">
                  <c:v>5/11/2020</c:v>
                </c:pt>
                <c:pt idx="169">
                  <c:v>6/11/2020</c:v>
                </c:pt>
                <c:pt idx="170">
                  <c:v>7/11/2020</c:v>
                </c:pt>
                <c:pt idx="171">
                  <c:v>8/11/2020</c:v>
                </c:pt>
                <c:pt idx="172">
                  <c:v>9/11/2020</c:v>
                </c:pt>
                <c:pt idx="173">
                  <c:v>10/11/2020</c:v>
                </c:pt>
                <c:pt idx="174">
                  <c:v>11/11/2020</c:v>
                </c:pt>
                <c:pt idx="175">
                  <c:v>12/11/2020</c:v>
                </c:pt>
                <c:pt idx="176">
                  <c:v>13/11/2020</c:v>
                </c:pt>
                <c:pt idx="177">
                  <c:v>14/11/2020</c:v>
                </c:pt>
                <c:pt idx="178">
                  <c:v>15/11/2020</c:v>
                </c:pt>
                <c:pt idx="179">
                  <c:v>16/11/2020</c:v>
                </c:pt>
                <c:pt idx="180">
                  <c:v>17/11/2020</c:v>
                </c:pt>
                <c:pt idx="181">
                  <c:v>18/11/2020</c:v>
                </c:pt>
                <c:pt idx="182">
                  <c:v>19/11/2020</c:v>
                </c:pt>
                <c:pt idx="183">
                  <c:v>20/11/2020</c:v>
                </c:pt>
                <c:pt idx="184">
                  <c:v>21/11/2020</c:v>
                </c:pt>
                <c:pt idx="185">
                  <c:v>22/11/2020</c:v>
                </c:pt>
                <c:pt idx="186">
                  <c:v>23/11/2020</c:v>
                </c:pt>
                <c:pt idx="187">
                  <c:v>24/11/2020</c:v>
                </c:pt>
                <c:pt idx="188">
                  <c:v>25/11/2020</c:v>
                </c:pt>
                <c:pt idx="189">
                  <c:v>26/11/2020</c:v>
                </c:pt>
                <c:pt idx="190">
                  <c:v>27/11/2020</c:v>
                </c:pt>
                <c:pt idx="191">
                  <c:v>28/11/2020</c:v>
                </c:pt>
                <c:pt idx="192">
                  <c:v>29/11/2020</c:v>
                </c:pt>
                <c:pt idx="193">
                  <c:v>30/11/2020</c:v>
                </c:pt>
                <c:pt idx="194">
                  <c:v>1/12/2020</c:v>
                </c:pt>
                <c:pt idx="195">
                  <c:v>2/12/2020</c:v>
                </c:pt>
              </c:strCache>
            </c:strRef>
          </c:cat>
          <c:val>
            <c:numRef>
              <c:f>'Germany'!$F$91:$F$286</c:f>
              <c:numCache>
                <c:ptCount val="196"/>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2.000000</c:v>
                </c:pt>
                <c:pt idx="99">
                  <c:v>1.000000</c:v>
                </c:pt>
                <c:pt idx="100">
                  <c:v>7.000000</c:v>
                </c:pt>
                <c:pt idx="101">
                  <c:v>3.000000</c:v>
                </c:pt>
                <c:pt idx="102">
                  <c:v>4.000000</c:v>
                </c:pt>
                <c:pt idx="103">
                  <c:v>11.000000</c:v>
                </c:pt>
                <c:pt idx="104">
                  <c:v>8.000000</c:v>
                </c:pt>
                <c:pt idx="105">
                  <c:v>-1.000000</c:v>
                </c:pt>
                <c:pt idx="106">
                  <c:v>4.000000</c:v>
                </c:pt>
                <c:pt idx="107">
                  <c:v>1.000000</c:v>
                </c:pt>
                <c:pt idx="108">
                  <c:v>0.000000</c:v>
                </c:pt>
                <c:pt idx="109">
                  <c:v>4.000000</c:v>
                </c:pt>
                <c:pt idx="110">
                  <c:v>8.000000</c:v>
                </c:pt>
                <c:pt idx="111">
                  <c:v>3.000000</c:v>
                </c:pt>
                <c:pt idx="112">
                  <c:v>0.000000</c:v>
                </c:pt>
                <c:pt idx="113">
                  <c:v>7.000000</c:v>
                </c:pt>
                <c:pt idx="114">
                  <c:v>2.000000</c:v>
                </c:pt>
                <c:pt idx="115">
                  <c:v>1.000000</c:v>
                </c:pt>
                <c:pt idx="116">
                  <c:v>11.000000</c:v>
                </c:pt>
                <c:pt idx="117">
                  <c:v>6.000000</c:v>
                </c:pt>
                <c:pt idx="118">
                  <c:v>3.000000</c:v>
                </c:pt>
                <c:pt idx="119">
                  <c:v>7.000000</c:v>
                </c:pt>
                <c:pt idx="120">
                  <c:v>5.000000</c:v>
                </c:pt>
                <c:pt idx="121">
                  <c:v>3.000000</c:v>
                </c:pt>
                <c:pt idx="122">
                  <c:v>0.000000</c:v>
                </c:pt>
                <c:pt idx="123">
                  <c:v>9.000000</c:v>
                </c:pt>
                <c:pt idx="124">
                  <c:v>14.000000</c:v>
                </c:pt>
                <c:pt idx="125">
                  <c:v>19.000000</c:v>
                </c:pt>
                <c:pt idx="126">
                  <c:v>14.000000</c:v>
                </c:pt>
                <c:pt idx="127">
                  <c:v>9.000000</c:v>
                </c:pt>
                <c:pt idx="128">
                  <c:v>8.000000</c:v>
                </c:pt>
                <c:pt idx="129">
                  <c:v>2.000000</c:v>
                </c:pt>
                <c:pt idx="130">
                  <c:v>11.000000</c:v>
                </c:pt>
                <c:pt idx="131">
                  <c:v>16.000000</c:v>
                </c:pt>
                <c:pt idx="132">
                  <c:v>13.000000</c:v>
                </c:pt>
                <c:pt idx="133">
                  <c:v>8.000000</c:v>
                </c:pt>
                <c:pt idx="134">
                  <c:v>18.000000</c:v>
                </c:pt>
                <c:pt idx="135">
                  <c:v>3.000000</c:v>
                </c:pt>
                <c:pt idx="136">
                  <c:v>4.000000</c:v>
                </c:pt>
                <c:pt idx="137">
                  <c:v>16.000000</c:v>
                </c:pt>
                <c:pt idx="138">
                  <c:v>12.000000</c:v>
                </c:pt>
                <c:pt idx="139">
                  <c:v>16.000000</c:v>
                </c:pt>
                <c:pt idx="140">
                  <c:v>12.000000</c:v>
                </c:pt>
                <c:pt idx="141">
                  <c:v>15.000000</c:v>
                </c:pt>
                <c:pt idx="142">
                  <c:v>11.000000</c:v>
                </c:pt>
                <c:pt idx="143">
                  <c:v>6.000000</c:v>
                </c:pt>
                <c:pt idx="144">
                  <c:v>14.000000</c:v>
                </c:pt>
                <c:pt idx="145">
                  <c:v>42.000000</c:v>
                </c:pt>
                <c:pt idx="146">
                  <c:v>34.000000</c:v>
                </c:pt>
                <c:pt idx="147">
                  <c:v>23.000000</c:v>
                </c:pt>
                <c:pt idx="148">
                  <c:v>34.000000</c:v>
                </c:pt>
                <c:pt idx="149">
                  <c:v>12.000000</c:v>
                </c:pt>
                <c:pt idx="150">
                  <c:v>13.000000</c:v>
                </c:pt>
                <c:pt idx="151">
                  <c:v>44.000000</c:v>
                </c:pt>
                <c:pt idx="152">
                  <c:v>40.000000</c:v>
                </c:pt>
                <c:pt idx="153">
                  <c:v>29.000000</c:v>
                </c:pt>
                <c:pt idx="154">
                  <c:v>49.000000</c:v>
                </c:pt>
                <c:pt idx="155">
                  <c:v>48.000000</c:v>
                </c:pt>
                <c:pt idx="156">
                  <c:v>27.000000</c:v>
                </c:pt>
                <c:pt idx="157">
                  <c:v>27.000000</c:v>
                </c:pt>
                <c:pt idx="158">
                  <c:v>41.000000</c:v>
                </c:pt>
                <c:pt idx="159">
                  <c:v>86.000000</c:v>
                </c:pt>
                <c:pt idx="160">
                  <c:v>92.000000</c:v>
                </c:pt>
                <c:pt idx="161">
                  <c:v>78.000000</c:v>
                </c:pt>
                <c:pt idx="162">
                  <c:v>103.000000</c:v>
                </c:pt>
                <c:pt idx="163">
                  <c:v>42.000000</c:v>
                </c:pt>
                <c:pt idx="164">
                  <c:v>37.000000</c:v>
                </c:pt>
                <c:pt idx="165">
                  <c:v>128.000000</c:v>
                </c:pt>
                <c:pt idx="166">
                  <c:v>159.000000</c:v>
                </c:pt>
                <c:pt idx="167">
                  <c:v>121.000000</c:v>
                </c:pt>
                <c:pt idx="168">
                  <c:v>161.000000</c:v>
                </c:pt>
                <c:pt idx="169">
                  <c:v>130.000000</c:v>
                </c:pt>
                <c:pt idx="170">
                  <c:v>66.000000</c:v>
                </c:pt>
                <c:pt idx="171">
                  <c:v>66.000000</c:v>
                </c:pt>
                <c:pt idx="172">
                  <c:v>152.000000</c:v>
                </c:pt>
                <c:pt idx="173">
                  <c:v>257.000000</c:v>
                </c:pt>
                <c:pt idx="174">
                  <c:v>213.000000</c:v>
                </c:pt>
                <c:pt idx="175">
                  <c:v>222.000000</c:v>
                </c:pt>
                <c:pt idx="176">
                  <c:v>188.000000</c:v>
                </c:pt>
                <c:pt idx="177">
                  <c:v>107.000000</c:v>
                </c:pt>
                <c:pt idx="178">
                  <c:v>62.000000</c:v>
                </c:pt>
                <c:pt idx="179">
                  <c:v>260.000000</c:v>
                </c:pt>
                <c:pt idx="180">
                  <c:v>305.000000</c:v>
                </c:pt>
                <c:pt idx="181">
                  <c:v>252.000000</c:v>
                </c:pt>
                <c:pt idx="182">
                  <c:v>272.000000</c:v>
                </c:pt>
                <c:pt idx="183">
                  <c:v>256.000000</c:v>
                </c:pt>
                <c:pt idx="184">
                  <c:v>143.000000</c:v>
                </c:pt>
                <c:pt idx="185">
                  <c:v>98.000000</c:v>
                </c:pt>
                <c:pt idx="186">
                  <c:v>301.000000</c:v>
                </c:pt>
                <c:pt idx="187">
                  <c:v>372.000000</c:v>
                </c:pt>
                <c:pt idx="188">
                  <c:v>378.000000</c:v>
                </c:pt>
                <c:pt idx="189">
                  <c:v>430.000000</c:v>
                </c:pt>
                <c:pt idx="190">
                  <c:v>371.000000</c:v>
                </c:pt>
                <c:pt idx="191">
                  <c:v>170.000000</c:v>
                </c:pt>
                <c:pt idx="192">
                  <c:v>125.000000</c:v>
                </c:pt>
                <c:pt idx="193">
                  <c:v>388.000000</c:v>
                </c:pt>
                <c:pt idx="194">
                  <c:v>483.000000</c:v>
                </c:pt>
                <c:pt idx="195">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0.3125"/>
        <c:minorUnit val="35.1562"/>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'Germany'!$B$140:$B$286</c:f>
              <c:strCache>
                <c:ptCount val="147"/>
                <c:pt idx="0">
                  <c:v>9/7/2020</c:v>
                </c:pt>
                <c:pt idx="1">
                  <c:v>10/7/2020</c:v>
                </c:pt>
                <c:pt idx="2">
                  <c:v>11/7/2020</c:v>
                </c:pt>
                <c:pt idx="3">
                  <c:v>12/7/2020</c:v>
                </c:pt>
                <c:pt idx="4">
                  <c:v>13/7/2020</c:v>
                </c:pt>
                <c:pt idx="5">
                  <c:v>14/7/2020</c:v>
                </c:pt>
                <c:pt idx="6">
                  <c:v>15/7/2020</c:v>
                </c:pt>
                <c:pt idx="7">
                  <c:v>16/7/2020</c:v>
                </c:pt>
                <c:pt idx="8">
                  <c:v>17/7/2020</c:v>
                </c:pt>
                <c:pt idx="9">
                  <c:v>18/7/2020</c:v>
                </c:pt>
                <c:pt idx="10">
                  <c:v>19/7/2020</c:v>
                </c:pt>
                <c:pt idx="11">
                  <c:v>20/7/2020</c:v>
                </c:pt>
                <c:pt idx="12">
                  <c:v>21/7/2020</c:v>
                </c:pt>
                <c:pt idx="13">
                  <c:v>22/7/2020</c:v>
                </c:pt>
                <c:pt idx="14">
                  <c:v>23/7/2020</c:v>
                </c:pt>
                <c:pt idx="15">
                  <c:v>24/7/2020</c:v>
                </c:pt>
                <c:pt idx="16">
                  <c:v>25/7/2020</c:v>
                </c:pt>
                <c:pt idx="17">
                  <c:v>26/7/2020</c:v>
                </c:pt>
                <c:pt idx="18">
                  <c:v>27/7/2020</c:v>
                </c:pt>
                <c:pt idx="19">
                  <c:v>28/7/2020</c:v>
                </c:pt>
                <c:pt idx="20">
                  <c:v>29/7/2020</c:v>
                </c:pt>
                <c:pt idx="21">
                  <c:v>30/7/2020</c:v>
                </c:pt>
                <c:pt idx="22">
                  <c:v>31/7/2020</c:v>
                </c:pt>
                <c:pt idx="23">
                  <c:v>1/8/2020</c:v>
                </c:pt>
                <c:pt idx="24">
                  <c:v>2/8/2020</c:v>
                </c:pt>
                <c:pt idx="25">
                  <c:v>3/8/2020</c:v>
                </c:pt>
                <c:pt idx="26">
                  <c:v>4/8/2020</c:v>
                </c:pt>
                <c:pt idx="27">
                  <c:v>5/8/2020</c:v>
                </c:pt>
                <c:pt idx="28">
                  <c:v>6/8/2020</c:v>
                </c:pt>
                <c:pt idx="29">
                  <c:v>7/8/2020</c:v>
                </c:pt>
                <c:pt idx="30">
                  <c:v>8/8/2020</c:v>
                </c:pt>
                <c:pt idx="31">
                  <c:v>9/8/2020</c:v>
                </c:pt>
                <c:pt idx="32">
                  <c:v>10/8/2020</c:v>
                </c:pt>
                <c:pt idx="33">
                  <c:v>11/8/2020</c:v>
                </c:pt>
                <c:pt idx="34">
                  <c:v>12/8/2020</c:v>
                </c:pt>
                <c:pt idx="35">
                  <c:v>13/8/2020</c:v>
                </c:pt>
                <c:pt idx="36">
                  <c:v>14/8/2020</c:v>
                </c:pt>
                <c:pt idx="37">
                  <c:v>15/8/2020</c:v>
                </c:pt>
                <c:pt idx="38">
                  <c:v>16/8/2020</c:v>
                </c:pt>
                <c:pt idx="39">
                  <c:v>17/8/2020</c:v>
                </c:pt>
                <c:pt idx="40">
                  <c:v>18/8/2020</c:v>
                </c:pt>
                <c:pt idx="41">
                  <c:v>19/8/2020</c:v>
                </c:pt>
                <c:pt idx="42">
                  <c:v>20/8/2020</c:v>
                </c:pt>
                <c:pt idx="43">
                  <c:v>21/8/2020</c:v>
                </c:pt>
                <c:pt idx="44">
                  <c:v>22/8/2020</c:v>
                </c:pt>
                <c:pt idx="45">
                  <c:v>23/8/2020</c:v>
                </c:pt>
                <c:pt idx="46">
                  <c:v>24/8/2020</c:v>
                </c:pt>
                <c:pt idx="47">
                  <c:v>25/8/2020</c:v>
                </c:pt>
                <c:pt idx="48">
                  <c:v>26/8/2020</c:v>
                </c:pt>
                <c:pt idx="49">
                  <c:v>27/8/2020</c:v>
                </c:pt>
                <c:pt idx="50">
                  <c:v>28/8/2020</c:v>
                </c:pt>
                <c:pt idx="51">
                  <c:v>29/8/2020</c:v>
                </c:pt>
                <c:pt idx="52">
                  <c:v>30/8/2020</c:v>
                </c:pt>
                <c:pt idx="53">
                  <c:v>31/8/2020</c:v>
                </c:pt>
                <c:pt idx="54">
                  <c:v>1/9/2020</c:v>
                </c:pt>
                <c:pt idx="55">
                  <c:v>2/9/2020</c:v>
                </c:pt>
                <c:pt idx="56">
                  <c:v>3/9/2020</c:v>
                </c:pt>
                <c:pt idx="57">
                  <c:v>4/9/2020</c:v>
                </c:pt>
                <c:pt idx="58">
                  <c:v>5/9/2020</c:v>
                </c:pt>
                <c:pt idx="59">
                  <c:v>6/9/2020</c:v>
                </c:pt>
                <c:pt idx="60">
                  <c:v>7/9/2020</c:v>
                </c:pt>
                <c:pt idx="61">
                  <c:v>8/9/2020</c:v>
                </c:pt>
                <c:pt idx="62">
                  <c:v>9/9/2020</c:v>
                </c:pt>
                <c:pt idx="63">
                  <c:v>10/9/2020</c:v>
                </c:pt>
                <c:pt idx="64">
                  <c:v>11/9/2020</c:v>
                </c:pt>
                <c:pt idx="65">
                  <c:v>12/9/2020</c:v>
                </c:pt>
                <c:pt idx="66">
                  <c:v>13/9/2020</c:v>
                </c:pt>
                <c:pt idx="67">
                  <c:v>14/9/2020</c:v>
                </c:pt>
                <c:pt idx="68">
                  <c:v>15/9/2020</c:v>
                </c:pt>
                <c:pt idx="69">
                  <c:v>16/9/2020</c:v>
                </c:pt>
                <c:pt idx="70">
                  <c:v>17/9/2020</c:v>
                </c:pt>
                <c:pt idx="71">
                  <c:v>18/9/2020</c:v>
                </c:pt>
                <c:pt idx="72">
                  <c:v>19/9/2020</c:v>
                </c:pt>
                <c:pt idx="73">
                  <c:v>20/9/2020</c:v>
                </c:pt>
                <c:pt idx="74">
                  <c:v>21/9/2020</c:v>
                </c:pt>
                <c:pt idx="75">
                  <c:v>22/9/2020</c:v>
                </c:pt>
                <c:pt idx="76">
                  <c:v>23/9/2020</c:v>
                </c:pt>
                <c:pt idx="77">
                  <c:v>24/9/2020</c:v>
                </c:pt>
                <c:pt idx="78">
                  <c:v>25/9/2020</c:v>
                </c:pt>
                <c:pt idx="79">
                  <c:v>26/9/2020</c:v>
                </c:pt>
                <c:pt idx="80">
                  <c:v>27/9/2020</c:v>
                </c:pt>
                <c:pt idx="81">
                  <c:v>28/9/2020</c:v>
                </c:pt>
                <c:pt idx="82">
                  <c:v>29/9/2020</c:v>
                </c:pt>
                <c:pt idx="83">
                  <c:v>30/9/2020</c:v>
                </c:pt>
                <c:pt idx="84">
                  <c:v>1/10/2020</c:v>
                </c:pt>
                <c:pt idx="85">
                  <c:v>2/10/2020</c:v>
                </c:pt>
                <c:pt idx="86">
                  <c:v>3/10/2020</c:v>
                </c:pt>
                <c:pt idx="87">
                  <c:v>4/10/2020</c:v>
                </c:pt>
                <c:pt idx="88">
                  <c:v>5/10/2020</c:v>
                </c:pt>
                <c:pt idx="89">
                  <c:v>6/10/2020</c:v>
                </c:pt>
                <c:pt idx="90">
                  <c:v>7/10/2020</c:v>
                </c:pt>
                <c:pt idx="91">
                  <c:v>8/10/2020</c:v>
                </c:pt>
                <c:pt idx="92">
                  <c:v>9/10/2020</c:v>
                </c:pt>
                <c:pt idx="93">
                  <c:v>10/10/2020</c:v>
                </c:pt>
                <c:pt idx="94">
                  <c:v>11/10/2020</c:v>
                </c:pt>
                <c:pt idx="95">
                  <c:v>12/10/2020</c:v>
                </c:pt>
                <c:pt idx="96">
                  <c:v>13/10/2020</c:v>
                </c:pt>
                <c:pt idx="97">
                  <c:v>14/10/2020</c:v>
                </c:pt>
                <c:pt idx="98">
                  <c:v>15/10/2020</c:v>
                </c:pt>
                <c:pt idx="99">
                  <c:v>16/10/2020</c:v>
                </c:pt>
                <c:pt idx="100">
                  <c:v>17/10/2020</c:v>
                </c:pt>
                <c:pt idx="101">
                  <c:v>18/10/2020</c:v>
                </c:pt>
                <c:pt idx="102">
                  <c:v>19/10/2020</c:v>
                </c:pt>
                <c:pt idx="103">
                  <c:v>20/10/2020</c:v>
                </c:pt>
                <c:pt idx="104">
                  <c:v>21/10/2020</c:v>
                </c:pt>
                <c:pt idx="105">
                  <c:v>22/10/2020</c:v>
                </c:pt>
                <c:pt idx="106">
                  <c:v>23/10/2020</c:v>
                </c:pt>
                <c:pt idx="107">
                  <c:v>24/10/2020</c:v>
                </c:pt>
                <c:pt idx="108">
                  <c:v>25/10/2020</c:v>
                </c:pt>
                <c:pt idx="109">
                  <c:v>26/10/2020</c:v>
                </c:pt>
                <c:pt idx="110">
                  <c:v>27/10/2020</c:v>
                </c:pt>
                <c:pt idx="111">
                  <c:v>28/10/2020</c:v>
                </c:pt>
                <c:pt idx="112">
                  <c:v>29/10/2020</c:v>
                </c:pt>
                <c:pt idx="113">
                  <c:v>30/10/2020</c:v>
                </c:pt>
                <c:pt idx="114">
                  <c:v>31/10/2020</c:v>
                </c:pt>
                <c:pt idx="115">
                  <c:v>1/11/2020</c:v>
                </c:pt>
                <c:pt idx="116">
                  <c:v>2/11/2020</c:v>
                </c:pt>
                <c:pt idx="117">
                  <c:v>3/11/2020</c:v>
                </c:pt>
                <c:pt idx="118">
                  <c:v>4/11/2020</c:v>
                </c:pt>
                <c:pt idx="119">
                  <c:v>5/11/2020</c:v>
                </c:pt>
                <c:pt idx="120">
                  <c:v>6/11/2020</c:v>
                </c:pt>
                <c:pt idx="121">
                  <c:v>7/11/2020</c:v>
                </c:pt>
                <c:pt idx="122">
                  <c:v>8/11/2020</c:v>
                </c:pt>
                <c:pt idx="123">
                  <c:v>9/11/2020</c:v>
                </c:pt>
                <c:pt idx="124">
                  <c:v>10/11/2020</c:v>
                </c:pt>
                <c:pt idx="125">
                  <c:v>11/11/2020</c:v>
                </c:pt>
                <c:pt idx="126">
                  <c:v>12/11/2020</c:v>
                </c:pt>
                <c:pt idx="127">
                  <c:v>13/11/2020</c:v>
                </c:pt>
                <c:pt idx="128">
                  <c:v>14/11/2020</c:v>
                </c:pt>
                <c:pt idx="129">
                  <c:v>15/11/2020</c:v>
                </c:pt>
                <c:pt idx="130">
                  <c:v>16/11/2020</c:v>
                </c:pt>
                <c:pt idx="131">
                  <c:v>17/11/2020</c:v>
                </c:pt>
                <c:pt idx="132">
                  <c:v>18/11/2020</c:v>
                </c:pt>
                <c:pt idx="133">
                  <c:v>19/11/2020</c:v>
                </c:pt>
                <c:pt idx="134">
                  <c:v>20/11/2020</c:v>
                </c:pt>
                <c:pt idx="135">
                  <c:v>21/11/2020</c:v>
                </c:pt>
                <c:pt idx="136">
                  <c:v>22/11/2020</c:v>
                </c:pt>
                <c:pt idx="137">
                  <c:v>23/11/2020</c:v>
                </c:pt>
                <c:pt idx="138">
                  <c:v>24/11/2020</c:v>
                </c:pt>
                <c:pt idx="139">
                  <c:v>25/11/2020</c:v>
                </c:pt>
                <c:pt idx="140">
                  <c:v>26/11/2020</c:v>
                </c:pt>
                <c:pt idx="141">
                  <c:v>27/11/2020</c:v>
                </c:pt>
                <c:pt idx="142">
                  <c:v>28/11/2020</c:v>
                </c:pt>
                <c:pt idx="143">
                  <c:v>29/11/2020</c:v>
                </c:pt>
                <c:pt idx="144">
                  <c:v>30/11/2020</c:v>
                </c:pt>
                <c:pt idx="145">
                  <c:v>1/12/2020</c:v>
                </c:pt>
                <c:pt idx="146">
                  <c:v>2/12/2020</c:v>
                </c:pt>
              </c:strCache>
            </c:strRef>
          </c:cat>
          <c:val>
            <c:numRef>
              <c:f>'Germany'!$G$140:$G$286</c:f>
              <c:numCache>
                <c:ptCount val="147"/>
                <c:pt idx="0">
                  <c:v>302.000000</c:v>
                </c:pt>
                <c:pt idx="1">
                  <c:v>331.000000</c:v>
                </c:pt>
                <c:pt idx="2">
                  <c:v>377.000000</c:v>
                </c:pt>
                <c:pt idx="3">
                  <c:v>210.000000</c:v>
                </c:pt>
                <c:pt idx="4">
                  <c:v>261.000000</c:v>
                </c:pt>
                <c:pt idx="5">
                  <c:v>276.000000</c:v>
                </c:pt>
                <c:pt idx="6">
                  <c:v>434.000000</c:v>
                </c:pt>
                <c:pt idx="7">
                  <c:v>560.000000</c:v>
                </c:pt>
                <c:pt idx="8">
                  <c:v>595.000000</c:v>
                </c:pt>
                <c:pt idx="9">
                  <c:v>381.000000</c:v>
                </c:pt>
                <c:pt idx="10">
                  <c:v>309.000000</c:v>
                </c:pt>
                <c:pt idx="11">
                  <c:v>590.000000</c:v>
                </c:pt>
                <c:pt idx="12">
                  <c:v>392.000000</c:v>
                </c:pt>
                <c:pt idx="13">
                  <c:v>559.000000</c:v>
                </c:pt>
                <c:pt idx="14">
                  <c:v>605.000000</c:v>
                </c:pt>
                <c:pt idx="15">
                  <c:v>742.000000</c:v>
                </c:pt>
                <c:pt idx="16">
                  <c:v>655.000000</c:v>
                </c:pt>
                <c:pt idx="17">
                  <c:v>389.000000</c:v>
                </c:pt>
                <c:pt idx="18">
                  <c:v>445.000000</c:v>
                </c:pt>
                <c:pt idx="19">
                  <c:v>595.000000</c:v>
                </c:pt>
                <c:pt idx="20">
                  <c:v>839.000000</c:v>
                </c:pt>
                <c:pt idx="21">
                  <c:v>989.000000</c:v>
                </c:pt>
                <c:pt idx="22">
                  <c:v>201.000000</c:v>
                </c:pt>
                <c:pt idx="23">
                  <c:v>1269.000000</c:v>
                </c:pt>
                <c:pt idx="24">
                  <c:v>215.000000</c:v>
                </c:pt>
                <c:pt idx="25">
                  <c:v>891.000000</c:v>
                </c:pt>
                <c:pt idx="26">
                  <c:v>717.000000</c:v>
                </c:pt>
                <c:pt idx="27">
                  <c:v>959.000000</c:v>
                </c:pt>
                <c:pt idx="28">
                  <c:v>1252.000000</c:v>
                </c:pt>
                <c:pt idx="29">
                  <c:v>1157.000000</c:v>
                </c:pt>
                <c:pt idx="30">
                  <c:v>692.000000</c:v>
                </c:pt>
                <c:pt idx="31">
                  <c:v>398.000000</c:v>
                </c:pt>
                <c:pt idx="32">
                  <c:v>1222.000000</c:v>
                </c:pt>
                <c:pt idx="33">
                  <c:v>1032.000000</c:v>
                </c:pt>
                <c:pt idx="34">
                  <c:v>1319.000000</c:v>
                </c:pt>
                <c:pt idx="35">
                  <c:v>1422.000000</c:v>
                </c:pt>
                <c:pt idx="36">
                  <c:v>1509.000000</c:v>
                </c:pt>
                <c:pt idx="37">
                  <c:v>698.000000</c:v>
                </c:pt>
                <c:pt idx="38">
                  <c:v>519.000000</c:v>
                </c:pt>
                <c:pt idx="39">
                  <c:v>1613.000000</c:v>
                </c:pt>
                <c:pt idx="40">
                  <c:v>1500.000000</c:v>
                </c:pt>
                <c:pt idx="41">
                  <c:v>1574.000000</c:v>
                </c:pt>
                <c:pt idx="42">
                  <c:v>1598.000000</c:v>
                </c:pt>
                <c:pt idx="43">
                  <c:v>1737.000000</c:v>
                </c:pt>
                <c:pt idx="44">
                  <c:v>825.000000</c:v>
                </c:pt>
                <c:pt idx="45">
                  <c:v>629.000000</c:v>
                </c:pt>
                <c:pt idx="46">
                  <c:v>1638.000000</c:v>
                </c:pt>
                <c:pt idx="47">
                  <c:v>1458.000000</c:v>
                </c:pt>
                <c:pt idx="48">
                  <c:v>1431.000000</c:v>
                </c:pt>
                <c:pt idx="49">
                  <c:v>1557.000000</c:v>
                </c:pt>
                <c:pt idx="50">
                  <c:v>1559.000000</c:v>
                </c:pt>
                <c:pt idx="51">
                  <c:v>674.000000</c:v>
                </c:pt>
                <c:pt idx="52">
                  <c:v>505.000000</c:v>
                </c:pt>
                <c:pt idx="53">
                  <c:v>1497.000000</c:v>
                </c:pt>
                <c:pt idx="54">
                  <c:v>1212.000000</c:v>
                </c:pt>
                <c:pt idx="55">
                  <c:v>1397.000000</c:v>
                </c:pt>
                <c:pt idx="56">
                  <c:v>1429.000000</c:v>
                </c:pt>
                <c:pt idx="57">
                  <c:v>1443.000000</c:v>
                </c:pt>
                <c:pt idx="58">
                  <c:v>775.000000</c:v>
                </c:pt>
                <c:pt idx="59">
                  <c:v>669.000000</c:v>
                </c:pt>
                <c:pt idx="60">
                  <c:v>1899.000000</c:v>
                </c:pt>
                <c:pt idx="61">
                  <c:v>1331.000000</c:v>
                </c:pt>
                <c:pt idx="62">
                  <c:v>1476.000000</c:v>
                </c:pt>
                <c:pt idx="63">
                  <c:v>1716.000000</c:v>
                </c:pt>
                <c:pt idx="64">
                  <c:v>1581.000000</c:v>
                </c:pt>
                <c:pt idx="65">
                  <c:v>1087.000000</c:v>
                </c:pt>
                <c:pt idx="66">
                  <c:v>920.000000</c:v>
                </c:pt>
                <c:pt idx="67">
                  <c:v>1485.000000</c:v>
                </c:pt>
                <c:pt idx="68">
                  <c:v>1792.000000</c:v>
                </c:pt>
                <c:pt idx="69">
                  <c:v>1855.000000</c:v>
                </c:pt>
                <c:pt idx="70">
                  <c:v>2172.000000</c:v>
                </c:pt>
                <c:pt idx="71">
                  <c:v>2206.000000</c:v>
                </c:pt>
                <c:pt idx="72">
                  <c:v>1685.000000</c:v>
                </c:pt>
                <c:pt idx="73">
                  <c:v>1033.000000</c:v>
                </c:pt>
                <c:pt idx="74">
                  <c:v>1592.000000</c:v>
                </c:pt>
                <c:pt idx="75">
                  <c:v>1855.000000</c:v>
                </c:pt>
                <c:pt idx="76">
                  <c:v>1794.000000</c:v>
                </c:pt>
                <c:pt idx="77">
                  <c:v>2140.000000</c:v>
                </c:pt>
                <c:pt idx="78">
                  <c:v>2366.000000</c:v>
                </c:pt>
                <c:pt idx="79">
                  <c:v>1314.000000</c:v>
                </c:pt>
                <c:pt idx="80">
                  <c:v>1313.000000</c:v>
                </c:pt>
                <c:pt idx="81">
                  <c:v>2292.000000</c:v>
                </c:pt>
                <c:pt idx="82">
                  <c:v>1840.000000</c:v>
                </c:pt>
                <c:pt idx="83">
                  <c:v>2442.000000</c:v>
                </c:pt>
                <c:pt idx="84">
                  <c:v>2626.000000</c:v>
                </c:pt>
                <c:pt idx="85">
                  <c:v>2835.000000</c:v>
                </c:pt>
                <c:pt idx="86">
                  <c:v>1653.000000</c:v>
                </c:pt>
                <c:pt idx="87">
                  <c:v>1545.000000</c:v>
                </c:pt>
                <c:pt idx="88">
                  <c:v>3099.000000</c:v>
                </c:pt>
                <c:pt idx="89">
                  <c:v>2456.000000</c:v>
                </c:pt>
                <c:pt idx="90">
                  <c:v>3958.000000</c:v>
                </c:pt>
                <c:pt idx="91">
                  <c:v>4451.000000</c:v>
                </c:pt>
                <c:pt idx="92">
                  <c:v>4959.000000</c:v>
                </c:pt>
                <c:pt idx="93">
                  <c:v>2965.000000</c:v>
                </c:pt>
                <c:pt idx="94">
                  <c:v>2846.000000</c:v>
                </c:pt>
                <c:pt idx="95">
                  <c:v>4825.000000</c:v>
                </c:pt>
                <c:pt idx="96">
                  <c:v>4582.000000</c:v>
                </c:pt>
                <c:pt idx="97">
                  <c:v>6058.000000</c:v>
                </c:pt>
                <c:pt idx="98">
                  <c:v>7053.000000</c:v>
                </c:pt>
                <c:pt idx="99">
                  <c:v>7990.000000</c:v>
                </c:pt>
                <c:pt idx="100">
                  <c:v>5324.000000</c:v>
                </c:pt>
                <c:pt idx="101">
                  <c:v>4844.000000</c:v>
                </c:pt>
                <c:pt idx="102">
                  <c:v>6843.000000</c:v>
                </c:pt>
                <c:pt idx="103">
                  <c:v>7218.000000</c:v>
                </c:pt>
                <c:pt idx="104">
                  <c:v>11265.000000</c:v>
                </c:pt>
                <c:pt idx="105">
                  <c:v>11566.000000</c:v>
                </c:pt>
                <c:pt idx="106">
                  <c:v>14486.000000</c:v>
                </c:pt>
                <c:pt idx="107">
                  <c:v>11136.000000</c:v>
                </c:pt>
                <c:pt idx="108">
                  <c:v>8887.000000</c:v>
                </c:pt>
                <c:pt idx="109">
                  <c:v>11875.000000</c:v>
                </c:pt>
                <c:pt idx="110">
                  <c:v>14531.000000</c:v>
                </c:pt>
                <c:pt idx="111">
                  <c:v>16824.000000</c:v>
                </c:pt>
                <c:pt idx="112">
                  <c:v>18745.000000</c:v>
                </c:pt>
                <c:pt idx="113">
                  <c:v>19354.000000</c:v>
                </c:pt>
                <c:pt idx="114">
                  <c:v>13971.000000</c:v>
                </c:pt>
                <c:pt idx="115">
                  <c:v>12020.000000</c:v>
                </c:pt>
                <c:pt idx="116">
                  <c:v>15157.000000</c:v>
                </c:pt>
                <c:pt idx="117">
                  <c:v>17763.000000</c:v>
                </c:pt>
                <c:pt idx="118">
                  <c:v>19839.000000</c:v>
                </c:pt>
                <c:pt idx="119">
                  <c:v>21591.000000</c:v>
                </c:pt>
                <c:pt idx="120">
                  <c:v>23279.000000</c:v>
                </c:pt>
                <c:pt idx="121">
                  <c:v>16271.000000</c:v>
                </c:pt>
                <c:pt idx="122">
                  <c:v>13565.000000</c:v>
                </c:pt>
                <c:pt idx="123">
                  <c:v>15804.000000</c:v>
                </c:pt>
                <c:pt idx="124">
                  <c:v>17748.000000</c:v>
                </c:pt>
                <c:pt idx="125">
                  <c:v>21931.000000</c:v>
                </c:pt>
                <c:pt idx="126">
                  <c:v>23556.000000</c:v>
                </c:pt>
                <c:pt idx="127">
                  <c:v>22504.000000</c:v>
                </c:pt>
                <c:pt idx="128">
                  <c:v>16785.000000</c:v>
                </c:pt>
                <c:pt idx="129">
                  <c:v>11450.000000</c:v>
                </c:pt>
                <c:pt idx="130">
                  <c:v>14580.000000</c:v>
                </c:pt>
                <c:pt idx="131">
                  <c:v>16763.000000</c:v>
                </c:pt>
                <c:pt idx="132">
                  <c:v>22617.000000</c:v>
                </c:pt>
                <c:pt idx="133">
                  <c:v>23673.000000</c:v>
                </c:pt>
                <c:pt idx="134">
                  <c:v>22783.000000</c:v>
                </c:pt>
                <c:pt idx="135">
                  <c:v>16007.000000</c:v>
                </c:pt>
                <c:pt idx="136">
                  <c:v>12742.000000</c:v>
                </c:pt>
                <c:pt idx="137">
                  <c:v>14537.000000</c:v>
                </c:pt>
                <c:pt idx="138">
                  <c:v>16258.000000</c:v>
                </c:pt>
                <c:pt idx="139">
                  <c:v>22035.000000</c:v>
                </c:pt>
                <c:pt idx="140">
                  <c:v>22676.000000</c:v>
                </c:pt>
                <c:pt idx="141">
                  <c:v>21613.000000</c:v>
                </c:pt>
                <c:pt idx="142">
                  <c:v>15119.000000</c:v>
                </c:pt>
                <c:pt idx="143">
                  <c:v>11258.000000</c:v>
                </c:pt>
                <c:pt idx="144">
                  <c:v>14156.000000</c:v>
                </c:pt>
                <c:pt idx="145">
                  <c:v>16300.000000</c:v>
                </c:pt>
                <c:pt idx="146">
                  <c:v>19769.000000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0"/>
        <c:minorUnit val="187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19"/>
          <c:y val="0.100219"/>
          <c:w val="0.877378"/>
          <c:h val="0.7681"/>
        </c:manualLayout>
      </c:layout>
      <c:barChart>
        <c:barDir val="col"/>
        <c:grouping val="stacked"/>
        <c:varyColors val="0"/>
        <c:ser>
          <c:idx val="0"/>
          <c:order val="0"/>
          <c:tx>
            <c:strRef>
              <c:f>'Spain'!$C$3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'Spain'!$C$4:$C$75</c:f>
              <c:numCache>
                <c:ptCount val="72"/>
                <c:pt idx="0">
                  <c:v>2.000000</c:v>
                </c:pt>
                <c:pt idx="1">
                  <c:v>6.000000</c:v>
                </c:pt>
                <c:pt idx="2">
                  <c:v>13.000000</c:v>
                </c:pt>
                <c:pt idx="3">
                  <c:v>15.000000</c:v>
                </c:pt>
                <c:pt idx="4">
                  <c:v>32.000000</c:v>
                </c:pt>
                <c:pt idx="5">
                  <c:v>45.000000</c:v>
                </c:pt>
                <c:pt idx="6">
                  <c:v>84.000000</c:v>
                </c:pt>
                <c:pt idx="7">
                  <c:v>120.000000</c:v>
                </c:pt>
                <c:pt idx="8">
                  <c:v>165.000000</c:v>
                </c:pt>
                <c:pt idx="9">
                  <c:v>222.000000</c:v>
                </c:pt>
                <c:pt idx="10">
                  <c:v>259.000000</c:v>
                </c:pt>
                <c:pt idx="11">
                  <c:v>400.000000</c:v>
                </c:pt>
                <c:pt idx="12">
                  <c:v>500.000000</c:v>
                </c:pt>
                <c:pt idx="13">
                  <c:v>673.000000</c:v>
                </c:pt>
                <c:pt idx="14">
                  <c:v>1073.000000</c:v>
                </c:pt>
                <c:pt idx="15">
                  <c:v>1695.000000</c:v>
                </c:pt>
                <c:pt idx="16">
                  <c:v>2277.000000</c:v>
                </c:pt>
                <c:pt idx="17">
                  <c:v>2277.000000</c:v>
                </c:pt>
                <c:pt idx="18">
                  <c:v>5232.000000</c:v>
                </c:pt>
                <c:pt idx="19">
                  <c:v>6391.000000</c:v>
                </c:pt>
                <c:pt idx="20">
                  <c:v>7798.000000</c:v>
                </c:pt>
                <c:pt idx="21">
                  <c:v>9942.000000</c:v>
                </c:pt>
                <c:pt idx="22">
                  <c:v>11748.000000</c:v>
                </c:pt>
                <c:pt idx="23">
                  <c:v>13910.000000</c:v>
                </c:pt>
                <c:pt idx="24">
                  <c:v>17963.000000</c:v>
                </c:pt>
                <c:pt idx="25">
                  <c:v>21510.000000</c:v>
                </c:pt>
                <c:pt idx="26">
                  <c:v>25374.000000</c:v>
                </c:pt>
                <c:pt idx="27">
                  <c:v>28768.000000</c:v>
                </c:pt>
                <c:pt idx="28">
                  <c:v>35136.000000</c:v>
                </c:pt>
                <c:pt idx="29">
                  <c:v>42058.000000</c:v>
                </c:pt>
                <c:pt idx="30">
                  <c:v>49515.000000</c:v>
                </c:pt>
                <c:pt idx="31">
                  <c:v>57786.000000</c:v>
                </c:pt>
                <c:pt idx="32">
                  <c:v>65719.000000</c:v>
                </c:pt>
                <c:pt idx="33">
                  <c:v>73235.000000</c:v>
                </c:pt>
                <c:pt idx="34">
                  <c:v>80110.000000</c:v>
                </c:pt>
                <c:pt idx="35">
                  <c:v>87956.000000</c:v>
                </c:pt>
                <c:pt idx="36">
                  <c:v>95923.000000</c:v>
                </c:pt>
                <c:pt idx="37">
                  <c:v>104118.000000</c:v>
                </c:pt>
                <c:pt idx="38">
                  <c:v>112065.000000</c:v>
                </c:pt>
                <c:pt idx="39">
                  <c:v>119199.000000</c:v>
                </c:pt>
                <c:pt idx="40">
                  <c:v>126168.000000</c:v>
                </c:pt>
                <c:pt idx="41">
                  <c:v>131646.000000</c:v>
                </c:pt>
                <c:pt idx="42">
                  <c:v>136675.000000</c:v>
                </c:pt>
                <c:pt idx="43">
                  <c:v>141942.000000</c:v>
                </c:pt>
                <c:pt idx="44">
                  <c:v>148220.000000</c:v>
                </c:pt>
                <c:pt idx="45">
                  <c:v>153222.000000</c:v>
                </c:pt>
                <c:pt idx="46">
                  <c:v>158273.000000</c:v>
                </c:pt>
                <c:pt idx="47">
                  <c:v>163027.000000</c:v>
                </c:pt>
                <c:pt idx="48">
                  <c:v>166831.000000</c:v>
                </c:pt>
                <c:pt idx="49">
                  <c:v>170099.000000</c:v>
                </c:pt>
                <c:pt idx="50">
                  <c:v>172541.000000</c:v>
                </c:pt>
                <c:pt idx="51">
                  <c:v>177644.000000</c:v>
                </c:pt>
                <c:pt idx="52">
                  <c:v>184948.000000</c:v>
                </c:pt>
                <c:pt idx="53">
                  <c:v>190839.000000</c:v>
                </c:pt>
                <c:pt idx="54">
                  <c:v>191726.000000</c:v>
                </c:pt>
                <c:pt idx="55">
                  <c:v>198674.000000</c:v>
                </c:pt>
                <c:pt idx="56">
                  <c:v>200210.000000</c:v>
                </c:pt>
                <c:pt idx="57">
                  <c:v>204178.000000</c:v>
                </c:pt>
                <c:pt idx="58">
                  <c:v>208389.000000</c:v>
                </c:pt>
                <c:pt idx="59">
                  <c:v>213024.000000</c:v>
                </c:pt>
                <c:pt idx="60">
                  <c:v>219764.000000</c:v>
                </c:pt>
                <c:pt idx="61">
                  <c:v>223759.000000</c:v>
                </c:pt>
                <c:pt idx="62">
                  <c:v>226629.000000</c:v>
                </c:pt>
                <c:pt idx="63">
                  <c:v>229422.000000</c:v>
                </c:pt>
                <c:pt idx="64">
                  <c:v>232128.000000</c:v>
                </c:pt>
                <c:pt idx="65">
                  <c:v>236899.000000</c:v>
                </c:pt>
                <c:pt idx="66">
                  <c:v>239639.000000</c:v>
                </c:pt>
                <c:pt idx="67">
                  <c:v>242988.000000</c:v>
                </c:pt>
                <c:pt idx="68">
                  <c:v>245567.000000</c:v>
                </c:pt>
                <c:pt idx="69">
                  <c:v>247122.000000</c:v>
                </c:pt>
                <c:pt idx="70">
                  <c:v>248301.000000</c:v>
                </c:pt>
                <c:pt idx="71">
                  <c:v>250561.000000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1287"/>
          <c:y val="0"/>
          <c:w val="0.83805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376"/>
          <c:y val="0.100219"/>
          <c:w val="0.854728"/>
          <c:h val="0.7681"/>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118,19e</a:t>
                    </a:r>
                    <a:r>
                      <a:rPr b="0" baseline="33200" i="0" strike="noStrike" sz="1000" u="none">
                        <a:solidFill>
                          <a:srgbClr val="444444"/>
                        </a:solidFill>
                        <a:latin typeface="Helvetica Neue"/>
                      </a:rPr>
                      <a:t>0,1799x
R² = 0,8878</a:t>
                    </a:r>
                  </a:p>
                </c:rich>
              </c:tx>
            </c:trendlineLbl>
          </c:trendline>
          <c:cat>
            <c:strRef>
              <c:f>'Spain'!$B$7:$B$56</c:f>
              <c:strCache>
                <c:ptCount val="50"/>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strCache>
            </c:strRef>
          </c:cat>
          <c:val>
            <c:numRef>
              <c:f>'Spain'!$C$7:$C$56</c:f>
              <c:numCache>
                <c:ptCount val="50"/>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pt idx="17">
                  <c:v>7798.000000</c:v>
                </c:pt>
                <c:pt idx="18">
                  <c:v>9942.000000</c:v>
                </c:pt>
                <c:pt idx="19">
                  <c:v>11748.000000</c:v>
                </c:pt>
                <c:pt idx="20">
                  <c:v>13910.000000</c:v>
                </c:pt>
                <c:pt idx="21">
                  <c:v>17963.000000</c:v>
                </c:pt>
                <c:pt idx="22">
                  <c:v>21510.000000</c:v>
                </c:pt>
                <c:pt idx="23">
                  <c:v>25374.000000</c:v>
                </c:pt>
                <c:pt idx="24">
                  <c:v>28768.000000</c:v>
                </c:pt>
                <c:pt idx="25">
                  <c:v>35136.000000</c:v>
                </c:pt>
                <c:pt idx="26">
                  <c:v>42058.000000</c:v>
                </c:pt>
                <c:pt idx="27">
                  <c:v>49515.000000</c:v>
                </c:pt>
                <c:pt idx="28">
                  <c:v>57786.000000</c:v>
                </c:pt>
                <c:pt idx="29">
                  <c:v>65719.000000</c:v>
                </c:pt>
                <c:pt idx="30">
                  <c:v>73235.000000</c:v>
                </c:pt>
                <c:pt idx="31">
                  <c:v>80110.000000</c:v>
                </c:pt>
                <c:pt idx="32">
                  <c:v>87956.000000</c:v>
                </c:pt>
                <c:pt idx="33">
                  <c:v>95923.000000</c:v>
                </c:pt>
                <c:pt idx="34">
                  <c:v>104118.000000</c:v>
                </c:pt>
                <c:pt idx="35">
                  <c:v>112065.000000</c:v>
                </c:pt>
                <c:pt idx="36">
                  <c:v>119199.000000</c:v>
                </c:pt>
                <c:pt idx="37">
                  <c:v>126168.000000</c:v>
                </c:pt>
                <c:pt idx="38">
                  <c:v>131646.000000</c:v>
                </c:pt>
                <c:pt idx="39">
                  <c:v>136675.000000</c:v>
                </c:pt>
                <c:pt idx="40">
                  <c:v>141942.000000</c:v>
                </c:pt>
                <c:pt idx="41">
                  <c:v>148220.000000</c:v>
                </c:pt>
                <c:pt idx="42">
                  <c:v>153222.000000</c:v>
                </c:pt>
                <c:pt idx="43">
                  <c:v>158273.000000</c:v>
                </c:pt>
                <c:pt idx="44">
                  <c:v>163027.000000</c:v>
                </c:pt>
                <c:pt idx="45">
                  <c:v>166831.000000</c:v>
                </c:pt>
                <c:pt idx="46">
                  <c:v>170099.000000</c:v>
                </c:pt>
                <c:pt idx="47">
                  <c:v>172541.000000</c:v>
                </c:pt>
                <c:pt idx="48">
                  <c:v>177644.000000</c:v>
                </c:pt>
                <c:pt idx="49">
                  <c:v>184948.000000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328"/>
          <c:y val="0"/>
          <c:w val="0.8164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0062"/>
          <c:y val="0.100219"/>
          <c:w val="0.89294"/>
          <c:h val="0.7681"/>
        </c:manualLayout>
      </c:layout>
      <c:barChart>
        <c:barDir val="col"/>
        <c:grouping val="stacked"/>
        <c:varyColors val="0"/>
        <c:ser>
          <c:idx val="0"/>
          <c:order val="0"/>
          <c:tx>
            <c:strRef>
              <c:f>'Spain'!$D$3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'Spain'!$D$4:$D$75</c:f>
              <c:numCache>
                <c:ptCount val="72"/>
                <c:pt idx="0">
                  <c:v>0.000000</c:v>
                </c:pt>
                <c:pt idx="1">
                  <c:v>0.000000</c:v>
                </c:pt>
                <c:pt idx="2">
                  <c:v>0.000000</c:v>
                </c:pt>
                <c:pt idx="3">
                  <c:v>0.000000</c:v>
                </c:pt>
                <c:pt idx="4">
                  <c:v>0.000000</c:v>
                </c:pt>
                <c:pt idx="5">
                  <c:v>0.000000</c:v>
                </c:pt>
                <c:pt idx="6">
                  <c:v>0.000000</c:v>
                </c:pt>
                <c:pt idx="7">
                  <c:v>0.000000</c:v>
                </c:pt>
                <c:pt idx="8">
                  <c:v>1.000000</c:v>
                </c:pt>
                <c:pt idx="9">
                  <c:v>2.000000</c:v>
                </c:pt>
                <c:pt idx="10">
                  <c:v>3.000000</c:v>
                </c:pt>
                <c:pt idx="11">
                  <c:v>5.000000</c:v>
                </c:pt>
                <c:pt idx="12">
                  <c:v>10.000000</c:v>
                </c:pt>
                <c:pt idx="13">
                  <c:v>17.000000</c:v>
                </c:pt>
                <c:pt idx="14">
                  <c:v>28.000000</c:v>
                </c:pt>
                <c:pt idx="15">
                  <c:v>35.000000</c:v>
                </c:pt>
                <c:pt idx="16">
                  <c:v>54.000000</c:v>
                </c:pt>
                <c:pt idx="17">
                  <c:v>55.000000</c:v>
                </c:pt>
                <c:pt idx="18">
                  <c:v>133.000000</c:v>
                </c:pt>
                <c:pt idx="19">
                  <c:v>195.000000</c:v>
                </c:pt>
                <c:pt idx="20">
                  <c:v>289.000000</c:v>
                </c:pt>
                <c:pt idx="21">
                  <c:v>342.000000</c:v>
                </c:pt>
                <c:pt idx="22">
                  <c:v>533.000000</c:v>
                </c:pt>
                <c:pt idx="23">
                  <c:v>623.000000</c:v>
                </c:pt>
                <c:pt idx="24">
                  <c:v>830.000000</c:v>
                </c:pt>
                <c:pt idx="25">
                  <c:v>1092.000000</c:v>
                </c:pt>
                <c:pt idx="26">
                  <c:v>1378.000000</c:v>
                </c:pt>
                <c:pt idx="27">
                  <c:v>1772.000000</c:v>
                </c:pt>
                <c:pt idx="28">
                  <c:v>2311.000000</c:v>
                </c:pt>
                <c:pt idx="29">
                  <c:v>2994.000000</c:v>
                </c:pt>
                <c:pt idx="30">
                  <c:v>3647.000000</c:v>
                </c:pt>
                <c:pt idx="31">
                  <c:v>4365.000000</c:v>
                </c:pt>
                <c:pt idx="32">
                  <c:v>5138.000000</c:v>
                </c:pt>
                <c:pt idx="33">
                  <c:v>5982.000000</c:v>
                </c:pt>
                <c:pt idx="34">
                  <c:v>6803.000000</c:v>
                </c:pt>
                <c:pt idx="35">
                  <c:v>7716.000000</c:v>
                </c:pt>
                <c:pt idx="36">
                  <c:v>8464.000000</c:v>
                </c:pt>
                <c:pt idx="37">
                  <c:v>9387.000000</c:v>
                </c:pt>
                <c:pt idx="38">
                  <c:v>10348.000000</c:v>
                </c:pt>
                <c:pt idx="39">
                  <c:v>11198.000000</c:v>
                </c:pt>
                <c:pt idx="40">
                  <c:v>11947.000000</c:v>
                </c:pt>
                <c:pt idx="41">
                  <c:v>12641.000000</c:v>
                </c:pt>
                <c:pt idx="42">
                  <c:v>13341.000000</c:v>
                </c:pt>
                <c:pt idx="43">
                  <c:v>14045.000000</c:v>
                </c:pt>
                <c:pt idx="44">
                  <c:v>14792.000000</c:v>
                </c:pt>
                <c:pt idx="45">
                  <c:v>15447.000000</c:v>
                </c:pt>
                <c:pt idx="46">
                  <c:v>16081.000000</c:v>
                </c:pt>
                <c:pt idx="47">
                  <c:v>16606.000000</c:v>
                </c:pt>
                <c:pt idx="48">
                  <c:v>17209.000000</c:v>
                </c:pt>
                <c:pt idx="49">
                  <c:v>17756.000000</c:v>
                </c:pt>
                <c:pt idx="50">
                  <c:v>18056.000000</c:v>
                </c:pt>
                <c:pt idx="51">
                  <c:v>18708.000000</c:v>
                </c:pt>
                <c:pt idx="52">
                  <c:v>19315.000000</c:v>
                </c:pt>
                <c:pt idx="53">
                  <c:v>20002.000000</c:v>
                </c:pt>
                <c:pt idx="54">
                  <c:v>20043.000000</c:v>
                </c:pt>
                <c:pt idx="55">
                  <c:v>20453.000000</c:v>
                </c:pt>
                <c:pt idx="56">
                  <c:v>20852.000000</c:v>
                </c:pt>
                <c:pt idx="57">
                  <c:v>21282.000000</c:v>
                </c:pt>
                <c:pt idx="58">
                  <c:v>21717.000000</c:v>
                </c:pt>
                <c:pt idx="59">
                  <c:v>22157.000000</c:v>
                </c:pt>
                <c:pt idx="60">
                  <c:v>22524.000000</c:v>
                </c:pt>
                <c:pt idx="61">
                  <c:v>22902.000000</c:v>
                </c:pt>
                <c:pt idx="62">
                  <c:v>23190.000000</c:v>
                </c:pt>
                <c:pt idx="63">
                  <c:v>23521.000000</c:v>
                </c:pt>
                <c:pt idx="64">
                  <c:v>23822.000000</c:v>
                </c:pt>
                <c:pt idx="65">
                  <c:v>24275.000000</c:v>
                </c:pt>
                <c:pt idx="66">
                  <c:v>24543.000000</c:v>
                </c:pt>
                <c:pt idx="67">
                  <c:v>24824.000000</c:v>
                </c:pt>
                <c:pt idx="68">
                  <c:v>25100.000000</c:v>
                </c:pt>
                <c:pt idx="69">
                  <c:v>25264.000000</c:v>
                </c:pt>
                <c:pt idx="70">
                  <c:v>25428.000000</c:v>
                </c:pt>
                <c:pt idx="71">
                  <c:v>25613.000000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643"/>
          <c:y val="0"/>
          <c:w val="0.8529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256"/>
          <c:y val="0.100219"/>
          <c:w val="0.866026"/>
          <c:h val="0.7681"/>
        </c:manualLayout>
      </c:layout>
      <c:lineChart>
        <c:grouping val="standard"/>
        <c:varyColors val="0"/>
        <c:ser>
          <c:idx val="0"/>
          <c:order val="0"/>
          <c:tx>
            <c:strRef>
              <c:f>'Spain'!$D$3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14,372e</a:t>
                    </a:r>
                    <a:r>
                      <a:rPr b="0" baseline="33200" i="0" strike="noStrike" sz="1000" u="none">
                        <a:solidFill>
                          <a:srgbClr val="444444"/>
                        </a:solidFill>
                        <a:latin typeface="Helvetica Neue"/>
                      </a:rPr>
                      <a:t>0,2006x
R² = 0,8773</a:t>
                    </a:r>
                  </a:p>
                </c:rich>
              </c:tx>
            </c:trendlineLbl>
          </c:trendline>
          <c:cat>
            <c:strRef>
              <c:f>'Spain'!$B$13:$B$56</c:f>
              <c:strCache>
                <c:ptCount val="44"/>
                <c:pt idx="0">
                  <c:v>04/03/20</c:v>
                </c:pt>
                <c:pt idx="1">
                  <c:v>05/03/20</c:v>
                </c:pt>
                <c:pt idx="2">
                  <c:v>06/03/20</c:v>
                </c:pt>
                <c:pt idx="3">
                  <c:v>07/03/20</c:v>
                </c:pt>
                <c:pt idx="4">
                  <c:v>08/03/20</c:v>
                </c:pt>
                <c:pt idx="5">
                  <c:v>09/03/20</c:v>
                </c:pt>
                <c:pt idx="6">
                  <c:v>10/03/20</c:v>
                </c:pt>
                <c:pt idx="7">
                  <c:v>11/03/20</c:v>
                </c:pt>
                <c:pt idx="8">
                  <c:v>12/03/20</c:v>
                </c:pt>
                <c:pt idx="9">
                  <c:v>13/03/20</c:v>
                </c:pt>
                <c:pt idx="10">
                  <c:v>14/03/20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strCache>
            </c:strRef>
          </c:cat>
          <c:val>
            <c:numRef>
              <c:f>'Spain'!$D$13:$D$56</c:f>
              <c:numCache>
                <c:ptCount val="44"/>
                <c:pt idx="0">
                  <c:v>2.000000</c:v>
                </c:pt>
                <c:pt idx="1">
                  <c:v>3.000000</c:v>
                </c:pt>
                <c:pt idx="2">
                  <c:v>5.000000</c:v>
                </c:pt>
                <c:pt idx="3">
                  <c:v>10.000000</c:v>
                </c:pt>
                <c:pt idx="4">
                  <c:v>17.000000</c:v>
                </c:pt>
                <c:pt idx="5">
                  <c:v>28.000000</c:v>
                </c:pt>
                <c:pt idx="6">
                  <c:v>35.000000</c:v>
                </c:pt>
                <c:pt idx="7">
                  <c:v>54.000000</c:v>
                </c:pt>
                <c:pt idx="8">
                  <c:v>55.000000</c:v>
                </c:pt>
                <c:pt idx="9">
                  <c:v>133.000000</c:v>
                </c:pt>
                <c:pt idx="10">
                  <c:v>195.000000</c:v>
                </c:pt>
                <c:pt idx="11">
                  <c:v>289.000000</c:v>
                </c:pt>
                <c:pt idx="12">
                  <c:v>342.000000</c:v>
                </c:pt>
                <c:pt idx="13">
                  <c:v>533.000000</c:v>
                </c:pt>
                <c:pt idx="14">
                  <c:v>623.000000</c:v>
                </c:pt>
                <c:pt idx="15">
                  <c:v>830.000000</c:v>
                </c:pt>
                <c:pt idx="16">
                  <c:v>1092.000000</c:v>
                </c:pt>
                <c:pt idx="17">
                  <c:v>1378.000000</c:v>
                </c:pt>
                <c:pt idx="18">
                  <c:v>1772.000000</c:v>
                </c:pt>
                <c:pt idx="19">
                  <c:v>2311.000000</c:v>
                </c:pt>
                <c:pt idx="20">
                  <c:v>2994.000000</c:v>
                </c:pt>
                <c:pt idx="21">
                  <c:v>3647.000000</c:v>
                </c:pt>
                <c:pt idx="22">
                  <c:v>4365.000000</c:v>
                </c:pt>
                <c:pt idx="23">
                  <c:v>5138.000000</c:v>
                </c:pt>
                <c:pt idx="24">
                  <c:v>5982.000000</c:v>
                </c:pt>
                <c:pt idx="25">
                  <c:v>6803.000000</c:v>
                </c:pt>
                <c:pt idx="26">
                  <c:v>7716.000000</c:v>
                </c:pt>
                <c:pt idx="27">
                  <c:v>8464.000000</c:v>
                </c:pt>
                <c:pt idx="28">
                  <c:v>9387.000000</c:v>
                </c:pt>
                <c:pt idx="29">
                  <c:v>10348.000000</c:v>
                </c:pt>
                <c:pt idx="30">
                  <c:v>11198.000000</c:v>
                </c:pt>
                <c:pt idx="31">
                  <c:v>11947.000000</c:v>
                </c:pt>
                <c:pt idx="32">
                  <c:v>12641.000000</c:v>
                </c:pt>
                <c:pt idx="33">
                  <c:v>13341.000000</c:v>
                </c:pt>
                <c:pt idx="34">
                  <c:v>14045.000000</c:v>
                </c:pt>
                <c:pt idx="35">
                  <c:v>14792.000000</c:v>
                </c:pt>
                <c:pt idx="36">
                  <c:v>15447.000000</c:v>
                </c:pt>
                <c:pt idx="37">
                  <c:v>16081.000000</c:v>
                </c:pt>
                <c:pt idx="38">
                  <c:v>16606.000000</c:v>
                </c:pt>
                <c:pt idx="39">
                  <c:v>17209.000000</c:v>
                </c:pt>
                <c:pt idx="40">
                  <c:v>17756.000000</c:v>
                </c:pt>
                <c:pt idx="41">
                  <c:v>18056.000000</c:v>
                </c:pt>
                <c:pt idx="42">
                  <c:v>18708.000000</c:v>
                </c:pt>
                <c:pt idx="43">
                  <c:v>19315.000000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114"/>
          <c:y val="0"/>
          <c:w val="0.8272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0.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Spain vs Italy</a:t>
            </a:r>
          </a:p>
        </c:rich>
      </c:tx>
      <c:layout>
        <c:manualLayout>
          <c:xMode val="edge"/>
          <c:yMode val="edge"/>
          <c:x val="0.42923"/>
          <c:y val="0"/>
          <c:w val="0.14154"/>
          <c:h val="0.0723637"/>
        </c:manualLayout>
      </c:layout>
      <c:overlay val="1"/>
      <c:spPr>
        <a:noFill/>
        <a:effectLst/>
      </c:spPr>
    </c:title>
    <c:autoTitleDeleted val="1"/>
    <c:plotArea>
      <c:layout>
        <c:manualLayout>
          <c:layoutTarget val="inner"/>
          <c:xMode val="edge"/>
          <c:yMode val="edge"/>
          <c:x val="0.123961"/>
          <c:y val="0.0723637"/>
          <c:w val="0.85878"/>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'Italy-main'!$K$4:$K$43</c:f>
              <c:numCache>
                <c:ptCount val="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numCache>
            </c:numRef>
          </c:val>
          <c:smooth val="0"/>
        </c:ser>
        <c:ser>
          <c:idx val="1"/>
          <c:order val="1"/>
          <c:tx>
            <c:strRef>
              <c:f>'Spain'!$C$3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'Spain'!$C$11:$C$50</c:f>
              <c:numCache>
                <c:ptCount val="40"/>
                <c:pt idx="0">
                  <c:v>120.000000</c:v>
                </c:pt>
                <c:pt idx="1">
                  <c:v>165.000000</c:v>
                </c:pt>
                <c:pt idx="2">
                  <c:v>222.000000</c:v>
                </c:pt>
                <c:pt idx="3">
                  <c:v>259.000000</c:v>
                </c:pt>
                <c:pt idx="4">
                  <c:v>400.000000</c:v>
                </c:pt>
                <c:pt idx="5">
                  <c:v>500.000000</c:v>
                </c:pt>
                <c:pt idx="6">
                  <c:v>673.000000</c:v>
                </c:pt>
                <c:pt idx="7">
                  <c:v>1073.000000</c:v>
                </c:pt>
                <c:pt idx="8">
                  <c:v>1695.000000</c:v>
                </c:pt>
                <c:pt idx="9">
                  <c:v>2277.000000</c:v>
                </c:pt>
                <c:pt idx="10">
                  <c:v>2277.000000</c:v>
                </c:pt>
                <c:pt idx="11">
                  <c:v>5232.000000</c:v>
                </c:pt>
                <c:pt idx="12">
                  <c:v>6391.000000</c:v>
                </c:pt>
                <c:pt idx="13">
                  <c:v>7798.000000</c:v>
                </c:pt>
                <c:pt idx="14">
                  <c:v>9942.000000</c:v>
                </c:pt>
                <c:pt idx="15">
                  <c:v>11748.000000</c:v>
                </c:pt>
                <c:pt idx="16">
                  <c:v>13910.000000</c:v>
                </c:pt>
                <c:pt idx="17">
                  <c:v>17963.000000</c:v>
                </c:pt>
                <c:pt idx="18">
                  <c:v>21510.000000</c:v>
                </c:pt>
                <c:pt idx="19">
                  <c:v>25374.000000</c:v>
                </c:pt>
                <c:pt idx="20">
                  <c:v>28768.000000</c:v>
                </c:pt>
                <c:pt idx="21">
                  <c:v>35136.000000</c:v>
                </c:pt>
                <c:pt idx="22">
                  <c:v>42058.000000</c:v>
                </c:pt>
                <c:pt idx="23">
                  <c:v>49515.000000</c:v>
                </c:pt>
                <c:pt idx="24">
                  <c:v>57786.000000</c:v>
                </c:pt>
                <c:pt idx="25">
                  <c:v>65719.000000</c:v>
                </c:pt>
                <c:pt idx="26">
                  <c:v>73235.000000</c:v>
                </c:pt>
                <c:pt idx="27">
                  <c:v>80110.000000</c:v>
                </c:pt>
                <c:pt idx="28">
                  <c:v>87956.000000</c:v>
                </c:pt>
                <c:pt idx="29">
                  <c:v>95923.000000</c:v>
                </c:pt>
                <c:pt idx="30">
                  <c:v>104118.000000</c:v>
                </c:pt>
                <c:pt idx="31">
                  <c:v>112065.000000</c:v>
                </c:pt>
                <c:pt idx="32">
                  <c:v>119199.000000</c:v>
                </c:pt>
                <c:pt idx="33">
                  <c:v>126168.000000</c:v>
                </c:pt>
                <c:pt idx="34">
                  <c:v>131646.000000</c:v>
                </c:pt>
                <c:pt idx="35">
                  <c:v>136675.000000</c:v>
                </c:pt>
                <c:pt idx="36">
                  <c:v>141942.000000</c:v>
                </c:pt>
                <c:pt idx="37">
                  <c:v>148220.000000</c:v>
                </c:pt>
                <c:pt idx="38">
                  <c:v>153222.000000</c:v>
                </c:pt>
                <c:pt idx="39">
                  <c:v>158273.000000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2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16,316e</a:t>
                    </a:r>
                    <a:r>
                      <a:rPr b="0" baseline="33200" i="0" strike="noStrike" sz="1000" u="none">
                        <a:solidFill>
                          <a:srgbClr val="444444"/>
                        </a:solidFill>
                        <a:latin typeface="Helvetica Neue"/>
                      </a:rPr>
                      <a:t>0,3511x
R² = 0,9894</a:t>
                    </a:r>
                  </a:p>
                </c:rich>
              </c:tx>
            </c:trendlineLbl>
          </c:trendline>
          <c:cat>
            <c:strRef>
              <c:f>'Spain'!$B$7:$B$23</c:f>
              <c:strCache>
                <c:ptCount val="1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strCache>
            </c:strRef>
          </c:cat>
          <c:val>
            <c:numRef>
              <c:f>'Spain'!$C$7:$C$23</c:f>
              <c:numCache>
                <c:ptCount val="17"/>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'Spain'!$B$14:$B$180</c:f>
              <c:strCache>
                <c:ptCount val="167"/>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strCache>
            </c:strRef>
          </c:cat>
          <c:val>
            <c:numRef>
              <c:f>'Spain'!$F$14:$F$180</c:f>
              <c:numCache>
                <c:ptCount val="167"/>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8.333"/>
        <c:minorUnit val="104.167"/>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'Spain'!$G$4:$G$180</c:f>
              <c:numCache>
                <c:ptCount val="177"/>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550"/>
        <c:minorUnit val="775"/>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1806"/>
          <c:y val="0.099193"/>
          <c:w val="0.875315"/>
          <c:h val="0.760108"/>
        </c:manualLayout>
      </c:layout>
      <c:lineChart>
        <c:grouping val="standard"/>
        <c:varyColors val="0"/>
        <c:ser>
          <c:idx val="0"/>
          <c:order val="0"/>
          <c:tx>
            <c:strRef>
              <c:f>'Spain'!$H$3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'Spain'!$H$4:$H$286</c:f>
              <c:numCache>
                <c:ptCount val="283"/>
                <c:pt idx="0">
                  <c:v>0.000000</c:v>
                </c:pt>
                <c:pt idx="1">
                  <c:v>4.000000</c:v>
                </c:pt>
                <c:pt idx="2">
                  <c:v>11.000000</c:v>
                </c:pt>
                <c:pt idx="3">
                  <c:v>13.000000</c:v>
                </c:pt>
                <c:pt idx="4">
                  <c:v>30.000000</c:v>
                </c:pt>
                <c:pt idx="5">
                  <c:v>43.000000</c:v>
                </c:pt>
                <c:pt idx="6">
                  <c:v>82.000000</c:v>
                </c:pt>
                <c:pt idx="7">
                  <c:v>118.000000</c:v>
                </c:pt>
                <c:pt idx="8">
                  <c:v>162.000000</c:v>
                </c:pt>
                <c:pt idx="9">
                  <c:v>218.000000</c:v>
                </c:pt>
                <c:pt idx="10">
                  <c:v>254.000000</c:v>
                </c:pt>
                <c:pt idx="11">
                  <c:v>393.000000</c:v>
                </c:pt>
                <c:pt idx="12">
                  <c:v>460.000000</c:v>
                </c:pt>
                <c:pt idx="13">
                  <c:v>626.000000</c:v>
                </c:pt>
                <c:pt idx="14">
                  <c:v>1013.000000</c:v>
                </c:pt>
                <c:pt idx="15">
                  <c:v>1628.000000</c:v>
                </c:pt>
                <c:pt idx="16">
                  <c:v>2040.000000</c:v>
                </c:pt>
                <c:pt idx="17">
                  <c:v>2039.000000</c:v>
                </c:pt>
                <c:pt idx="18">
                  <c:v>4906.000000</c:v>
                </c:pt>
                <c:pt idx="19">
                  <c:v>5679.000000</c:v>
                </c:pt>
                <c:pt idx="20">
                  <c:v>6992.000000</c:v>
                </c:pt>
                <c:pt idx="21">
                  <c:v>9070.000000</c:v>
                </c:pt>
                <c:pt idx="22">
                  <c:v>10187.000000</c:v>
                </c:pt>
                <c:pt idx="23">
                  <c:v>12206.000000</c:v>
                </c:pt>
                <c:pt idx="24">
                  <c:v>16026.000000</c:v>
                </c:pt>
                <c:pt idx="25">
                  <c:v>18830.000000</c:v>
                </c:pt>
                <c:pt idx="26">
                  <c:v>21871.000000</c:v>
                </c:pt>
                <c:pt idx="27">
                  <c:v>24421.000000</c:v>
                </c:pt>
                <c:pt idx="28">
                  <c:v>29470.000000</c:v>
                </c:pt>
                <c:pt idx="29">
                  <c:v>35270.000000</c:v>
                </c:pt>
                <c:pt idx="30">
                  <c:v>40501.000000</c:v>
                </c:pt>
                <c:pt idx="31">
                  <c:v>46406.000000</c:v>
                </c:pt>
                <c:pt idx="32">
                  <c:v>51224.000000</c:v>
                </c:pt>
                <c:pt idx="33">
                  <c:v>54968.000000</c:v>
                </c:pt>
                <c:pt idx="34">
                  <c:v>58598.000000</c:v>
                </c:pt>
                <c:pt idx="35">
                  <c:v>63460.000000</c:v>
                </c:pt>
                <c:pt idx="36">
                  <c:v>68200.000000</c:v>
                </c:pt>
                <c:pt idx="37">
                  <c:v>72084.000000</c:v>
                </c:pt>
                <c:pt idx="38">
                  <c:v>74974.000000</c:v>
                </c:pt>
                <c:pt idx="39">
                  <c:v>77488.000000</c:v>
                </c:pt>
                <c:pt idx="40">
                  <c:v>80002.000000</c:v>
                </c:pt>
                <c:pt idx="41">
                  <c:v>80925.000000</c:v>
                </c:pt>
                <c:pt idx="42">
                  <c:v>82897.000000</c:v>
                </c:pt>
                <c:pt idx="43">
                  <c:v>84689.000000</c:v>
                </c:pt>
                <c:pt idx="44">
                  <c:v>85407.000000</c:v>
                </c:pt>
                <c:pt idx="45">
                  <c:v>85610.000000</c:v>
                </c:pt>
                <c:pt idx="46">
                  <c:v>86524.000000</c:v>
                </c:pt>
                <c:pt idx="47">
                  <c:v>87312.000000</c:v>
                </c:pt>
                <c:pt idx="48">
                  <c:v>87231.000000</c:v>
                </c:pt>
                <c:pt idx="49">
                  <c:v>87616.000000</c:v>
                </c:pt>
                <c:pt idx="50">
                  <c:v>86981.000000</c:v>
                </c:pt>
                <c:pt idx="51">
                  <c:v>88083.000000</c:v>
                </c:pt>
                <c:pt idx="52">
                  <c:v>90836.000000</c:v>
                </c:pt>
                <c:pt idx="53">
                  <c:v>96040.000000</c:v>
                </c:pt>
                <c:pt idx="54">
                  <c:v>96886.000000</c:v>
                </c:pt>
                <c:pt idx="55">
                  <c:v>100864.000000</c:v>
                </c:pt>
                <c:pt idx="56">
                  <c:v>98771.000000</c:v>
                </c:pt>
                <c:pt idx="57">
                  <c:v>100382.000000</c:v>
                </c:pt>
                <c:pt idx="58">
                  <c:v>100757.000000</c:v>
                </c:pt>
                <c:pt idx="59">
                  <c:v>101617.000000</c:v>
                </c:pt>
                <c:pt idx="60">
                  <c:v>104885.000000</c:v>
                </c:pt>
                <c:pt idx="61">
                  <c:v>105149.000000</c:v>
                </c:pt>
                <c:pt idx="62">
                  <c:v>85712.000000</c:v>
                </c:pt>
                <c:pt idx="63">
                  <c:v>85069.000000</c:v>
                </c:pt>
                <c:pt idx="64">
                  <c:v>84403.000000</c:v>
                </c:pt>
                <c:pt idx="65">
                  <c:v>79695.000000</c:v>
                </c:pt>
                <c:pt idx="66">
                  <c:v>77112.000000</c:v>
                </c:pt>
                <c:pt idx="67">
                  <c:v>75714.000000</c:v>
                </c:pt>
                <c:pt idx="68">
                  <c:v>74234.000000</c:v>
                </c:pt>
                <c:pt idx="69">
                  <c:v>73300.000000</c:v>
                </c:pt>
                <c:pt idx="70">
                  <c:v>71240.000000</c:v>
                </c:pt>
                <c:pt idx="71">
                  <c:v>70230.000000</c:v>
                </c:pt>
                <c:pt idx="72">
                  <c:v>68466.000000</c:v>
                </c:pt>
                <c:pt idx="73">
                  <c:v>66866.000000</c:v>
                </c:pt>
                <c:pt idx="74">
                  <c:v>65410.000000</c:v>
                </c:pt>
                <c:pt idx="75">
                  <c:v>63148.000000</c:v>
                </c:pt>
                <c:pt idx="76">
                  <c:v>61603.000000</c:v>
                </c:pt>
                <c:pt idx="77">
                  <c:v>63553.000000</c:v>
                </c:pt>
                <c:pt idx="78">
                  <c:v>62130.000000</c:v>
                </c:pt>
                <c:pt idx="79">
                  <c:v>60764.000000</c:v>
                </c:pt>
                <c:pt idx="80">
                  <c:v>58845.000000</c:v>
                </c:pt>
                <c:pt idx="81">
                  <c:v>57941.000000</c:v>
                </c:pt>
                <c:pt idx="82">
                  <c:v>56689.000000</c:v>
                </c:pt>
                <c:pt idx="83">
                  <c:v>54124.000000</c:v>
                </c:pt>
                <c:pt idx="84">
                  <c:v>53521.000000</c:v>
                </c:pt>
                <c:pt idx="85">
                  <c:v>54067.000000</c:v>
                </c:pt>
                <c:pt idx="86">
                  <c:v>54678.000000</c:v>
                </c:pt>
                <c:pt idx="87">
                  <c:v>55219.000000</c:v>
                </c:pt>
                <c:pt idx="88">
                  <c:v>56318.000000</c:v>
                </c:pt>
                <c:pt idx="89">
                  <c:v>56734.000000</c:v>
                </c:pt>
                <c:pt idx="90">
                  <c:v>57142.000000</c:v>
                </c:pt>
                <c:pt idx="91">
                  <c:v>58685.000000</c:v>
                </c:pt>
                <c:pt idx="92">
                  <c:v>59264.000000</c:v>
                </c:pt>
                <c:pt idx="93">
                  <c:v>59773.000000</c:v>
                </c:pt>
                <c:pt idx="94">
                  <c:v>60909.000000</c:v>
                </c:pt>
                <c:pt idx="95">
                  <c:v>61565.000000</c:v>
                </c:pt>
                <c:pt idx="96">
                  <c:v>62225.000000</c:v>
                </c:pt>
                <c:pt idx="97">
                  <c:v>62424.000000</c:v>
                </c:pt>
                <c:pt idx="98">
                  <c:v>62633.000000</c:v>
                </c:pt>
                <c:pt idx="99">
                  <c:v>62927.000000</c:v>
                </c:pt>
                <c:pt idx="100">
                  <c:v>63320.000000</c:v>
                </c:pt>
                <c:pt idx="101">
                  <c:v>63649.000000</c:v>
                </c:pt>
                <c:pt idx="102">
                  <c:v>63966.000000</c:v>
                </c:pt>
                <c:pt idx="103">
                  <c:v>64297.000000</c:v>
                </c:pt>
                <c:pt idx="104">
                  <c:v>64536.000000</c:v>
                </c:pt>
                <c:pt idx="105">
                  <c:v>64703.000000</c:v>
                </c:pt>
                <c:pt idx="106">
                  <c:v>64952.000000</c:v>
                </c:pt>
                <c:pt idx="107">
                  <c:v>65266.000000</c:v>
                </c:pt>
                <c:pt idx="108">
                  <c:v>65693.000000</c:v>
                </c:pt>
                <c:pt idx="109">
                  <c:v>66195.000000</c:v>
                </c:pt>
                <c:pt idx="110">
                  <c:v>66591.000000</c:v>
                </c:pt>
                <c:pt idx="111">
                  <c:v>66914.000000</c:v>
                </c:pt>
                <c:pt idx="112">
                  <c:v>67095.000000</c:v>
                </c:pt>
                <c:pt idx="113">
                  <c:v>67314.000000</c:v>
                </c:pt>
                <c:pt idx="114">
                  <c:v>67669.000000</c:v>
                </c:pt>
                <c:pt idx="115">
                  <c:v>68254.000000</c:v>
                </c:pt>
                <c:pt idx="116">
                  <c:v>67382.000000</c:v>
                </c:pt>
                <c:pt idx="117">
                  <c:v>67738.000000</c:v>
                </c:pt>
                <c:pt idx="118">
                  <c:v>68071.000000</c:v>
                </c:pt>
                <c:pt idx="119">
                  <c:v>68302.000000</c:v>
                </c:pt>
                <c:pt idx="120">
                  <c:v>68549.000000</c:v>
                </c:pt>
                <c:pt idx="121">
                  <c:v>68881.000000</c:v>
                </c:pt>
                <c:pt idx="122">
                  <c:v>69278.000000</c:v>
                </c:pt>
                <c:pt idx="123">
                  <c:v>69278.000000</c:v>
                </c:pt>
                <c:pt idx="124">
                  <c:v>70250.000000</c:v>
                </c:pt>
                <c:pt idx="125">
                  <c:v>70549.000000</c:v>
                </c:pt>
                <c:pt idx="126">
                  <c:v>70746.000000</c:v>
                </c:pt>
                <c:pt idx="127">
                  <c:v>71038.000000</c:v>
                </c:pt>
                <c:pt idx="128">
                  <c:v>71418.000000</c:v>
                </c:pt>
                <c:pt idx="129">
                  <c:v>71857.000000</c:v>
                </c:pt>
                <c:pt idx="130">
                  <c:v>72282.000000</c:v>
                </c:pt>
                <c:pt idx="131">
                  <c:v>72282.000000</c:v>
                </c:pt>
                <c:pt idx="132">
                  <c:v>73112.000000</c:v>
                </c:pt>
                <c:pt idx="133">
                  <c:v>73523.000000</c:v>
                </c:pt>
                <c:pt idx="134">
                  <c:v>73860.000000</c:v>
                </c:pt>
                <c:pt idx="135">
                  <c:v>74239.000000</c:v>
                </c:pt>
                <c:pt idx="136">
                  <c:v>74777.000000</c:v>
                </c:pt>
                <c:pt idx="137">
                  <c:v>75627.000000</c:v>
                </c:pt>
                <c:pt idx="138">
                  <c:v>75627.000000</c:v>
                </c:pt>
                <c:pt idx="139">
                  <c:v>75627.000000</c:v>
                </c:pt>
                <c:pt idx="140">
                  <c:v>77669.000000</c:v>
                </c:pt>
                <c:pt idx="141">
                  <c:v>78332.000000</c:v>
                </c:pt>
                <c:pt idx="142">
                  <c:v>79203.000000</c:v>
                </c:pt>
                <c:pt idx="143">
                  <c:v>80561.000000</c:v>
                </c:pt>
                <c:pt idx="144">
                  <c:v>81957.000000</c:v>
                </c:pt>
                <c:pt idx="145">
                  <c:v>81957.000000</c:v>
                </c:pt>
                <c:pt idx="146">
                  <c:v>85011.000000</c:v>
                </c:pt>
                <c:pt idx="147">
                  <c:v>86536.000000</c:v>
                </c:pt>
                <c:pt idx="148">
                  <c:v>87892.000000</c:v>
                </c:pt>
                <c:pt idx="149">
                  <c:v>89247.000000</c:v>
                </c:pt>
                <c:pt idx="150">
                  <c:v>91859.000000</c:v>
                </c:pt>
                <c:pt idx="151">
                  <c:v>94111.000000</c:v>
                </c:pt>
                <c:pt idx="152">
                  <c:v>94111.000000</c:v>
                </c:pt>
                <c:pt idx="153">
                  <c:v>98352.000000</c:v>
                </c:pt>
                <c:pt idx="154">
                  <c:v>100472.000000</c:v>
                </c:pt>
                <c:pt idx="155">
                  <c:v>102296.000000</c:v>
                </c:pt>
                <c:pt idx="156">
                  <c:v>104322.000000</c:v>
                </c:pt>
                <c:pt idx="157">
                  <c:v>107109.000000</c:v>
                </c:pt>
                <c:pt idx="158">
                  <c:v>110199.000000</c:v>
                </c:pt>
                <c:pt idx="159">
                  <c:v>110199.000000</c:v>
                </c:pt>
                <c:pt idx="160">
                  <c:v>115669.000000</c:v>
                </c:pt>
                <c:pt idx="161">
                  <c:v>118704.000000</c:v>
                </c:pt>
                <c:pt idx="162">
                  <c:v>124438.000000</c:v>
                </c:pt>
                <c:pt idx="163">
                  <c:v>127390.000000</c:v>
                </c:pt>
                <c:pt idx="164">
                  <c:v>129072.000000</c:v>
                </c:pt>
                <c:pt idx="165">
                  <c:v>135981.000000</c:v>
                </c:pt>
                <c:pt idx="166">
                  <c:v>135981.000000</c:v>
                </c:pt>
                <c:pt idx="167">
                  <c:v>141726.000000</c:v>
                </c:pt>
                <c:pt idx="168">
                  <c:v>144526.000000</c:v>
                </c:pt>
                <c:pt idx="169">
                  <c:v>148153.000000</c:v>
                </c:pt>
                <c:pt idx="170">
                  <c:v>151325.000000</c:v>
                </c:pt>
                <c:pt idx="171">
                  <c:v>155351.000000</c:v>
                </c:pt>
                <c:pt idx="172">
                  <c:v>161166.000000</c:v>
                </c:pt>
                <c:pt idx="173">
                  <c:v>167614.000000</c:v>
                </c:pt>
                <c:pt idx="174">
                  <c:v>172510.000000</c:v>
                </c:pt>
                <c:pt idx="175">
                  <c:v>176587.000000</c:v>
                </c:pt>
                <c:pt idx="176">
                  <c:v>182310.000000</c:v>
                </c:pt>
                <c:pt idx="177">
                  <c:v>189382.000000</c:v>
                </c:pt>
                <c:pt idx="178">
                  <c:v>196627.000000</c:v>
                </c:pt>
                <c:pt idx="179">
                  <c:v>203397.000000</c:v>
                </c:pt>
                <c:pt idx="180">
                  <c:v>210962.000000</c:v>
                </c:pt>
                <c:pt idx="181">
                  <c:v>214104.000000</c:v>
                </c:pt>
                <c:pt idx="182">
                  <c:v>216172.000000</c:v>
                </c:pt>
                <c:pt idx="183">
                  <c:v>218535.000000</c:v>
                </c:pt>
                <c:pt idx="184">
                  <c:v>222082.000000</c:v>
                </c:pt>
                <c:pt idx="185">
                  <c:v>225838.000000</c:v>
                </c:pt>
                <c:pt idx="186">
                  <c:v>229652.000000</c:v>
                </c:pt>
                <c:pt idx="187">
                  <c:v>229652.000000</c:v>
                </c:pt>
                <c:pt idx="188">
                  <c:v>234345.000000</c:v>
                </c:pt>
                <c:pt idx="189">
                  <c:v>236806.000000</c:v>
                </c:pt>
                <c:pt idx="190">
                  <c:v>244863.000000</c:v>
                </c:pt>
                <c:pt idx="191">
                  <c:v>253402.000000</c:v>
                </c:pt>
                <c:pt idx="192">
                  <c:v>286438.000000</c:v>
                </c:pt>
                <c:pt idx="193">
                  <c:v>290757.000000</c:v>
                </c:pt>
                <c:pt idx="194">
                  <c:v>290757.000000</c:v>
                </c:pt>
                <c:pt idx="195">
                  <c:v>296667.000000</c:v>
                </c:pt>
                <c:pt idx="196">
                  <c:v>299075.000000</c:v>
                </c:pt>
                <c:pt idx="197">
                  <c:v>307961.000000</c:v>
                </c:pt>
                <c:pt idx="198">
                  <c:v>316793.000000</c:v>
                </c:pt>
                <c:pt idx="199">
                  <c:v>327486.000000</c:v>
                </c:pt>
                <c:pt idx="200">
                  <c:v>546950.000000</c:v>
                </c:pt>
                <c:pt idx="201">
                  <c:v>546950.000000</c:v>
                </c:pt>
                <c:pt idx="202">
                  <c:v>560892.000000</c:v>
                </c:pt>
                <c:pt idx="203">
                  <c:v>563882.000000</c:v>
                </c:pt>
                <c:pt idx="204">
                  <c:v>573163.000000</c:v>
                </c:pt>
                <c:pt idx="205">
                  <c:v>584117.000000</c:v>
                </c:pt>
                <c:pt idx="206">
                  <c:v>595246.000000</c:v>
                </c:pt>
                <c:pt idx="207">
                  <c:v>628839.000000</c:v>
                </c:pt>
                <c:pt idx="208">
                  <c:v>628839.000000</c:v>
                </c:pt>
                <c:pt idx="209">
                  <c:v>637904.000000</c:v>
                </c:pt>
                <c:pt idx="210">
                  <c:v>640805.000000</c:v>
                </c:pt>
                <c:pt idx="211">
                  <c:v>651363.000000</c:v>
                </c:pt>
                <c:pt idx="212">
                  <c:v>662522.000000</c:v>
                </c:pt>
                <c:pt idx="213">
                  <c:v>674091.000000</c:v>
                </c:pt>
                <c:pt idx="214">
                  <c:v>703966.000000</c:v>
                </c:pt>
                <c:pt idx="215">
                  <c:v>703966.000000</c:v>
                </c:pt>
                <c:pt idx="216">
                  <c:v>714489.000000</c:v>
                </c:pt>
                <c:pt idx="217">
                  <c:v>716855.000000</c:v>
                </c:pt>
                <c:pt idx="218">
                  <c:v>726558.000000</c:v>
                </c:pt>
                <c:pt idx="219">
                  <c:v>737397.000000</c:v>
                </c:pt>
                <c:pt idx="220">
                  <c:v>746634.000000</c:v>
                </c:pt>
                <c:pt idx="221">
                  <c:v>778721.000000</c:v>
                </c:pt>
                <c:pt idx="222">
                  <c:v>778721.000000</c:v>
                </c:pt>
                <c:pt idx="223">
                  <c:v>818560.000000</c:v>
                </c:pt>
                <c:pt idx="224">
                  <c:v>820613.000000</c:v>
                </c:pt>
                <c:pt idx="225">
                  <c:v>833145.000000</c:v>
                </c:pt>
                <c:pt idx="226">
                  <c:v>839714.000000</c:v>
                </c:pt>
                <c:pt idx="227">
                  <c:v>851693.000000</c:v>
                </c:pt>
                <c:pt idx="228">
                  <c:v>857438.000000</c:v>
                </c:pt>
                <c:pt idx="229">
                  <c:v>857438.000000</c:v>
                </c:pt>
                <c:pt idx="230">
                  <c:v>875878.000000</c:v>
                </c:pt>
                <c:pt idx="231">
                  <c:v>885099.000000</c:v>
                </c:pt>
                <c:pt idx="232">
                  <c:v>892137.000000</c:v>
                </c:pt>
                <c:pt idx="233">
                  <c:v>903898.000000</c:v>
                </c:pt>
                <c:pt idx="234">
                  <c:v>939405.000000</c:v>
                </c:pt>
                <c:pt idx="235">
                  <c:v>948948.000000</c:v>
                </c:pt>
                <c:pt idx="236">
                  <c:v>948948.000000</c:v>
                </c:pt>
                <c:pt idx="237">
                  <c:v>969662.000000</c:v>
                </c:pt>
                <c:pt idx="238">
                  <c:v>981803.000000</c:v>
                </c:pt>
                <c:pt idx="239">
                  <c:v>995458.000000</c:v>
                </c:pt>
                <c:pt idx="240">
                  <c:v>1012275.000000</c:v>
                </c:pt>
                <c:pt idx="241">
                  <c:v>1056000.000000</c:v>
                </c:pt>
                <c:pt idx="242">
                  <c:v>1075620.000000</c:v>
                </c:pt>
                <c:pt idx="243">
                  <c:v>1075620.000000</c:v>
                </c:pt>
                <c:pt idx="244">
                  <c:v>1104164.000000</c:v>
                </c:pt>
                <c:pt idx="245">
                  <c:v>1121467.000000</c:v>
                </c:pt>
                <c:pt idx="246">
                  <c:v>1139618.000000</c:v>
                </c:pt>
                <c:pt idx="247">
                  <c:v>1159215.000000</c:v>
                </c:pt>
                <c:pt idx="248">
                  <c:v>1203283.000000</c:v>
                </c:pt>
                <c:pt idx="249">
                  <c:v>1228639.000000</c:v>
                </c:pt>
                <c:pt idx="250">
                  <c:v>1228639.000000</c:v>
                </c:pt>
                <c:pt idx="251">
                  <c:v>1258617.000000</c:v>
                </c:pt>
                <c:pt idx="252">
                  <c:v>1276830.000000</c:v>
                </c:pt>
                <c:pt idx="253">
                  <c:v>1295261.000000</c:v>
                </c:pt>
                <c:pt idx="254">
                  <c:v>1318680.000000</c:v>
                </c:pt>
                <c:pt idx="255">
                  <c:v>1327409.000000</c:v>
                </c:pt>
                <c:pt idx="256">
                  <c:v>1349578.000000</c:v>
                </c:pt>
                <c:pt idx="257">
                  <c:v>1349578.000000</c:v>
                </c:pt>
                <c:pt idx="258">
                  <c:v>1369087.000000</c:v>
                </c:pt>
                <c:pt idx="259">
                  <c:v>1387257.000000</c:v>
                </c:pt>
                <c:pt idx="260">
                  <c:v>1404241.000000</c:v>
                </c:pt>
                <c:pt idx="261">
                  <c:v>1422988.000000</c:v>
                </c:pt>
                <c:pt idx="262">
                  <c:v>1444407.000000</c:v>
                </c:pt>
                <c:pt idx="263">
                  <c:v>1451839.000000</c:v>
                </c:pt>
                <c:pt idx="264">
                  <c:v>1451839.000000</c:v>
                </c:pt>
                <c:pt idx="265">
                  <c:v>1468050.000000</c:v>
                </c:pt>
                <c:pt idx="266">
                  <c:v>1480646.000000</c:v>
                </c:pt>
                <c:pt idx="267">
                  <c:v>1493370.000000</c:v>
                </c:pt>
                <c:pt idx="268">
                  <c:v>1500428.000000</c:v>
                </c:pt>
                <c:pt idx="269">
                  <c:v>1531772.000000</c:v>
                </c:pt>
                <c:pt idx="270">
                  <c:v>1546600.000000</c:v>
                </c:pt>
                <c:pt idx="271">
                  <c:v>1546600.000000</c:v>
                </c:pt>
                <c:pt idx="272">
                  <c:v>1555345.000000</c:v>
                </c:pt>
                <c:pt idx="273">
                  <c:v>1563774.000000</c:v>
                </c:pt>
                <c:pt idx="274">
                  <c:v>1570458.000000</c:v>
                </c:pt>
                <c:pt idx="275">
                  <c:v>1578595.000000</c:v>
                </c:pt>
                <c:pt idx="276">
                  <c:v>1593470.000000</c:v>
                </c:pt>
                <c:pt idx="277">
                  <c:v>1601524.000000</c:v>
                </c:pt>
                <c:pt idx="278">
                  <c:v>1601524.000000</c:v>
                </c:pt>
                <c:pt idx="279">
                  <c:v>1601524.000000</c:v>
                </c:pt>
                <c:pt idx="280">
                  <c:v>1619876.000000</c:v>
                </c:pt>
                <c:pt idx="281">
                  <c:v>1627691.000000</c:v>
                </c:pt>
                <c:pt idx="282">
                  <c:v>1636749.000000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0"/>
        <c:minorUnit val="150000"/>
      </c:valAx>
      <c:spPr>
        <a:noFill/>
        <a:ln w="12700" cap="flat">
          <a:noFill/>
          <a:miter lim="400000"/>
        </a:ln>
        <a:effectLst/>
      </c:spPr>
    </c:plotArea>
    <c:legend>
      <c:legendPos val="t"/>
      <c:layout>
        <c:manualLayout>
          <c:xMode val="edge"/>
          <c:yMode val="edge"/>
          <c:x val="0.0919628"/>
          <c:y val="0"/>
          <c:w val="0.8360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19,293x + 32,181
R² = 0,2393</a:t>
                    </a:r>
                  </a:p>
                </c:rich>
              </c:tx>
            </c:trendlineLbl>
          </c:trendline>
          <c:cat>
            <c:strRef>
              <c:f>'Spain'!$B$91:$B$160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'Spain'!$G$91:$G$160</c:f>
              <c:numCache>
                <c:ptCount val="70"/>
                <c:pt idx="0">
                  <c:v>593.000000</c:v>
                </c:pt>
                <c:pt idx="1">
                  <c:v>1787.000000</c:v>
                </c:pt>
                <c:pt idx="2">
                  <c:v>466.000000</c:v>
                </c:pt>
                <c:pt idx="3">
                  <c:v>482.000000</c:v>
                </c:pt>
                <c:pt idx="4">
                  <c:v>-372.000000</c:v>
                </c:pt>
                <c:pt idx="5">
                  <c:v>859.000000</c:v>
                </c:pt>
                <c:pt idx="6">
                  <c:v>510.000000</c:v>
                </c:pt>
                <c:pt idx="7">
                  <c:v>1137.000000</c:v>
                </c:pt>
                <c:pt idx="8">
                  <c:v>658.000000</c:v>
                </c:pt>
                <c:pt idx="9">
                  <c:v>664.000000</c:v>
                </c:pt>
                <c:pt idx="10">
                  <c:v>201.000000</c:v>
                </c:pt>
                <c:pt idx="11">
                  <c:v>209.000000</c:v>
                </c:pt>
                <c:pt idx="12">
                  <c:v>294.000000</c:v>
                </c:pt>
                <c:pt idx="13">
                  <c:v>394.000000</c:v>
                </c:pt>
                <c:pt idx="14">
                  <c:v>334.000000</c:v>
                </c:pt>
                <c:pt idx="15">
                  <c:v>318.000000</c:v>
                </c:pt>
                <c:pt idx="16">
                  <c:v>332.000000</c:v>
                </c:pt>
                <c:pt idx="17">
                  <c:v>240.000000</c:v>
                </c:pt>
                <c:pt idx="18">
                  <c:v>167.000000</c:v>
                </c:pt>
                <c:pt idx="19">
                  <c:v>249.000000</c:v>
                </c:pt>
                <c:pt idx="20">
                  <c:v>314.000000</c:v>
                </c:pt>
                <c:pt idx="21">
                  <c:v>427.000000</c:v>
                </c:pt>
                <c:pt idx="22">
                  <c:v>502.000000</c:v>
                </c:pt>
                <c:pt idx="23">
                  <c:v>396.000000</c:v>
                </c:pt>
                <c:pt idx="24">
                  <c:v>323.000000</c:v>
                </c:pt>
                <c:pt idx="25">
                  <c:v>181.000000</c:v>
                </c:pt>
                <c:pt idx="26">
                  <c:v>219.000000</c:v>
                </c:pt>
                <c:pt idx="27">
                  <c:v>355.000000</c:v>
                </c:pt>
                <c:pt idx="28">
                  <c:v>585.000000</c:v>
                </c:pt>
                <c:pt idx="29">
                  <c:v>307.000000</c:v>
                </c:pt>
                <c:pt idx="30">
                  <c:v>363.000000</c:v>
                </c:pt>
                <c:pt idx="31">
                  <c:v>334.000000</c:v>
                </c:pt>
                <c:pt idx="32">
                  <c:v>232.000000</c:v>
                </c:pt>
                <c:pt idx="33">
                  <c:v>248.000000</c:v>
                </c:pt>
                <c:pt idx="34">
                  <c:v>334.000000</c:v>
                </c:pt>
                <c:pt idx="35">
                  <c:v>400.000000</c:v>
                </c:pt>
                <c:pt idx="36">
                  <c:v>0.000000</c:v>
                </c:pt>
                <c:pt idx="37">
                  <c:v>983.000000</c:v>
                </c:pt>
                <c:pt idx="38">
                  <c:v>301.000000</c:v>
                </c:pt>
                <c:pt idx="39">
                  <c:v>200.000000</c:v>
                </c:pt>
                <c:pt idx="40">
                  <c:v>301.000000</c:v>
                </c:pt>
                <c:pt idx="41">
                  <c:v>388.000000</c:v>
                </c:pt>
                <c:pt idx="42">
                  <c:v>444.000000</c:v>
                </c:pt>
                <c:pt idx="43">
                  <c:v>442.000000</c:v>
                </c:pt>
                <c:pt idx="44">
                  <c:v>0.000000</c:v>
                </c:pt>
                <c:pt idx="45">
                  <c:v>830.000000</c:v>
                </c:pt>
                <c:pt idx="46">
                  <c:v>414.000000</c:v>
                </c:pt>
                <c:pt idx="47">
                  <c:v>341.000000</c:v>
                </c:pt>
                <c:pt idx="48">
                  <c:v>383.000000</c:v>
                </c:pt>
                <c:pt idx="49">
                  <c:v>543.000000</c:v>
                </c:pt>
                <c:pt idx="50">
                  <c:v>852.000000</c:v>
                </c:pt>
                <c:pt idx="51">
                  <c:v>0.000000</c:v>
                </c:pt>
                <c:pt idx="52">
                  <c:v>0.000000</c:v>
                </c:pt>
                <c:pt idx="53">
                  <c:v>2045.000000</c:v>
                </c:pt>
                <c:pt idx="54">
                  <c:v>666.000000</c:v>
                </c:pt>
                <c:pt idx="55">
                  <c:v>875.000000</c:v>
                </c:pt>
                <c:pt idx="56">
                  <c:v>1361.000000</c:v>
                </c:pt>
                <c:pt idx="57">
                  <c:v>1400.000000</c:v>
                </c:pt>
                <c:pt idx="58">
                  <c:v>0.000000</c:v>
                </c:pt>
                <c:pt idx="59">
                  <c:v>3054.000000</c:v>
                </c:pt>
                <c:pt idx="60">
                  <c:v>1527.000000</c:v>
                </c:pt>
                <c:pt idx="61">
                  <c:v>1358.000000</c:v>
                </c:pt>
                <c:pt idx="62">
                  <c:v>1357.000000</c:v>
                </c:pt>
                <c:pt idx="63">
                  <c:v>2615.000000</c:v>
                </c:pt>
                <c:pt idx="64">
                  <c:v>2255.000000</c:v>
                </c:pt>
                <c:pt idx="65">
                  <c:v>0.000000</c:v>
                </c:pt>
                <c:pt idx="66">
                  <c:v>4241.000000</c:v>
                </c:pt>
                <c:pt idx="67">
                  <c:v>2120.000000</c:v>
                </c:pt>
                <c:pt idx="68">
                  <c:v>1828.000000</c:v>
                </c:pt>
                <c:pt idx="69">
                  <c:v>2031.000000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81.818"/>
        <c:minorUnit val="240.909"/>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'Spain'!$B$97:$B$160</c:f>
              <c:strCache>
                <c:ptCount val="64"/>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strCache>
            </c:strRef>
          </c:cat>
          <c:val>
            <c:numRef>
              <c:f>'Spain'!$F$97:$F$160</c:f>
              <c:numCache>
                <c:ptCount val="64"/>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
        <c:minorUnit val="1"/>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719"/>
          <c:y val="0.100219"/>
          <c:w val="0.854382"/>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'Spain'!$B$92:$B$225</c:f>
              <c:strCache>
                <c:ptCount val="134"/>
                <c:pt idx="0">
                  <c:v>22/5/2020</c:v>
                </c:pt>
                <c:pt idx="1">
                  <c:v>23/5/2020</c:v>
                </c:pt>
                <c:pt idx="2">
                  <c:v>24/5/2020</c:v>
                </c:pt>
                <c:pt idx="3">
                  <c:v>25/5/2020</c:v>
                </c:pt>
                <c:pt idx="4">
                  <c:v>26/5/2020</c:v>
                </c:pt>
                <c:pt idx="5">
                  <c:v>27/5/2020</c:v>
                </c:pt>
                <c:pt idx="6">
                  <c:v>28/5/2020</c:v>
                </c:pt>
                <c:pt idx="7">
                  <c:v>29/5/2020</c:v>
                </c:pt>
                <c:pt idx="8">
                  <c:v>30/5/2020</c:v>
                </c:pt>
                <c:pt idx="9">
                  <c:v>31/5/2020</c:v>
                </c:pt>
                <c:pt idx="10">
                  <c:v>1/6/2020</c:v>
                </c:pt>
                <c:pt idx="11">
                  <c:v>2/6/2020</c:v>
                </c:pt>
                <c:pt idx="12">
                  <c:v>3/6/2020</c:v>
                </c:pt>
                <c:pt idx="13">
                  <c:v>4/6/2020</c:v>
                </c:pt>
                <c:pt idx="14">
                  <c:v>5/6/2020</c:v>
                </c:pt>
                <c:pt idx="15">
                  <c:v>6/6/2020</c:v>
                </c:pt>
                <c:pt idx="16">
                  <c:v>7/6/2020</c:v>
                </c:pt>
                <c:pt idx="17">
                  <c:v>8/6/2020</c:v>
                </c:pt>
                <c:pt idx="18">
                  <c:v>9/6/2020</c:v>
                </c:pt>
                <c:pt idx="19">
                  <c:v>10/6/2020</c:v>
                </c:pt>
                <c:pt idx="20">
                  <c:v>11/6/2020</c:v>
                </c:pt>
                <c:pt idx="21">
                  <c:v>12/6/2020</c:v>
                </c:pt>
                <c:pt idx="22">
                  <c:v>13/6/2020</c:v>
                </c:pt>
                <c:pt idx="23">
                  <c:v>14/6/2020</c:v>
                </c:pt>
                <c:pt idx="24">
                  <c:v>15/6/2020</c:v>
                </c:pt>
                <c:pt idx="25">
                  <c:v>16/6/2020</c:v>
                </c:pt>
                <c:pt idx="26">
                  <c:v>17/6/2020</c:v>
                </c:pt>
                <c:pt idx="27">
                  <c:v>18/6/2020</c:v>
                </c:pt>
                <c:pt idx="28">
                  <c:v>19/6/2020</c:v>
                </c:pt>
                <c:pt idx="29">
                  <c:v>20/6/2020</c:v>
                </c:pt>
                <c:pt idx="30">
                  <c:v>21/6/2020</c:v>
                </c:pt>
                <c:pt idx="31">
                  <c:v>22/6/2020</c:v>
                </c:pt>
                <c:pt idx="32">
                  <c:v>23/6/2020</c:v>
                </c:pt>
                <c:pt idx="33">
                  <c:v>24/6/2020</c:v>
                </c:pt>
                <c:pt idx="34">
                  <c:v>25/6/2020</c:v>
                </c:pt>
                <c:pt idx="35">
                  <c:v>26/6/2020</c:v>
                </c:pt>
                <c:pt idx="36">
                  <c:v>27/6/2020</c:v>
                </c:pt>
                <c:pt idx="37">
                  <c:v>28/6/2020</c:v>
                </c:pt>
                <c:pt idx="38">
                  <c:v>29/6/2020</c:v>
                </c:pt>
                <c:pt idx="39">
                  <c:v>30/6/2020</c:v>
                </c:pt>
                <c:pt idx="40">
                  <c:v>1/7/2020</c:v>
                </c:pt>
                <c:pt idx="41">
                  <c:v>2/7/2020</c:v>
                </c:pt>
                <c:pt idx="42">
                  <c:v>3/7/2020</c:v>
                </c:pt>
                <c:pt idx="43">
                  <c:v>4/7/2020</c:v>
                </c:pt>
                <c:pt idx="44">
                  <c:v>5/7/2020</c:v>
                </c:pt>
                <c:pt idx="45">
                  <c:v>6/7/2020</c:v>
                </c:pt>
                <c:pt idx="46">
                  <c:v>7/7/2020</c:v>
                </c:pt>
                <c:pt idx="47">
                  <c:v>8/7/2020</c:v>
                </c:pt>
                <c:pt idx="48">
                  <c:v>9/7/2020</c:v>
                </c:pt>
                <c:pt idx="49">
                  <c:v>10/7/2020</c:v>
                </c:pt>
                <c:pt idx="50">
                  <c:v>11/7/2020</c:v>
                </c:pt>
                <c:pt idx="51">
                  <c:v>12/7/2020</c:v>
                </c:pt>
                <c:pt idx="52">
                  <c:v>13/7/2020</c:v>
                </c:pt>
                <c:pt idx="53">
                  <c:v>14/7/2020</c:v>
                </c:pt>
                <c:pt idx="54">
                  <c:v>15/7/2020</c:v>
                </c:pt>
                <c:pt idx="55">
                  <c:v>16/7/2020</c:v>
                </c:pt>
                <c:pt idx="56">
                  <c:v>17/7/2020</c:v>
                </c:pt>
                <c:pt idx="57">
                  <c:v>18/7/2020</c:v>
                </c:pt>
                <c:pt idx="58">
                  <c:v>19/7/2020</c:v>
                </c:pt>
                <c:pt idx="59">
                  <c:v>20/7/2020</c:v>
                </c:pt>
                <c:pt idx="60">
                  <c:v>21/7/2020</c:v>
                </c:pt>
                <c:pt idx="61">
                  <c:v>22/7/2020</c:v>
                </c:pt>
                <c:pt idx="62">
                  <c:v>23/7/2020</c:v>
                </c:pt>
                <c:pt idx="63">
                  <c:v>24/7/2020</c:v>
                </c:pt>
                <c:pt idx="64">
                  <c:v>25/7/2020</c:v>
                </c:pt>
                <c:pt idx="65">
                  <c:v>26/7/2020</c:v>
                </c:pt>
                <c:pt idx="66">
                  <c:v>27/7/2020</c:v>
                </c:pt>
                <c:pt idx="67">
                  <c:v>28/7/2020</c:v>
                </c:pt>
                <c:pt idx="68">
                  <c:v>29/7/2020</c:v>
                </c:pt>
                <c:pt idx="69">
                  <c:v>30/7/2020</c:v>
                </c:pt>
                <c:pt idx="70">
                  <c:v>31/7/2020</c:v>
                </c:pt>
                <c:pt idx="71">
                  <c:v>1/8/2020</c:v>
                </c:pt>
                <c:pt idx="72">
                  <c:v>2/8/2020</c:v>
                </c:pt>
                <c:pt idx="73">
                  <c:v>3/8/2020</c:v>
                </c:pt>
                <c:pt idx="74">
                  <c:v>4/8/2020</c:v>
                </c:pt>
                <c:pt idx="75">
                  <c:v>5/8/2020</c:v>
                </c:pt>
                <c:pt idx="76">
                  <c:v>6/8/2020</c:v>
                </c:pt>
                <c:pt idx="77">
                  <c:v>7/8/2020</c:v>
                </c:pt>
                <c:pt idx="78">
                  <c:v>8/8/2020</c:v>
                </c:pt>
                <c:pt idx="79">
                  <c:v>9/8/2020</c:v>
                </c:pt>
                <c:pt idx="80">
                  <c:v>10/8/2020</c:v>
                </c:pt>
                <c:pt idx="81">
                  <c:v>11/8/2020</c:v>
                </c:pt>
                <c:pt idx="82">
                  <c:v>12/8/2020</c:v>
                </c:pt>
                <c:pt idx="83">
                  <c:v>13/8/2020</c:v>
                </c:pt>
                <c:pt idx="84">
                  <c:v>14/8/2020</c:v>
                </c:pt>
                <c:pt idx="85">
                  <c:v>15/8/2020</c:v>
                </c:pt>
                <c:pt idx="86">
                  <c:v>16/8/2020</c:v>
                </c:pt>
                <c:pt idx="87">
                  <c:v>17/8/2020</c:v>
                </c:pt>
                <c:pt idx="88">
                  <c:v>18/8/2020</c:v>
                </c:pt>
                <c:pt idx="89">
                  <c:v>19/8/2020</c:v>
                </c:pt>
                <c:pt idx="90">
                  <c:v>20/8/2020</c:v>
                </c:pt>
                <c:pt idx="91">
                  <c:v>21/8/2020</c:v>
                </c:pt>
                <c:pt idx="92">
                  <c:v>22/8/2020</c:v>
                </c:pt>
                <c:pt idx="93">
                  <c:v>23/8/2020</c:v>
                </c:pt>
                <c:pt idx="94">
                  <c:v>24/8/2020</c:v>
                </c:pt>
                <c:pt idx="95">
                  <c:v>25/8/2020</c:v>
                </c:pt>
                <c:pt idx="96">
                  <c:v>26/8/2020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strCache>
            </c:strRef>
          </c:cat>
          <c:val>
            <c:numRef>
              <c:f>'Spain'!$G$92:$G$225</c:f>
              <c:numCache>
                <c:ptCount val="134"/>
                <c:pt idx="0">
                  <c:v>1787.000000</c:v>
                </c:pt>
                <c:pt idx="1">
                  <c:v>466.000000</c:v>
                </c:pt>
                <c:pt idx="2">
                  <c:v>482.000000</c:v>
                </c:pt>
                <c:pt idx="3">
                  <c:v>-372.000000</c:v>
                </c:pt>
                <c:pt idx="4">
                  <c:v>859.000000</c:v>
                </c:pt>
                <c:pt idx="5">
                  <c:v>510.000000</c:v>
                </c:pt>
                <c:pt idx="6">
                  <c:v>1137.000000</c:v>
                </c:pt>
                <c:pt idx="7">
                  <c:v>658.000000</c:v>
                </c:pt>
                <c:pt idx="8">
                  <c:v>664.000000</c:v>
                </c:pt>
                <c:pt idx="9">
                  <c:v>201.000000</c:v>
                </c:pt>
                <c:pt idx="10">
                  <c:v>209.000000</c:v>
                </c:pt>
                <c:pt idx="11">
                  <c:v>294.000000</c:v>
                </c:pt>
                <c:pt idx="12">
                  <c:v>394.000000</c:v>
                </c:pt>
                <c:pt idx="13">
                  <c:v>334.000000</c:v>
                </c:pt>
                <c:pt idx="14">
                  <c:v>318.000000</c:v>
                </c:pt>
                <c:pt idx="15">
                  <c:v>332.000000</c:v>
                </c:pt>
                <c:pt idx="16">
                  <c:v>240.000000</c:v>
                </c:pt>
                <c:pt idx="17">
                  <c:v>167.000000</c:v>
                </c:pt>
                <c:pt idx="18">
                  <c:v>249.000000</c:v>
                </c:pt>
                <c:pt idx="19">
                  <c:v>314.000000</c:v>
                </c:pt>
                <c:pt idx="20">
                  <c:v>427.000000</c:v>
                </c:pt>
                <c:pt idx="21">
                  <c:v>502.000000</c:v>
                </c:pt>
                <c:pt idx="22">
                  <c:v>396.000000</c:v>
                </c:pt>
                <c:pt idx="23">
                  <c:v>323.000000</c:v>
                </c:pt>
                <c:pt idx="24">
                  <c:v>181.000000</c:v>
                </c:pt>
                <c:pt idx="25">
                  <c:v>219.000000</c:v>
                </c:pt>
                <c:pt idx="26">
                  <c:v>355.000000</c:v>
                </c:pt>
                <c:pt idx="27">
                  <c:v>585.000000</c:v>
                </c:pt>
                <c:pt idx="28">
                  <c:v>307.000000</c:v>
                </c:pt>
                <c:pt idx="29">
                  <c:v>363.000000</c:v>
                </c:pt>
                <c:pt idx="30">
                  <c:v>334.000000</c:v>
                </c:pt>
                <c:pt idx="31">
                  <c:v>232.000000</c:v>
                </c:pt>
                <c:pt idx="32">
                  <c:v>248.000000</c:v>
                </c:pt>
                <c:pt idx="33">
                  <c:v>334.000000</c:v>
                </c:pt>
                <c:pt idx="34">
                  <c:v>400.000000</c:v>
                </c:pt>
                <c:pt idx="35">
                  <c:v>0.000000</c:v>
                </c:pt>
                <c:pt idx="36">
                  <c:v>983.000000</c:v>
                </c:pt>
                <c:pt idx="37">
                  <c:v>301.000000</c:v>
                </c:pt>
                <c:pt idx="38">
                  <c:v>200.000000</c:v>
                </c:pt>
                <c:pt idx="39">
                  <c:v>301.000000</c:v>
                </c:pt>
                <c:pt idx="40">
                  <c:v>388.000000</c:v>
                </c:pt>
                <c:pt idx="41">
                  <c:v>444.000000</c:v>
                </c:pt>
                <c:pt idx="42">
                  <c:v>442.000000</c:v>
                </c:pt>
                <c:pt idx="43">
                  <c:v>0.000000</c:v>
                </c:pt>
                <c:pt idx="44">
                  <c:v>830.000000</c:v>
                </c:pt>
                <c:pt idx="45">
                  <c:v>414.000000</c:v>
                </c:pt>
                <c:pt idx="46">
                  <c:v>341.000000</c:v>
                </c:pt>
                <c:pt idx="47">
                  <c:v>383.000000</c:v>
                </c:pt>
                <c:pt idx="48">
                  <c:v>543.000000</c:v>
                </c:pt>
                <c:pt idx="49">
                  <c:v>852.000000</c:v>
                </c:pt>
                <c:pt idx="50">
                  <c:v>0.000000</c:v>
                </c:pt>
                <c:pt idx="51">
                  <c:v>0.000000</c:v>
                </c:pt>
                <c:pt idx="52">
                  <c:v>2045.000000</c:v>
                </c:pt>
                <c:pt idx="53">
                  <c:v>666.000000</c:v>
                </c:pt>
                <c:pt idx="54">
                  <c:v>875.000000</c:v>
                </c:pt>
                <c:pt idx="55">
                  <c:v>1361.000000</c:v>
                </c:pt>
                <c:pt idx="56">
                  <c:v>1400.000000</c:v>
                </c:pt>
                <c:pt idx="57">
                  <c:v>0.000000</c:v>
                </c:pt>
                <c:pt idx="58">
                  <c:v>3054.000000</c:v>
                </c:pt>
                <c:pt idx="59">
                  <c:v>1527.000000</c:v>
                </c:pt>
                <c:pt idx="60">
                  <c:v>1358.000000</c:v>
                </c:pt>
                <c:pt idx="61">
                  <c:v>1357.000000</c:v>
                </c:pt>
                <c:pt idx="62">
                  <c:v>2615.000000</c:v>
                </c:pt>
                <c:pt idx="63">
                  <c:v>2255.000000</c:v>
                </c:pt>
                <c:pt idx="64">
                  <c:v>0.000000</c:v>
                </c:pt>
                <c:pt idx="65">
                  <c:v>4241.000000</c:v>
                </c:pt>
                <c:pt idx="66">
                  <c:v>2120.000000</c:v>
                </c:pt>
                <c:pt idx="67">
                  <c:v>1828.000000</c:v>
                </c:pt>
                <c:pt idx="68">
                  <c:v>2031.000000</c:v>
                </c:pt>
                <c:pt idx="69">
                  <c:v>2789.000000</c:v>
                </c:pt>
                <c:pt idx="70">
                  <c:v>3092.000000</c:v>
                </c:pt>
                <c:pt idx="71">
                  <c:v>0.000000</c:v>
                </c:pt>
                <c:pt idx="72">
                  <c:v>5488.000000</c:v>
                </c:pt>
                <c:pt idx="73">
                  <c:v>3044.000000</c:v>
                </c:pt>
                <c:pt idx="74">
                  <c:v>5760.000000</c:v>
                </c:pt>
                <c:pt idx="75">
                  <c:v>2953.000000</c:v>
                </c:pt>
                <c:pt idx="76">
                  <c:v>1683.000000</c:v>
                </c:pt>
                <c:pt idx="77">
                  <c:v>6912.000000</c:v>
                </c:pt>
                <c:pt idx="78">
                  <c:v>0.000000</c:v>
                </c:pt>
                <c:pt idx="79">
                  <c:v>5745.000000</c:v>
                </c:pt>
                <c:pt idx="80">
                  <c:v>2873.000000</c:v>
                </c:pt>
                <c:pt idx="81">
                  <c:v>3632.000000</c:v>
                </c:pt>
                <c:pt idx="82">
                  <c:v>3172.000000</c:v>
                </c:pt>
                <c:pt idx="83">
                  <c:v>4050.000000</c:v>
                </c:pt>
                <c:pt idx="84">
                  <c:v>5827.000000</c:v>
                </c:pt>
                <c:pt idx="85">
                  <c:v>6448.000000</c:v>
                </c:pt>
                <c:pt idx="86">
                  <c:v>4896.000000</c:v>
                </c:pt>
                <c:pt idx="87">
                  <c:v>4106.000000</c:v>
                </c:pt>
                <c:pt idx="88">
                  <c:v>5747.000000</c:v>
                </c:pt>
                <c:pt idx="89">
                  <c:v>7199.000000</c:v>
                </c:pt>
                <c:pt idx="90">
                  <c:v>7261.000000</c:v>
                </c:pt>
                <c:pt idx="91">
                  <c:v>6795.000000</c:v>
                </c:pt>
                <c:pt idx="92">
                  <c:v>7565.000000</c:v>
                </c:pt>
                <c:pt idx="93">
                  <c:v>3164.000000</c:v>
                </c:pt>
                <c:pt idx="94">
                  <c:v>2080.000000</c:v>
                </c:pt>
                <c:pt idx="95">
                  <c:v>2415.000000</c:v>
                </c:pt>
                <c:pt idx="96">
                  <c:v>3594.000000</c:v>
                </c:pt>
                <c:pt idx="97">
                  <c:v>3781.000000</c:v>
                </c:pt>
                <c:pt idx="98">
                  <c:v>3829.000000</c:v>
                </c:pt>
                <c:pt idx="99">
                  <c:v>0.000000</c:v>
                </c:pt>
                <c:pt idx="100">
                  <c:v>4748.000000</c:v>
                </c:pt>
                <c:pt idx="101">
                  <c:v>2489.000000</c:v>
                </c:pt>
                <c:pt idx="102">
                  <c:v>8115.000000</c:v>
                </c:pt>
                <c:pt idx="103">
                  <c:v>8581.000000</c:v>
                </c:pt>
                <c:pt idx="104">
                  <c:v>33076.000000</c:v>
                </c:pt>
                <c:pt idx="105">
                  <c:v>4503.000000</c:v>
                </c:pt>
                <c:pt idx="106">
                  <c:v>0.000000</c:v>
                </c:pt>
                <c:pt idx="107">
                  <c:v>5976.000000</c:v>
                </c:pt>
                <c:pt idx="108">
                  <c:v>2440.000000</c:v>
                </c:pt>
                <c:pt idx="109">
                  <c:v>8964.000000</c:v>
                </c:pt>
                <c:pt idx="110">
                  <c:v>8866.000000</c:v>
                </c:pt>
                <c:pt idx="111">
                  <c:v>10764.000000</c:v>
                </c:pt>
                <c:pt idx="112">
                  <c:v>22554.000000</c:v>
                </c:pt>
                <c:pt idx="113">
                  <c:v>0.000000</c:v>
                </c:pt>
                <c:pt idx="114">
                  <c:v>14010.000000</c:v>
                </c:pt>
                <c:pt idx="115">
                  <c:v>3023.000000</c:v>
                </c:pt>
                <c:pt idx="116">
                  <c:v>9437.000000</c:v>
                </c:pt>
                <c:pt idx="117">
                  <c:v>11193.000000</c:v>
                </c:pt>
                <c:pt idx="118">
                  <c:v>11291.000000</c:v>
                </c:pt>
                <c:pt idx="119">
                  <c:v>33683.000000</c:v>
                </c:pt>
                <c:pt idx="120">
                  <c:v>0.000000</c:v>
                </c:pt>
                <c:pt idx="121">
                  <c:v>9177.000000</c:v>
                </c:pt>
                <c:pt idx="122">
                  <c:v>2957.000000</c:v>
                </c:pt>
                <c:pt idx="123">
                  <c:v>10799.000000</c:v>
                </c:pt>
                <c:pt idx="124">
                  <c:v>11289.000000</c:v>
                </c:pt>
                <c:pt idx="125">
                  <c:v>11653.000000</c:v>
                </c:pt>
                <c:pt idx="126">
                  <c:v>29989.000000</c:v>
                </c:pt>
                <c:pt idx="127">
                  <c:v>0.000000</c:v>
                </c:pt>
                <c:pt idx="128">
                  <c:v>10643.000000</c:v>
                </c:pt>
                <c:pt idx="129">
                  <c:v>2425.000000</c:v>
                </c:pt>
                <c:pt idx="130">
                  <c:v>9906.000000</c:v>
                </c:pt>
                <c:pt idx="131">
                  <c:v>11016.000000</c:v>
                </c:pt>
                <c:pt idx="132">
                  <c:v>9419.000000</c:v>
                </c:pt>
                <c:pt idx="133">
                  <c:v>32200.000000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5674"/>
          <c:y val="0"/>
          <c:w val="0.81608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099193"/>
          <c:w val="0.891195"/>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'Spain'!$B$132:$B$286</c:f>
              <c:strCache>
                <c:ptCount val="155"/>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pt idx="122">
                  <c:v>31/10/2020</c:v>
                </c:pt>
                <c:pt idx="123">
                  <c:v>1/11/2020</c:v>
                </c:pt>
                <c:pt idx="124">
                  <c:v>2/11/2020</c:v>
                </c:pt>
                <c:pt idx="125">
                  <c:v>3/11/2020</c:v>
                </c:pt>
                <c:pt idx="126">
                  <c:v>4/11/2020</c:v>
                </c:pt>
                <c:pt idx="127">
                  <c:v>5/11/2020</c:v>
                </c:pt>
                <c:pt idx="128">
                  <c:v>6/11/2020</c:v>
                </c:pt>
                <c:pt idx="129">
                  <c:v>7/11/2020</c:v>
                </c:pt>
                <c:pt idx="130">
                  <c:v>8/11/2020</c:v>
                </c:pt>
                <c:pt idx="131">
                  <c:v>9/11/2020</c:v>
                </c:pt>
                <c:pt idx="132">
                  <c:v>10/11/2020</c:v>
                </c:pt>
                <c:pt idx="133">
                  <c:v>11/11/2020</c:v>
                </c:pt>
                <c:pt idx="134">
                  <c:v>12/11/2020</c:v>
                </c:pt>
                <c:pt idx="135">
                  <c:v>13/11/2020</c:v>
                </c:pt>
                <c:pt idx="136">
                  <c:v>14/11/2020</c:v>
                </c:pt>
                <c:pt idx="137">
                  <c:v>15/11/2020</c:v>
                </c:pt>
                <c:pt idx="138">
                  <c:v>16/11/2020</c:v>
                </c:pt>
                <c:pt idx="139">
                  <c:v>17/11/2020</c:v>
                </c:pt>
                <c:pt idx="140">
                  <c:v>18/11/2020</c:v>
                </c:pt>
                <c:pt idx="141">
                  <c:v>19/11/2020</c:v>
                </c:pt>
                <c:pt idx="142">
                  <c:v>20/11/2020</c:v>
                </c:pt>
                <c:pt idx="143">
                  <c:v>21/11/2020</c:v>
                </c:pt>
                <c:pt idx="144">
                  <c:v>22/11/2020</c:v>
                </c:pt>
                <c:pt idx="145">
                  <c:v>23/11/2020</c:v>
                </c:pt>
                <c:pt idx="146">
                  <c:v>24/11/2020</c:v>
                </c:pt>
                <c:pt idx="147">
                  <c:v>25/11/2020</c:v>
                </c:pt>
                <c:pt idx="148">
                  <c:v>26/11/2020</c:v>
                </c:pt>
                <c:pt idx="149">
                  <c:v>27/11/2020</c:v>
                </c:pt>
                <c:pt idx="150">
                  <c:v>28/11/2020</c:v>
                </c:pt>
                <c:pt idx="151">
                  <c:v>29/11/2020</c:v>
                </c:pt>
                <c:pt idx="152">
                  <c:v>30/11/2020</c:v>
                </c:pt>
                <c:pt idx="153">
                  <c:v>1/12/2020</c:v>
                </c:pt>
                <c:pt idx="154">
                  <c:v>2/12/2020</c:v>
                </c:pt>
              </c:strCache>
            </c:strRef>
          </c:cat>
          <c:val>
            <c:numRef>
              <c:f>'Spain'!$F$132:$F$286</c:f>
              <c:numCache>
                <c:ptCount val="155"/>
                <c:pt idx="0">
                  <c:v>8.000000</c:v>
                </c:pt>
                <c:pt idx="1">
                  <c:v>5.000000</c:v>
                </c:pt>
                <c:pt idx="2">
                  <c:v>17.000000</c:v>
                </c:pt>
                <c:pt idx="3">
                  <c:v>0.000000</c:v>
                </c:pt>
                <c:pt idx="4">
                  <c:v>0.000000</c:v>
                </c:pt>
                <c:pt idx="5">
                  <c:v>3.000000</c:v>
                </c:pt>
                <c:pt idx="6">
                  <c:v>4.000000</c:v>
                </c:pt>
                <c:pt idx="7">
                  <c:v>4.000000</c:v>
                </c:pt>
                <c:pt idx="8">
                  <c:v>5.000000</c:v>
                </c:pt>
                <c:pt idx="9">
                  <c:v>2.000000</c:v>
                </c:pt>
                <c:pt idx="10">
                  <c:v>0.000000</c:v>
                </c:pt>
                <c:pt idx="11">
                  <c:v>0.000000</c:v>
                </c:pt>
                <c:pt idx="12">
                  <c:v>3.000000</c:v>
                </c:pt>
                <c:pt idx="13">
                  <c:v>3.000000</c:v>
                </c:pt>
                <c:pt idx="14">
                  <c:v>4.000000</c:v>
                </c:pt>
                <c:pt idx="15">
                  <c:v>3.000000</c:v>
                </c:pt>
                <c:pt idx="16">
                  <c:v>4.000000</c:v>
                </c:pt>
                <c:pt idx="17">
                  <c:v>0.000000</c:v>
                </c:pt>
                <c:pt idx="18">
                  <c:v>0.000000</c:v>
                </c:pt>
                <c:pt idx="19">
                  <c:v>2.000000</c:v>
                </c:pt>
                <c:pt idx="20">
                  <c:v>2.000000</c:v>
                </c:pt>
                <c:pt idx="21">
                  <c:v>2.000000</c:v>
                </c:pt>
                <c:pt idx="22">
                  <c:v>3.000000</c:v>
                </c:pt>
                <c:pt idx="23">
                  <c:v>3.000000</c:v>
                </c:pt>
                <c:pt idx="24">
                  <c:v>0.000000</c:v>
                </c:pt>
                <c:pt idx="25">
                  <c:v>0.000000</c:v>
                </c:pt>
                <c:pt idx="26">
                  <c:v>0.000000</c:v>
                </c:pt>
                <c:pt idx="27">
                  <c:v>4.000000</c:v>
                </c:pt>
                <c:pt idx="28">
                  <c:v>5.000000</c:v>
                </c:pt>
                <c:pt idx="29">
                  <c:v>2.000000</c:v>
                </c:pt>
                <c:pt idx="30">
                  <c:v>2.000000</c:v>
                </c:pt>
                <c:pt idx="31">
                  <c:v>0.000000</c:v>
                </c:pt>
                <c:pt idx="32">
                  <c:v>18.000000</c:v>
                </c:pt>
                <c:pt idx="33">
                  <c:v>9.000000</c:v>
                </c:pt>
                <c:pt idx="34">
                  <c:v>26.000000</c:v>
                </c:pt>
                <c:pt idx="35">
                  <c:v>1.000000</c:v>
                </c:pt>
                <c:pt idx="36">
                  <c:v>1.000000</c:v>
                </c:pt>
                <c:pt idx="37">
                  <c:v>3.000000</c:v>
                </c:pt>
                <c:pt idx="38">
                  <c:v>0.000000</c:v>
                </c:pt>
                <c:pt idx="39">
                  <c:v>0.000000</c:v>
                </c:pt>
                <c:pt idx="40">
                  <c:v>73.000000</c:v>
                </c:pt>
                <c:pt idx="41">
                  <c:v>5.000000</c:v>
                </c:pt>
                <c:pt idx="42">
                  <c:v>0.000000</c:v>
                </c:pt>
                <c:pt idx="43">
                  <c:v>24.000000</c:v>
                </c:pt>
                <c:pt idx="44">
                  <c:v>12.000000</c:v>
                </c:pt>
                <c:pt idx="45">
                  <c:v>0.000000</c:v>
                </c:pt>
                <c:pt idx="46">
                  <c:v>0.000000</c:v>
                </c:pt>
                <c:pt idx="47">
                  <c:v>29.000000</c:v>
                </c:pt>
                <c:pt idx="48">
                  <c:v>24.000000</c:v>
                </c:pt>
                <c:pt idx="49">
                  <c:v>127.000000</c:v>
                </c:pt>
                <c:pt idx="50">
                  <c:v>16.000000</c:v>
                </c:pt>
                <c:pt idx="51">
                  <c:v>25.000000</c:v>
                </c:pt>
                <c:pt idx="52">
                  <c:v>0.000000</c:v>
                </c:pt>
                <c:pt idx="53">
                  <c:v>22.000000</c:v>
                </c:pt>
                <c:pt idx="54">
                  <c:v>12.000000</c:v>
                </c:pt>
                <c:pt idx="55">
                  <c:v>52.000000</c:v>
                </c:pt>
                <c:pt idx="56">
                  <c:v>47.000000</c:v>
                </c:pt>
                <c:pt idx="57">
                  <c:v>25.000000</c:v>
                </c:pt>
                <c:pt idx="58">
                  <c:v>15.000000</c:v>
                </c:pt>
                <c:pt idx="59">
                  <c:v>0.000000</c:v>
                </c:pt>
                <c:pt idx="60">
                  <c:v>55.000000</c:v>
                </c:pt>
                <c:pt idx="61">
                  <c:v>28.000000</c:v>
                </c:pt>
                <c:pt idx="62">
                  <c:v>58.000000</c:v>
                </c:pt>
                <c:pt idx="63">
                  <c:v>42.000000</c:v>
                </c:pt>
                <c:pt idx="64">
                  <c:v>40.000000</c:v>
                </c:pt>
                <c:pt idx="65">
                  <c:v>184.000000</c:v>
                </c:pt>
                <c:pt idx="66">
                  <c:v>0.000000</c:v>
                </c:pt>
                <c:pt idx="67">
                  <c:v>66.000000</c:v>
                </c:pt>
                <c:pt idx="68">
                  <c:v>32.000000</c:v>
                </c:pt>
                <c:pt idx="69">
                  <c:v>78.000000</c:v>
                </c:pt>
                <c:pt idx="70">
                  <c:v>34.000000</c:v>
                </c:pt>
                <c:pt idx="71">
                  <c:v>71.000000</c:v>
                </c:pt>
                <c:pt idx="72">
                  <c:v>48.000000</c:v>
                </c:pt>
                <c:pt idx="73">
                  <c:v>0.000000</c:v>
                </c:pt>
                <c:pt idx="74">
                  <c:v>68.000000</c:v>
                </c:pt>
                <c:pt idx="75">
                  <c:v>33.000000</c:v>
                </c:pt>
                <c:pt idx="76">
                  <c:v>156.000000</c:v>
                </c:pt>
                <c:pt idx="77">
                  <c:v>239.000000</c:v>
                </c:pt>
                <c:pt idx="78">
                  <c:v>162.000000</c:v>
                </c:pt>
                <c:pt idx="79">
                  <c:v>90.000000</c:v>
                </c:pt>
                <c:pt idx="80">
                  <c:v>0.000000</c:v>
                </c:pt>
                <c:pt idx="81">
                  <c:v>112.000000</c:v>
                </c:pt>
                <c:pt idx="82">
                  <c:v>56.000000</c:v>
                </c:pt>
                <c:pt idx="83">
                  <c:v>241.000000</c:v>
                </c:pt>
                <c:pt idx="84">
                  <c:v>130.000000</c:v>
                </c:pt>
                <c:pt idx="85">
                  <c:v>84.000000</c:v>
                </c:pt>
                <c:pt idx="86">
                  <c:v>114.000000</c:v>
                </c:pt>
                <c:pt idx="87">
                  <c:v>0.000000</c:v>
                </c:pt>
                <c:pt idx="88">
                  <c:v>120.000000</c:v>
                </c:pt>
                <c:pt idx="89">
                  <c:v>59.000000</c:v>
                </c:pt>
                <c:pt idx="90">
                  <c:v>203.000000</c:v>
                </c:pt>
                <c:pt idx="91">
                  <c:v>177.000000</c:v>
                </c:pt>
                <c:pt idx="92">
                  <c:v>182.000000</c:v>
                </c:pt>
                <c:pt idx="93">
                  <c:v>113.000000</c:v>
                </c:pt>
                <c:pt idx="94">
                  <c:v>0.000000</c:v>
                </c:pt>
                <c:pt idx="95">
                  <c:v>93.000000</c:v>
                </c:pt>
                <c:pt idx="96">
                  <c:v>46.000000</c:v>
                </c:pt>
                <c:pt idx="97">
                  <c:v>261.000000</c:v>
                </c:pt>
                <c:pt idx="98">
                  <c:v>76.000000</c:v>
                </c:pt>
                <c:pt idx="99">
                  <c:v>126.000000</c:v>
                </c:pt>
                <c:pt idx="100">
                  <c:v>241.000000</c:v>
                </c:pt>
                <c:pt idx="101">
                  <c:v>0.000000</c:v>
                </c:pt>
                <c:pt idx="102">
                  <c:v>130.000000</c:v>
                </c:pt>
                <c:pt idx="103">
                  <c:v>65.000000</c:v>
                </c:pt>
                <c:pt idx="104">
                  <c:v>80.000000</c:v>
                </c:pt>
                <c:pt idx="105">
                  <c:v>209.000000</c:v>
                </c:pt>
                <c:pt idx="106">
                  <c:v>140.000000</c:v>
                </c:pt>
                <c:pt idx="107">
                  <c:v>222.000000</c:v>
                </c:pt>
                <c:pt idx="108">
                  <c:v>0.000000</c:v>
                </c:pt>
                <c:pt idx="109">
                  <c:v>144.000000</c:v>
                </c:pt>
                <c:pt idx="110">
                  <c:v>73.000000</c:v>
                </c:pt>
                <c:pt idx="111">
                  <c:v>218.000000</c:v>
                </c:pt>
                <c:pt idx="112">
                  <c:v>156.000000</c:v>
                </c:pt>
                <c:pt idx="113">
                  <c:v>155.000000</c:v>
                </c:pt>
                <c:pt idx="114">
                  <c:v>231.000000</c:v>
                </c:pt>
                <c:pt idx="115">
                  <c:v>0.000000</c:v>
                </c:pt>
                <c:pt idx="116">
                  <c:v>186.000000</c:v>
                </c:pt>
                <c:pt idx="117">
                  <c:v>93.000000</c:v>
                </c:pt>
                <c:pt idx="118">
                  <c:v>267.000000</c:v>
                </c:pt>
                <c:pt idx="119">
                  <c:v>168.000000</c:v>
                </c:pt>
                <c:pt idx="120">
                  <c:v>173.000000</c:v>
                </c:pt>
                <c:pt idx="121">
                  <c:v>239.000000</c:v>
                </c:pt>
                <c:pt idx="122">
                  <c:v>0.000000</c:v>
                </c:pt>
                <c:pt idx="123">
                  <c:v>252.000000</c:v>
                </c:pt>
                <c:pt idx="124">
                  <c:v>127.000000</c:v>
                </c:pt>
                <c:pt idx="125">
                  <c:v>238.000000</c:v>
                </c:pt>
                <c:pt idx="126">
                  <c:v>1623.000000</c:v>
                </c:pt>
                <c:pt idx="127">
                  <c:v>368.000000</c:v>
                </c:pt>
                <c:pt idx="128">
                  <c:v>347.000000</c:v>
                </c:pt>
                <c:pt idx="129">
                  <c:v>0.000000</c:v>
                </c:pt>
                <c:pt idx="130">
                  <c:v>342.000000</c:v>
                </c:pt>
                <c:pt idx="131">
                  <c:v>170.000000</c:v>
                </c:pt>
                <c:pt idx="132">
                  <c:v>411.000000</c:v>
                </c:pt>
                <c:pt idx="133">
                  <c:v>349.000000</c:v>
                </c:pt>
                <c:pt idx="134">
                  <c:v>356.000000</c:v>
                </c:pt>
                <c:pt idx="135">
                  <c:v>308.000000</c:v>
                </c:pt>
                <c:pt idx="136">
                  <c:v>0.000000</c:v>
                </c:pt>
                <c:pt idx="137">
                  <c:v>322.000000</c:v>
                </c:pt>
                <c:pt idx="138">
                  <c:v>162.000000</c:v>
                </c:pt>
                <c:pt idx="139">
                  <c:v>435.000000</c:v>
                </c:pt>
                <c:pt idx="140">
                  <c:v>351.000000</c:v>
                </c:pt>
                <c:pt idx="141">
                  <c:v>252.000000</c:v>
                </c:pt>
                <c:pt idx="142">
                  <c:v>328.000000</c:v>
                </c:pt>
                <c:pt idx="143">
                  <c:v>0.000000</c:v>
                </c:pt>
                <c:pt idx="144">
                  <c:v>342.000000</c:v>
                </c:pt>
                <c:pt idx="145">
                  <c:v>170.000000</c:v>
                </c:pt>
                <c:pt idx="146">
                  <c:v>537.000000</c:v>
                </c:pt>
                <c:pt idx="147">
                  <c:v>369.000000</c:v>
                </c:pt>
                <c:pt idx="148">
                  <c:v>337.000000</c:v>
                </c:pt>
                <c:pt idx="149">
                  <c:v>294.000000</c:v>
                </c:pt>
                <c:pt idx="150">
                  <c:v>0.000000</c:v>
                </c:pt>
                <c:pt idx="151">
                  <c:v>0.000000</c:v>
                </c:pt>
                <c:pt idx="152">
                  <c:v>401.000000</c:v>
                </c:pt>
                <c:pt idx="153">
                  <c:v>442.000000</c:v>
                </c:pt>
                <c:pt idx="154">
                  <c:v>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0"/>
        <c:minorUnit val="90"/>
      </c:valAx>
      <c:spPr>
        <a:noFill/>
        <a:ln w="12700" cap="flat">
          <a:noFill/>
          <a:miter lim="400000"/>
        </a:ln>
        <a:effectLst/>
      </c:spPr>
    </c:plotArea>
    <c:legend>
      <c:legendPos val="t"/>
      <c:layout>
        <c:manualLayout>
          <c:xMode val="edge"/>
          <c:yMode val="edge"/>
          <c:x val="0.0604388"/>
          <c:y val="0"/>
          <c:w val="0.8512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099193"/>
          <c:w val="0.848928"/>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1327,2e</a:t>
                    </a:r>
                    <a:r>
                      <a:rPr b="0" baseline="33200" i="0" strike="noStrike" sz="1000" u="none">
                        <a:solidFill>
                          <a:srgbClr val="444444"/>
                        </a:solidFill>
                        <a:latin typeface="Helvetica Neue"/>
                      </a:rPr>
                      <a:t>0,0232x
R² = 0,619</a:t>
                    </a:r>
                  </a:p>
                </c:rich>
              </c:tx>
            </c:trendlineLbl>
          </c:trendline>
          <c:cat>
            <c:strRef>
              <c:f>'Spain'!$B$132:$B$134,'Spain'!$B$136:$B$141,'Spain'!$B$144:$B$148,'Spain'!$B$150:$B$155,'Spain'!$B$157:$B$162,'Spain'!$B$164:$B$169,'Spain'!$B$171:$B$190,'Spain'!$B$192:$B$197,'Spain'!$B$199:$B$204,'Spain'!$B$206:$B$211,'Spain'!$B$213:$B$218,'Spain'!$B$220:$B$225,'Spain'!$B$227:$B$232,'Spain'!$B$234:$B$239,'Spain'!$B$241:$B$246,'Spain'!$B$248:$B$253,'Spain'!$B$255:$B$260,'Spain'!$B$262:$B$267,'Spain'!$B$269:$B$274,'Spain'!$B$276:$B$281,'Spain'!$B$284:$B$286</c:f>
              <c:strCache>
                <c:ptCount val="133"/>
                <c:pt idx="0">
                  <c:v>1/7/2020</c:v>
                </c:pt>
                <c:pt idx="1">
                  <c:v>2/7/2020</c:v>
                </c:pt>
                <c:pt idx="2">
                  <c:v>3/7/2020</c:v>
                </c:pt>
                <c:pt idx="3">
                  <c:v>5/7/2020</c:v>
                </c:pt>
                <c:pt idx="4">
                  <c:v>6/7/2020</c:v>
                </c:pt>
                <c:pt idx="5">
                  <c:v>7/7/2020</c:v>
                </c:pt>
                <c:pt idx="6">
                  <c:v>8/7/2020</c:v>
                </c:pt>
                <c:pt idx="7">
                  <c:v>9/7/2020</c:v>
                </c:pt>
                <c:pt idx="8">
                  <c:v>10/7/2020</c:v>
                </c:pt>
                <c:pt idx="9">
                  <c:v>13/7/2020</c:v>
                </c:pt>
                <c:pt idx="10">
                  <c:v>14/7/2020</c:v>
                </c:pt>
                <c:pt idx="11">
                  <c:v>15/7/2020</c:v>
                </c:pt>
                <c:pt idx="12">
                  <c:v>16/7/2020</c:v>
                </c:pt>
                <c:pt idx="13">
                  <c:v>17/7/2020</c:v>
                </c:pt>
                <c:pt idx="14">
                  <c:v>19/7/2020</c:v>
                </c:pt>
                <c:pt idx="15">
                  <c:v>20/7/2020</c:v>
                </c:pt>
                <c:pt idx="16">
                  <c:v>21/7/2020</c:v>
                </c:pt>
                <c:pt idx="17">
                  <c:v>22/7/2020</c:v>
                </c:pt>
                <c:pt idx="18">
                  <c:v>23/7/2020</c:v>
                </c:pt>
                <c:pt idx="19">
                  <c:v>24/7/2020</c:v>
                </c:pt>
                <c:pt idx="20">
                  <c:v>26/7/2020</c:v>
                </c:pt>
                <c:pt idx="21">
                  <c:v>27/7/2020</c:v>
                </c:pt>
                <c:pt idx="22">
                  <c:v>28/7/2020</c:v>
                </c:pt>
                <c:pt idx="23">
                  <c:v>29/7/2020</c:v>
                </c:pt>
                <c:pt idx="24">
                  <c:v>30/7/2020</c:v>
                </c:pt>
                <c:pt idx="25">
                  <c:v>31/7/2020</c:v>
                </c:pt>
                <c:pt idx="26">
                  <c:v>2/8/2020</c:v>
                </c:pt>
                <c:pt idx="27">
                  <c:v>3/8/2020</c:v>
                </c:pt>
                <c:pt idx="28">
                  <c:v>4/8/2020</c:v>
                </c:pt>
                <c:pt idx="29">
                  <c:v>5/8/2020</c:v>
                </c:pt>
                <c:pt idx="30">
                  <c:v>6/8/2020</c:v>
                </c:pt>
                <c:pt idx="31">
                  <c:v>7/8/2020</c:v>
                </c:pt>
                <c:pt idx="32">
                  <c:v>9/8/2020</c:v>
                </c:pt>
                <c:pt idx="33">
                  <c:v>10/8/2020</c:v>
                </c:pt>
                <c:pt idx="34">
                  <c:v>11/8/2020</c:v>
                </c:pt>
                <c:pt idx="35">
                  <c:v>12/8/2020</c:v>
                </c:pt>
                <c:pt idx="36">
                  <c:v>13/8/2020</c:v>
                </c:pt>
                <c:pt idx="37">
                  <c:v>14/8/2020</c:v>
                </c:pt>
                <c:pt idx="38">
                  <c:v>15/8/2020</c:v>
                </c:pt>
                <c:pt idx="39">
                  <c:v>16/8/2020</c:v>
                </c:pt>
                <c:pt idx="40">
                  <c:v>17/8/2020</c:v>
                </c:pt>
                <c:pt idx="41">
                  <c:v>18/8/2020</c:v>
                </c:pt>
                <c:pt idx="42">
                  <c:v>19/8/2020</c:v>
                </c:pt>
                <c:pt idx="43">
                  <c:v>20/8/2020</c:v>
                </c:pt>
                <c:pt idx="44">
                  <c:v>21/8/2020</c:v>
                </c:pt>
                <c:pt idx="45">
                  <c:v>22/8/2020</c:v>
                </c:pt>
                <c:pt idx="46">
                  <c:v>23/8/2020</c:v>
                </c:pt>
                <c:pt idx="47">
                  <c:v>24/8/2020</c:v>
                </c:pt>
                <c:pt idx="48">
                  <c:v>25/8/2020</c:v>
                </c:pt>
                <c:pt idx="49">
                  <c:v>26/8/2020</c:v>
                </c:pt>
                <c:pt idx="50">
                  <c:v>27/8/2020</c:v>
                </c:pt>
                <c:pt idx="51">
                  <c:v>28/8/2020</c:v>
                </c:pt>
                <c:pt idx="52">
                  <c:v>30/8/2020</c:v>
                </c:pt>
                <c:pt idx="53">
                  <c:v>31/8/2020</c:v>
                </c:pt>
                <c:pt idx="54">
                  <c:v>1/9/2020</c:v>
                </c:pt>
                <c:pt idx="55">
                  <c:v>2/9/2020</c:v>
                </c:pt>
                <c:pt idx="56">
                  <c:v>3/9/2020</c:v>
                </c:pt>
                <c:pt idx="57">
                  <c:v>4/9/2020</c:v>
                </c:pt>
                <c:pt idx="58">
                  <c:v>6/9/2020</c:v>
                </c:pt>
                <c:pt idx="59">
                  <c:v>7/9/2020</c:v>
                </c:pt>
                <c:pt idx="60">
                  <c:v>8/9/2020</c:v>
                </c:pt>
                <c:pt idx="61">
                  <c:v>9/9/2020</c:v>
                </c:pt>
                <c:pt idx="62">
                  <c:v>10/9/2020</c:v>
                </c:pt>
                <c:pt idx="63">
                  <c:v>11/9/2020</c:v>
                </c:pt>
                <c:pt idx="64">
                  <c:v>13/9/2020</c:v>
                </c:pt>
                <c:pt idx="65">
                  <c:v>14/9/2020</c:v>
                </c:pt>
                <c:pt idx="66">
                  <c:v>15/9/2020</c:v>
                </c:pt>
                <c:pt idx="67">
                  <c:v>16/9/2020</c:v>
                </c:pt>
                <c:pt idx="68">
                  <c:v>17/9/2020</c:v>
                </c:pt>
                <c:pt idx="69">
                  <c:v>18/9/2020</c:v>
                </c:pt>
                <c:pt idx="70">
                  <c:v>20/9/2020</c:v>
                </c:pt>
                <c:pt idx="71">
                  <c:v>21/9/2020</c:v>
                </c:pt>
                <c:pt idx="72">
                  <c:v>22/9/2020</c:v>
                </c:pt>
                <c:pt idx="73">
                  <c:v>23/9/2020</c:v>
                </c:pt>
                <c:pt idx="74">
                  <c:v>24/9/2020</c:v>
                </c:pt>
                <c:pt idx="75">
                  <c:v>25/9/2020</c:v>
                </c:pt>
                <c:pt idx="76">
                  <c:v>27/9/2020</c:v>
                </c:pt>
                <c:pt idx="77">
                  <c:v>28/9/2020</c:v>
                </c:pt>
                <c:pt idx="78">
                  <c:v>29/9/2020</c:v>
                </c:pt>
                <c:pt idx="79">
                  <c:v>30/9/2020</c:v>
                </c:pt>
                <c:pt idx="80">
                  <c:v>1/10/2020</c:v>
                </c:pt>
                <c:pt idx="81">
                  <c:v>2/10/2020</c:v>
                </c:pt>
                <c:pt idx="82">
                  <c:v>4/10/2020</c:v>
                </c:pt>
                <c:pt idx="83">
                  <c:v>5/10/2020</c:v>
                </c:pt>
                <c:pt idx="84">
                  <c:v>6/10/2020</c:v>
                </c:pt>
                <c:pt idx="85">
                  <c:v>7/10/2020</c:v>
                </c:pt>
                <c:pt idx="86">
                  <c:v>8/10/2020</c:v>
                </c:pt>
                <c:pt idx="87">
                  <c:v>9/10/2020</c:v>
                </c:pt>
                <c:pt idx="88">
                  <c:v>11/10/2020</c:v>
                </c:pt>
                <c:pt idx="89">
                  <c:v>12/10/2020</c:v>
                </c:pt>
                <c:pt idx="90">
                  <c:v>13/10/2020</c:v>
                </c:pt>
                <c:pt idx="91">
                  <c:v>14/10/2020</c:v>
                </c:pt>
                <c:pt idx="92">
                  <c:v>15/10/2020</c:v>
                </c:pt>
                <c:pt idx="93">
                  <c:v>16/10/2020</c:v>
                </c:pt>
                <c:pt idx="94">
                  <c:v>18/10/2020</c:v>
                </c:pt>
                <c:pt idx="95">
                  <c:v>19/10/2020</c:v>
                </c:pt>
                <c:pt idx="96">
                  <c:v>20/10/2020</c:v>
                </c:pt>
                <c:pt idx="97">
                  <c:v>21/10/2020</c:v>
                </c:pt>
                <c:pt idx="98">
                  <c:v>22/10/2020</c:v>
                </c:pt>
                <c:pt idx="99">
                  <c:v>23/10/2020</c:v>
                </c:pt>
                <c:pt idx="100">
                  <c:v>25/10/2020</c:v>
                </c:pt>
                <c:pt idx="101">
                  <c:v>26/10/2020</c:v>
                </c:pt>
                <c:pt idx="102">
                  <c:v>27/10/2020</c:v>
                </c:pt>
                <c:pt idx="103">
                  <c:v>28/10/2020</c:v>
                </c:pt>
                <c:pt idx="104">
                  <c:v>29/10/2020</c:v>
                </c:pt>
                <c:pt idx="105">
                  <c:v>30/10/2020</c:v>
                </c:pt>
                <c:pt idx="106">
                  <c:v>1/11/2020</c:v>
                </c:pt>
                <c:pt idx="107">
                  <c:v>2/11/2020</c:v>
                </c:pt>
                <c:pt idx="108">
                  <c:v>3/11/2020</c:v>
                </c:pt>
                <c:pt idx="109">
                  <c:v>4/11/2020</c:v>
                </c:pt>
                <c:pt idx="110">
                  <c:v>5/11/2020</c:v>
                </c:pt>
                <c:pt idx="111">
                  <c:v>6/11/2020</c:v>
                </c:pt>
                <c:pt idx="112">
                  <c:v>8/11/2020</c:v>
                </c:pt>
                <c:pt idx="113">
                  <c:v>9/11/2020</c:v>
                </c:pt>
                <c:pt idx="114">
                  <c:v>10/11/2020</c:v>
                </c:pt>
                <c:pt idx="115">
                  <c:v>11/11/2020</c:v>
                </c:pt>
                <c:pt idx="116">
                  <c:v>12/11/2020</c:v>
                </c:pt>
                <c:pt idx="117">
                  <c:v>13/11/2020</c:v>
                </c:pt>
                <c:pt idx="118">
                  <c:v>15/11/2020</c:v>
                </c:pt>
                <c:pt idx="119">
                  <c:v>16/11/2020</c:v>
                </c:pt>
                <c:pt idx="120">
                  <c:v>17/11/2020</c:v>
                </c:pt>
                <c:pt idx="121">
                  <c:v>18/11/2020</c:v>
                </c:pt>
                <c:pt idx="122">
                  <c:v>19/11/2020</c:v>
                </c:pt>
                <c:pt idx="123">
                  <c:v>20/11/2020</c:v>
                </c:pt>
                <c:pt idx="124">
                  <c:v>22/11/2020</c:v>
                </c:pt>
                <c:pt idx="125">
                  <c:v>23/11/2020</c:v>
                </c:pt>
                <c:pt idx="126">
                  <c:v>24/11/2020</c:v>
                </c:pt>
                <c:pt idx="127">
                  <c:v>25/11/2020</c:v>
                </c:pt>
                <c:pt idx="128">
                  <c:v>26/11/2020</c:v>
                </c:pt>
                <c:pt idx="129">
                  <c:v>27/11/2020</c:v>
                </c:pt>
                <c:pt idx="130">
                  <c:v>30/11/2020</c:v>
                </c:pt>
                <c:pt idx="131">
                  <c:v>1/12/2020</c:v>
                </c:pt>
                <c:pt idx="132">
                  <c:v>2/12/2020</c:v>
                </c:pt>
              </c:strCache>
            </c:strRef>
          </c:cat>
          <c:val>
            <c:numRef>
              <c:f>'Spain'!$G$132:$G$134,'Spain'!$G$136:$G$141,'Spain'!$G$144:$G$148,'Spain'!$G$150:$G$155,'Spain'!$G$157:$G$162,'Spain'!$G$164:$G$169,'Spain'!$G$171:$G$190,'Spain'!$G$192:$G$197,'Spain'!$G$199:$G$204,'Spain'!$G$206:$G$211,'Spain'!$G$213:$G$218,'Spain'!$G$220:$G$225,'Spain'!$G$227:$G$232,'Spain'!$G$234:$G$239,'Spain'!$G$241:$G$246,'Spain'!$G$248:$G$253,'Spain'!$G$255:$G$260,'Spain'!$G$262:$G$267,'Spain'!$G$269:$G$274,'Spain'!$G$276:$G$281,'Spain'!$G$284:$G$286</c:f>
              <c:numCache>
                <c:ptCount val="133"/>
                <c:pt idx="0">
                  <c:v>388.000000</c:v>
                </c:pt>
                <c:pt idx="1">
                  <c:v>444.000000</c:v>
                </c:pt>
                <c:pt idx="2">
                  <c:v>442.000000</c:v>
                </c:pt>
                <c:pt idx="3">
                  <c:v>830.000000</c:v>
                </c:pt>
                <c:pt idx="4">
                  <c:v>414.000000</c:v>
                </c:pt>
                <c:pt idx="5">
                  <c:v>341.000000</c:v>
                </c:pt>
                <c:pt idx="6">
                  <c:v>383.000000</c:v>
                </c:pt>
                <c:pt idx="7">
                  <c:v>543.000000</c:v>
                </c:pt>
                <c:pt idx="8">
                  <c:v>852.000000</c:v>
                </c:pt>
                <c:pt idx="9">
                  <c:v>2045.000000</c:v>
                </c:pt>
                <c:pt idx="10">
                  <c:v>666.000000</c:v>
                </c:pt>
                <c:pt idx="11">
                  <c:v>875.000000</c:v>
                </c:pt>
                <c:pt idx="12">
                  <c:v>1361.000000</c:v>
                </c:pt>
                <c:pt idx="13">
                  <c:v>1400.000000</c:v>
                </c:pt>
                <c:pt idx="14">
                  <c:v>3054.000000</c:v>
                </c:pt>
                <c:pt idx="15">
                  <c:v>1527.000000</c:v>
                </c:pt>
                <c:pt idx="16">
                  <c:v>1358.000000</c:v>
                </c:pt>
                <c:pt idx="17">
                  <c:v>1357.000000</c:v>
                </c:pt>
                <c:pt idx="18">
                  <c:v>2615.000000</c:v>
                </c:pt>
                <c:pt idx="19">
                  <c:v>2255.000000</c:v>
                </c:pt>
                <c:pt idx="20">
                  <c:v>4241.000000</c:v>
                </c:pt>
                <c:pt idx="21">
                  <c:v>2120.000000</c:v>
                </c:pt>
                <c:pt idx="22">
                  <c:v>1828.000000</c:v>
                </c:pt>
                <c:pt idx="23">
                  <c:v>2031.000000</c:v>
                </c:pt>
                <c:pt idx="24">
                  <c:v>2789.000000</c:v>
                </c:pt>
                <c:pt idx="25">
                  <c:v>3092.000000</c:v>
                </c:pt>
                <c:pt idx="26">
                  <c:v>5488.000000</c:v>
                </c:pt>
                <c:pt idx="27">
                  <c:v>3044.000000</c:v>
                </c:pt>
                <c:pt idx="28">
                  <c:v>5760.000000</c:v>
                </c:pt>
                <c:pt idx="29">
                  <c:v>2953.000000</c:v>
                </c:pt>
                <c:pt idx="30">
                  <c:v>1683.000000</c:v>
                </c:pt>
                <c:pt idx="31">
                  <c:v>6912.000000</c:v>
                </c:pt>
                <c:pt idx="32">
                  <c:v>5745.000000</c:v>
                </c:pt>
                <c:pt idx="33">
                  <c:v>2873.000000</c:v>
                </c:pt>
                <c:pt idx="34">
                  <c:v>3632.000000</c:v>
                </c:pt>
                <c:pt idx="35">
                  <c:v>3172.000000</c:v>
                </c:pt>
                <c:pt idx="36">
                  <c:v>4050.000000</c:v>
                </c:pt>
                <c:pt idx="37">
                  <c:v>5827.000000</c:v>
                </c:pt>
                <c:pt idx="38">
                  <c:v>6448.000000</c:v>
                </c:pt>
                <c:pt idx="39">
                  <c:v>4896.000000</c:v>
                </c:pt>
                <c:pt idx="40">
                  <c:v>4106.000000</c:v>
                </c:pt>
                <c:pt idx="41">
                  <c:v>5747.000000</c:v>
                </c:pt>
                <c:pt idx="42">
                  <c:v>7199.000000</c:v>
                </c:pt>
                <c:pt idx="43">
                  <c:v>7261.000000</c:v>
                </c:pt>
                <c:pt idx="44">
                  <c:v>6795.000000</c:v>
                </c:pt>
                <c:pt idx="45">
                  <c:v>7565.000000</c:v>
                </c:pt>
                <c:pt idx="46">
                  <c:v>3164.000000</c:v>
                </c:pt>
                <c:pt idx="47">
                  <c:v>2080.000000</c:v>
                </c:pt>
                <c:pt idx="48">
                  <c:v>2415.000000</c:v>
                </c:pt>
                <c:pt idx="49">
                  <c:v>3594.000000</c:v>
                </c:pt>
                <c:pt idx="50">
                  <c:v>3781.000000</c:v>
                </c:pt>
                <c:pt idx="51">
                  <c:v>3829.000000</c:v>
                </c:pt>
                <c:pt idx="52">
                  <c:v>4748.000000</c:v>
                </c:pt>
                <c:pt idx="53">
                  <c:v>2489.000000</c:v>
                </c:pt>
                <c:pt idx="54">
                  <c:v>8115.000000</c:v>
                </c:pt>
                <c:pt idx="55">
                  <c:v>8581.000000</c:v>
                </c:pt>
                <c:pt idx="56">
                  <c:v>33076.000000</c:v>
                </c:pt>
                <c:pt idx="57">
                  <c:v>4503.000000</c:v>
                </c:pt>
                <c:pt idx="58">
                  <c:v>5976.000000</c:v>
                </c:pt>
                <c:pt idx="59">
                  <c:v>2440.000000</c:v>
                </c:pt>
                <c:pt idx="60">
                  <c:v>8964.000000</c:v>
                </c:pt>
                <c:pt idx="61">
                  <c:v>8866.000000</c:v>
                </c:pt>
                <c:pt idx="62">
                  <c:v>10764.000000</c:v>
                </c:pt>
                <c:pt idx="63">
                  <c:v>22554.000000</c:v>
                </c:pt>
                <c:pt idx="64">
                  <c:v>14010.000000</c:v>
                </c:pt>
                <c:pt idx="65">
                  <c:v>3023.000000</c:v>
                </c:pt>
                <c:pt idx="66">
                  <c:v>9437.000000</c:v>
                </c:pt>
                <c:pt idx="67">
                  <c:v>11193.000000</c:v>
                </c:pt>
                <c:pt idx="68">
                  <c:v>11291.000000</c:v>
                </c:pt>
                <c:pt idx="69">
                  <c:v>33683.000000</c:v>
                </c:pt>
                <c:pt idx="70">
                  <c:v>9177.000000</c:v>
                </c:pt>
                <c:pt idx="71">
                  <c:v>2957.000000</c:v>
                </c:pt>
                <c:pt idx="72">
                  <c:v>10799.000000</c:v>
                </c:pt>
                <c:pt idx="73">
                  <c:v>11289.000000</c:v>
                </c:pt>
                <c:pt idx="74">
                  <c:v>11653.000000</c:v>
                </c:pt>
                <c:pt idx="75">
                  <c:v>29989.000000</c:v>
                </c:pt>
                <c:pt idx="76">
                  <c:v>10643.000000</c:v>
                </c:pt>
                <c:pt idx="77">
                  <c:v>2425.000000</c:v>
                </c:pt>
                <c:pt idx="78">
                  <c:v>9906.000000</c:v>
                </c:pt>
                <c:pt idx="79">
                  <c:v>11016.000000</c:v>
                </c:pt>
                <c:pt idx="80">
                  <c:v>9419.000000</c:v>
                </c:pt>
                <c:pt idx="81">
                  <c:v>32200.000000</c:v>
                </c:pt>
                <c:pt idx="82">
                  <c:v>39932.000000</c:v>
                </c:pt>
                <c:pt idx="83">
                  <c:v>2099.000000</c:v>
                </c:pt>
                <c:pt idx="84">
                  <c:v>12793.000000</c:v>
                </c:pt>
                <c:pt idx="85">
                  <c:v>6645.000000</c:v>
                </c:pt>
                <c:pt idx="86">
                  <c:v>12105.000000</c:v>
                </c:pt>
                <c:pt idx="87">
                  <c:v>5986.000000</c:v>
                </c:pt>
                <c:pt idx="88">
                  <c:v>18570.000000</c:v>
                </c:pt>
                <c:pt idx="89">
                  <c:v>9286.000000</c:v>
                </c:pt>
                <c:pt idx="90">
                  <c:v>7118.000000</c:v>
                </c:pt>
                <c:pt idx="91">
                  <c:v>11970.000000</c:v>
                </c:pt>
                <c:pt idx="92">
                  <c:v>35647.000000</c:v>
                </c:pt>
                <c:pt idx="93">
                  <c:v>9765.000000</c:v>
                </c:pt>
                <c:pt idx="94">
                  <c:v>20858.000000</c:v>
                </c:pt>
                <c:pt idx="95">
                  <c:v>12214.000000</c:v>
                </c:pt>
                <c:pt idx="96">
                  <c:v>13873.000000</c:v>
                </c:pt>
                <c:pt idx="97">
                  <c:v>16973.000000</c:v>
                </c:pt>
                <c:pt idx="98">
                  <c:v>43880.000000</c:v>
                </c:pt>
                <c:pt idx="99">
                  <c:v>19851.000000</c:v>
                </c:pt>
                <c:pt idx="100">
                  <c:v>28730.000000</c:v>
                </c:pt>
                <c:pt idx="101">
                  <c:v>17396.000000</c:v>
                </c:pt>
                <c:pt idx="102">
                  <c:v>18418.000000</c:v>
                </c:pt>
                <c:pt idx="103">
                  <c:v>19765.000000</c:v>
                </c:pt>
                <c:pt idx="104">
                  <c:v>44241.000000</c:v>
                </c:pt>
                <c:pt idx="105">
                  <c:v>25595.000000</c:v>
                </c:pt>
                <c:pt idx="106">
                  <c:v>30230.000000</c:v>
                </c:pt>
                <c:pt idx="107">
                  <c:v>18340.000000</c:v>
                </c:pt>
                <c:pt idx="108">
                  <c:v>18669.000000</c:v>
                </c:pt>
                <c:pt idx="109">
                  <c:v>25042.000000</c:v>
                </c:pt>
                <c:pt idx="110">
                  <c:v>9097.000000</c:v>
                </c:pt>
                <c:pt idx="111">
                  <c:v>22516.000000</c:v>
                </c:pt>
                <c:pt idx="112">
                  <c:v>19851.000000</c:v>
                </c:pt>
                <c:pt idx="113">
                  <c:v>18340.000000</c:v>
                </c:pt>
                <c:pt idx="114">
                  <c:v>17395.000000</c:v>
                </c:pt>
                <c:pt idx="115">
                  <c:v>19096.000000</c:v>
                </c:pt>
                <c:pt idx="116">
                  <c:v>21775.000000</c:v>
                </c:pt>
                <c:pt idx="117">
                  <c:v>7740.000000</c:v>
                </c:pt>
                <c:pt idx="118">
                  <c:v>16533.000000</c:v>
                </c:pt>
                <c:pt idx="119">
                  <c:v>12758.000000</c:v>
                </c:pt>
                <c:pt idx="120">
                  <c:v>13159.000000</c:v>
                </c:pt>
                <c:pt idx="121">
                  <c:v>7409.000000</c:v>
                </c:pt>
                <c:pt idx="122">
                  <c:v>31596.000000</c:v>
                </c:pt>
                <c:pt idx="123">
                  <c:v>15156.000000</c:v>
                </c:pt>
                <c:pt idx="124">
                  <c:v>9087.000000</c:v>
                </c:pt>
                <c:pt idx="125">
                  <c:v>8599.000000</c:v>
                </c:pt>
                <c:pt idx="126">
                  <c:v>7221.000000</c:v>
                </c:pt>
                <c:pt idx="127">
                  <c:v>8506.000000</c:v>
                </c:pt>
                <c:pt idx="128">
                  <c:v>15212.000000</c:v>
                </c:pt>
                <c:pt idx="129">
                  <c:v>8348.000000</c:v>
                </c:pt>
                <c:pt idx="130">
                  <c:v>18753.000000</c:v>
                </c:pt>
                <c:pt idx="131">
                  <c:v>8257.000000</c:v>
                </c:pt>
                <c:pt idx="132">
                  <c:v>9331.000000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572.73"/>
        <c:minorUnit val="2286.36"/>
      </c:valAx>
      <c:spPr>
        <a:noFill/>
        <a:ln w="12700" cap="flat">
          <a:noFill/>
          <a:miter lim="400000"/>
        </a:ln>
        <a:effectLst/>
      </c:spPr>
    </c:plotArea>
    <c:legend>
      <c:legendPos val="t"/>
      <c:layout>
        <c:manualLayout>
          <c:xMode val="edge"/>
          <c:yMode val="edge"/>
          <c:x val="0.105"/>
          <c:y val="0"/>
          <c:w val="0.810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7885"/>
          <c:y val="0.100219"/>
          <c:w val="0.907928"/>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'Spain'!$B$97:$B$218</c:f>
              <c:strCache>
                <c:ptCount val="122"/>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pt idx="64">
                  <c:v>30/7/2020</c:v>
                </c:pt>
                <c:pt idx="65">
                  <c:v>31/7/2020</c:v>
                </c:pt>
                <c:pt idx="66">
                  <c:v>1/8/2020</c:v>
                </c:pt>
                <c:pt idx="67">
                  <c:v>2/8/2020</c:v>
                </c:pt>
                <c:pt idx="68">
                  <c:v>3/8/2020</c:v>
                </c:pt>
                <c:pt idx="69">
                  <c:v>4/8/2020</c:v>
                </c:pt>
                <c:pt idx="70">
                  <c:v>5/8/2020</c:v>
                </c:pt>
                <c:pt idx="71">
                  <c:v>6/8/2020</c:v>
                </c:pt>
                <c:pt idx="72">
                  <c:v>7/8/2020</c:v>
                </c:pt>
                <c:pt idx="73">
                  <c:v>8/8/2020</c:v>
                </c:pt>
                <c:pt idx="74">
                  <c:v>9/8/2020</c:v>
                </c:pt>
                <c:pt idx="75">
                  <c:v>10/8/2020</c:v>
                </c:pt>
                <c:pt idx="76">
                  <c:v>11/8/2020</c:v>
                </c:pt>
                <c:pt idx="77">
                  <c:v>12/8/2020</c:v>
                </c:pt>
                <c:pt idx="78">
                  <c:v>13/8/2020</c:v>
                </c:pt>
                <c:pt idx="79">
                  <c:v>14/8/2020</c:v>
                </c:pt>
                <c:pt idx="80">
                  <c:v>15/8/2020</c:v>
                </c:pt>
                <c:pt idx="81">
                  <c:v>16/8/2020</c:v>
                </c:pt>
                <c:pt idx="82">
                  <c:v>17/8/2020</c:v>
                </c:pt>
                <c:pt idx="83">
                  <c:v>18/8/2020</c:v>
                </c:pt>
                <c:pt idx="84">
                  <c:v>19/8/2020</c:v>
                </c:pt>
                <c:pt idx="85">
                  <c:v>20/8/2020</c:v>
                </c:pt>
                <c:pt idx="86">
                  <c:v>21/8/2020</c:v>
                </c:pt>
                <c:pt idx="87">
                  <c:v>22/8/2020</c:v>
                </c:pt>
                <c:pt idx="88">
                  <c:v>23/8/2020</c:v>
                </c:pt>
                <c:pt idx="89">
                  <c:v>24/8/2020</c:v>
                </c:pt>
                <c:pt idx="90">
                  <c:v>25/8/2020</c:v>
                </c:pt>
                <c:pt idx="91">
                  <c:v>26/8/2020</c:v>
                </c:pt>
                <c:pt idx="92">
                  <c:v>27/8/2020</c:v>
                </c:pt>
                <c:pt idx="93">
                  <c:v>28/8/2020</c:v>
                </c:pt>
                <c:pt idx="94">
                  <c:v>29/8/2020</c:v>
                </c:pt>
                <c:pt idx="95">
                  <c:v>30/8/2020</c:v>
                </c:pt>
                <c:pt idx="96">
                  <c:v>31/8/2020</c:v>
                </c:pt>
                <c:pt idx="97">
                  <c:v>1/9/2020</c:v>
                </c:pt>
                <c:pt idx="98">
                  <c:v>2/9/2020</c:v>
                </c:pt>
                <c:pt idx="99">
                  <c:v>3/9/2020</c:v>
                </c:pt>
                <c:pt idx="100">
                  <c:v>4/9/2020</c:v>
                </c:pt>
                <c:pt idx="101">
                  <c:v>5/9/2020</c:v>
                </c:pt>
                <c:pt idx="102">
                  <c:v>6/9/2020</c:v>
                </c:pt>
                <c:pt idx="103">
                  <c:v>7/9/2020</c:v>
                </c:pt>
                <c:pt idx="104">
                  <c:v>8/9/2020</c:v>
                </c:pt>
                <c:pt idx="105">
                  <c:v>9/9/2020</c:v>
                </c:pt>
                <c:pt idx="106">
                  <c:v>10/9/2020</c:v>
                </c:pt>
                <c:pt idx="107">
                  <c:v>11/9/2020</c:v>
                </c:pt>
                <c:pt idx="108">
                  <c:v>12/9/2020</c:v>
                </c:pt>
                <c:pt idx="109">
                  <c:v>13/9/2020</c:v>
                </c:pt>
                <c:pt idx="110">
                  <c:v>14/9/2020</c:v>
                </c:pt>
                <c:pt idx="111">
                  <c:v>15/9/2020</c:v>
                </c:pt>
                <c:pt idx="112">
                  <c:v>16/9/2020</c:v>
                </c:pt>
                <c:pt idx="113">
                  <c:v>17/9/2020</c:v>
                </c:pt>
                <c:pt idx="114">
                  <c:v>18/9/2020</c:v>
                </c:pt>
                <c:pt idx="115">
                  <c:v>19/9/2020</c:v>
                </c:pt>
                <c:pt idx="116">
                  <c:v>20/9/2020</c:v>
                </c:pt>
                <c:pt idx="117">
                  <c:v>21/9/2020</c:v>
                </c:pt>
                <c:pt idx="118">
                  <c:v>22/9/2020</c:v>
                </c:pt>
                <c:pt idx="119">
                  <c:v>23/9/2020</c:v>
                </c:pt>
                <c:pt idx="120">
                  <c:v>24/9/2020</c:v>
                </c:pt>
                <c:pt idx="121">
                  <c:v>25/9/2020</c:v>
                </c:pt>
              </c:strCache>
            </c:strRef>
          </c:cat>
          <c:val>
            <c:numRef>
              <c:f>'Spain'!$F$97:$F$218</c:f>
              <c:numCache>
                <c:ptCount val="122"/>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pt idx="64">
                  <c:v>2.000000</c:v>
                </c:pt>
                <c:pt idx="65">
                  <c:v>2.000000</c:v>
                </c:pt>
                <c:pt idx="66">
                  <c:v>0.000000</c:v>
                </c:pt>
                <c:pt idx="67">
                  <c:v>18.000000</c:v>
                </c:pt>
                <c:pt idx="68">
                  <c:v>9.000000</c:v>
                </c:pt>
                <c:pt idx="69">
                  <c:v>26.000000</c:v>
                </c:pt>
                <c:pt idx="70">
                  <c:v>1.000000</c:v>
                </c:pt>
                <c:pt idx="71">
                  <c:v>1.000000</c:v>
                </c:pt>
                <c:pt idx="72">
                  <c:v>3.000000</c:v>
                </c:pt>
                <c:pt idx="73">
                  <c:v>0.000000</c:v>
                </c:pt>
                <c:pt idx="74">
                  <c:v>0.000000</c:v>
                </c:pt>
                <c:pt idx="75">
                  <c:v>73.000000</c:v>
                </c:pt>
                <c:pt idx="76">
                  <c:v>5.000000</c:v>
                </c:pt>
                <c:pt idx="77">
                  <c:v>0.000000</c:v>
                </c:pt>
                <c:pt idx="78">
                  <c:v>24.000000</c:v>
                </c:pt>
                <c:pt idx="79">
                  <c:v>12.000000</c:v>
                </c:pt>
                <c:pt idx="80">
                  <c:v>0.000000</c:v>
                </c:pt>
                <c:pt idx="81">
                  <c:v>0.000000</c:v>
                </c:pt>
                <c:pt idx="82">
                  <c:v>29.000000</c:v>
                </c:pt>
                <c:pt idx="83">
                  <c:v>24.000000</c:v>
                </c:pt>
                <c:pt idx="84">
                  <c:v>127.000000</c:v>
                </c:pt>
                <c:pt idx="85">
                  <c:v>16.000000</c:v>
                </c:pt>
                <c:pt idx="86">
                  <c:v>25.000000</c:v>
                </c:pt>
                <c:pt idx="87">
                  <c:v>0.000000</c:v>
                </c:pt>
                <c:pt idx="88">
                  <c:v>22.000000</c:v>
                </c:pt>
                <c:pt idx="89">
                  <c:v>12.000000</c:v>
                </c:pt>
                <c:pt idx="90">
                  <c:v>52.000000</c:v>
                </c:pt>
                <c:pt idx="91">
                  <c:v>47.000000</c:v>
                </c:pt>
                <c:pt idx="92">
                  <c:v>25.000000</c:v>
                </c:pt>
                <c:pt idx="93">
                  <c:v>15.000000</c:v>
                </c:pt>
                <c:pt idx="94">
                  <c:v>0.000000</c:v>
                </c:pt>
                <c:pt idx="95">
                  <c:v>55.000000</c:v>
                </c:pt>
                <c:pt idx="96">
                  <c:v>28.000000</c:v>
                </c:pt>
                <c:pt idx="97">
                  <c:v>58.000000</c:v>
                </c:pt>
                <c:pt idx="98">
                  <c:v>42.000000</c:v>
                </c:pt>
                <c:pt idx="99">
                  <c:v>40.000000</c:v>
                </c:pt>
                <c:pt idx="100">
                  <c:v>184.000000</c:v>
                </c:pt>
                <c:pt idx="101">
                  <c:v>0.000000</c:v>
                </c:pt>
                <c:pt idx="102">
                  <c:v>66.000000</c:v>
                </c:pt>
                <c:pt idx="103">
                  <c:v>32.000000</c:v>
                </c:pt>
                <c:pt idx="104">
                  <c:v>78.000000</c:v>
                </c:pt>
                <c:pt idx="105">
                  <c:v>34.000000</c:v>
                </c:pt>
                <c:pt idx="106">
                  <c:v>71.000000</c:v>
                </c:pt>
                <c:pt idx="107">
                  <c:v>48.000000</c:v>
                </c:pt>
                <c:pt idx="108">
                  <c:v>0.000000</c:v>
                </c:pt>
                <c:pt idx="109">
                  <c:v>68.000000</c:v>
                </c:pt>
                <c:pt idx="110">
                  <c:v>33.000000</c:v>
                </c:pt>
                <c:pt idx="111">
                  <c:v>156.000000</c:v>
                </c:pt>
                <c:pt idx="112">
                  <c:v>239.000000</c:v>
                </c:pt>
                <c:pt idx="113">
                  <c:v>162.000000</c:v>
                </c:pt>
                <c:pt idx="114">
                  <c:v>90.000000</c:v>
                </c:pt>
                <c:pt idx="115">
                  <c:v>0.000000</c:v>
                </c:pt>
                <c:pt idx="116">
                  <c:v>112.000000</c:v>
                </c:pt>
                <c:pt idx="117">
                  <c:v>56.000000</c:v>
                </c:pt>
                <c:pt idx="118">
                  <c:v>241.000000</c:v>
                </c:pt>
                <c:pt idx="119">
                  <c:v>130.000000</c:v>
                </c:pt>
                <c:pt idx="120">
                  <c:v>84.000000</c:v>
                </c:pt>
                <c:pt idx="121">
                  <c:v>114.000000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
        <c:minorUnit val="6.5"/>
      </c:valAx>
      <c:spPr>
        <a:noFill/>
        <a:ln w="12700" cap="flat">
          <a:noFill/>
          <a:miter lim="400000"/>
        </a:ln>
        <a:effectLst/>
      </c:spPr>
    </c:plotArea>
    <c:legend>
      <c:legendPos val="t"/>
      <c:layout>
        <c:manualLayout>
          <c:xMode val="edge"/>
          <c:yMode val="edge"/>
          <c:x val="0.0503017"/>
          <c:y val="0"/>
          <c:w val="0.8672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107"/>
          <c:y val="0.099193"/>
          <c:w val="0.912932"/>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$159:$B$162,'Spain'!$B$164:$B$169,'Spain'!$B$172:$B$173,'Spain'!$B$175:$B$176,'Spain'!$B$179:$B$183,'Spain'!$B$185:$B$190,'Spain'!$B$192:$B$197,'Spain'!$B$199:$B$204,'Spain'!$B$206:$B$211,'Spain'!$B$213:$B$218,'Spain'!$B$220:$B$225,'Spain'!$B$227:$B$232,'Spain'!$B$234:$B$239,'Spain'!$B$241:$B$246,'Spain'!$B$248:$B$253,'Spain'!$B$255:$B$257,'Spain'!$B$256:$B$260,'Spain'!$B$262:$B$267,'Spain'!$B$269:$B$274,'Spain'!$B$276:$B$281,'Spain'!$B$284:$B$286</c:f>
              <c:strCache>
                <c:ptCount val="108"/>
                <c:pt idx="0">
                  <c:v>28/7/2020</c:v>
                </c:pt>
                <c:pt idx="1">
                  <c:v>29/7/2020</c:v>
                </c:pt>
                <c:pt idx="2">
                  <c:v>30/7/2020</c:v>
                </c:pt>
                <c:pt idx="3">
                  <c:v>31/7/2020</c:v>
                </c:pt>
                <c:pt idx="4">
                  <c:v>2/8/2020</c:v>
                </c:pt>
                <c:pt idx="5">
                  <c:v>3/8/2020</c:v>
                </c:pt>
                <c:pt idx="6">
                  <c:v>4/8/2020</c:v>
                </c:pt>
                <c:pt idx="7">
                  <c:v>5/8/2020</c:v>
                </c:pt>
                <c:pt idx="8">
                  <c:v>6/8/2020</c:v>
                </c:pt>
                <c:pt idx="9">
                  <c:v>7/8/2020</c:v>
                </c:pt>
                <c:pt idx="10">
                  <c:v>10/8/2020</c:v>
                </c:pt>
                <c:pt idx="11">
                  <c:v>11/8/2020</c:v>
                </c:pt>
                <c:pt idx="12">
                  <c:v>13/8/2020</c:v>
                </c:pt>
                <c:pt idx="13">
                  <c:v>14/8/2020</c:v>
                </c:pt>
                <c:pt idx="14">
                  <c:v>17/8/2020</c:v>
                </c:pt>
                <c:pt idx="15">
                  <c:v>18/8/2020</c:v>
                </c:pt>
                <c:pt idx="16">
                  <c:v>19/8/2020</c:v>
                </c:pt>
                <c:pt idx="17">
                  <c:v>20/8/2020</c:v>
                </c:pt>
                <c:pt idx="18">
                  <c:v>21/8/2020</c:v>
                </c:pt>
                <c:pt idx="19">
                  <c:v>23/8/2020</c:v>
                </c:pt>
                <c:pt idx="20">
                  <c:v>24/8/2020</c:v>
                </c:pt>
                <c:pt idx="21">
                  <c:v>25/8/2020</c:v>
                </c:pt>
                <c:pt idx="22">
                  <c:v>26/8/2020</c:v>
                </c:pt>
                <c:pt idx="23">
                  <c:v>27/8/2020</c:v>
                </c:pt>
                <c:pt idx="24">
                  <c:v>28/8/2020</c:v>
                </c:pt>
                <c:pt idx="25">
                  <c:v>30/8/2020</c:v>
                </c:pt>
                <c:pt idx="26">
                  <c:v>31/8/2020</c:v>
                </c:pt>
                <c:pt idx="27">
                  <c:v>1/9/2020</c:v>
                </c:pt>
                <c:pt idx="28">
                  <c:v>2/9/2020</c:v>
                </c:pt>
                <c:pt idx="29">
                  <c:v>3/9/2020</c:v>
                </c:pt>
                <c:pt idx="30">
                  <c:v>4/9/2020</c:v>
                </c:pt>
                <c:pt idx="31">
                  <c:v>6/9/2020</c:v>
                </c:pt>
                <c:pt idx="32">
                  <c:v>7/9/2020</c:v>
                </c:pt>
                <c:pt idx="33">
                  <c:v>8/9/2020</c:v>
                </c:pt>
                <c:pt idx="34">
                  <c:v>9/9/2020</c:v>
                </c:pt>
                <c:pt idx="35">
                  <c:v>10/9/2020</c:v>
                </c:pt>
                <c:pt idx="36">
                  <c:v>11/9/2020</c:v>
                </c:pt>
                <c:pt idx="37">
                  <c:v>13/9/2020</c:v>
                </c:pt>
                <c:pt idx="38">
                  <c:v>14/9/2020</c:v>
                </c:pt>
                <c:pt idx="39">
                  <c:v>15/9/2020</c:v>
                </c:pt>
                <c:pt idx="40">
                  <c:v>16/9/2020</c:v>
                </c:pt>
                <c:pt idx="41">
                  <c:v>17/9/2020</c:v>
                </c:pt>
                <c:pt idx="42">
                  <c:v>18/9/2020</c:v>
                </c:pt>
                <c:pt idx="43">
                  <c:v>20/9/2020</c:v>
                </c:pt>
                <c:pt idx="44">
                  <c:v>21/9/2020</c:v>
                </c:pt>
                <c:pt idx="45">
                  <c:v>22/9/2020</c:v>
                </c:pt>
                <c:pt idx="46">
                  <c:v>23/9/2020</c:v>
                </c:pt>
                <c:pt idx="47">
                  <c:v>24/9/2020</c:v>
                </c:pt>
                <c:pt idx="48">
                  <c:v>25/9/2020</c:v>
                </c:pt>
                <c:pt idx="49">
                  <c:v>27/9/2020</c:v>
                </c:pt>
                <c:pt idx="50">
                  <c:v>28/9/2020</c:v>
                </c:pt>
                <c:pt idx="51">
                  <c:v>29/9/2020</c:v>
                </c:pt>
                <c:pt idx="52">
                  <c:v>30/9/2020</c:v>
                </c:pt>
                <c:pt idx="53">
                  <c:v>1/10/2020</c:v>
                </c:pt>
                <c:pt idx="54">
                  <c:v>2/10/2020</c:v>
                </c:pt>
                <c:pt idx="55">
                  <c:v>4/10/2020</c:v>
                </c:pt>
                <c:pt idx="56">
                  <c:v>5/10/2020</c:v>
                </c:pt>
                <c:pt idx="57">
                  <c:v>6/10/2020</c:v>
                </c:pt>
                <c:pt idx="58">
                  <c:v>7/10/2020</c:v>
                </c:pt>
                <c:pt idx="59">
                  <c:v>8/10/2020</c:v>
                </c:pt>
                <c:pt idx="60">
                  <c:v>9/10/2020</c:v>
                </c:pt>
                <c:pt idx="61">
                  <c:v>11/10/2020</c:v>
                </c:pt>
                <c:pt idx="62">
                  <c:v>12/10/2020</c:v>
                </c:pt>
                <c:pt idx="63">
                  <c:v>13/10/2020</c:v>
                </c:pt>
                <c:pt idx="64">
                  <c:v>14/10/2020</c:v>
                </c:pt>
                <c:pt idx="65">
                  <c:v>15/10/2020</c:v>
                </c:pt>
                <c:pt idx="66">
                  <c:v>16/10/2020</c:v>
                </c:pt>
                <c:pt idx="67">
                  <c:v>18/10/2020</c:v>
                </c:pt>
                <c:pt idx="68">
                  <c:v>19/10/2020</c:v>
                </c:pt>
                <c:pt idx="69">
                  <c:v>20/10/2020</c:v>
                </c:pt>
                <c:pt idx="70">
                  <c:v>21/10/2020</c:v>
                </c:pt>
                <c:pt idx="71">
                  <c:v>22/10/2020</c:v>
                </c:pt>
                <c:pt idx="72">
                  <c:v>23/10/2020</c:v>
                </c:pt>
                <c:pt idx="73">
                  <c:v>25/10/2020</c:v>
                </c:pt>
                <c:pt idx="74">
                  <c:v>26/10/2020</c:v>
                </c:pt>
                <c:pt idx="75">
                  <c:v>27/10/2020</c:v>
                </c:pt>
                <c:pt idx="76">
                  <c:v>28/10/2020</c:v>
                </c:pt>
                <c:pt idx="77">
                  <c:v>29/10/2020</c:v>
                </c:pt>
                <c:pt idx="78">
                  <c:v>30/10/2020</c:v>
                </c:pt>
                <c:pt idx="79">
                  <c:v>1/11/2020</c:v>
                </c:pt>
                <c:pt idx="80">
                  <c:v>2/11/2020</c:v>
                </c:pt>
                <c:pt idx="81">
                  <c:v>3/11/2020</c:v>
                </c:pt>
                <c:pt idx="82">
                  <c:v>2/11/2020</c:v>
                </c:pt>
                <c:pt idx="83">
                  <c:v>3/11/2020</c:v>
                </c:pt>
                <c:pt idx="84">
                  <c:v>4/11/2020</c:v>
                </c:pt>
                <c:pt idx="85">
                  <c:v>5/11/2020</c:v>
                </c:pt>
                <c:pt idx="86">
                  <c:v>6/11/2020</c:v>
                </c:pt>
                <c:pt idx="87">
                  <c:v>8/11/2020</c:v>
                </c:pt>
                <c:pt idx="88">
                  <c:v>9/11/2020</c:v>
                </c:pt>
                <c:pt idx="89">
                  <c:v>10/11/2020</c:v>
                </c:pt>
                <c:pt idx="90">
                  <c:v>11/11/2020</c:v>
                </c:pt>
                <c:pt idx="91">
                  <c:v>12/11/2020</c:v>
                </c:pt>
                <c:pt idx="92">
                  <c:v>13/11/2020</c:v>
                </c:pt>
                <c:pt idx="93">
                  <c:v>15/11/2020</c:v>
                </c:pt>
                <c:pt idx="94">
                  <c:v>16/11/2020</c:v>
                </c:pt>
                <c:pt idx="95">
                  <c:v>17/11/2020</c:v>
                </c:pt>
                <c:pt idx="96">
                  <c:v>18/11/2020</c:v>
                </c:pt>
                <c:pt idx="97">
                  <c:v>19/11/2020</c:v>
                </c:pt>
                <c:pt idx="98">
                  <c:v>20/11/2020</c:v>
                </c:pt>
                <c:pt idx="99">
                  <c:v>22/11/2020</c:v>
                </c:pt>
                <c:pt idx="100">
                  <c:v>23/11/2020</c:v>
                </c:pt>
                <c:pt idx="101">
                  <c:v>24/11/2020</c:v>
                </c:pt>
                <c:pt idx="102">
                  <c:v>25/11/2020</c:v>
                </c:pt>
                <c:pt idx="103">
                  <c:v>26/11/2020</c:v>
                </c:pt>
                <c:pt idx="104">
                  <c:v>27/11/2020</c:v>
                </c:pt>
                <c:pt idx="105">
                  <c:v>30/11/2020</c:v>
                </c:pt>
                <c:pt idx="106">
                  <c:v>1/12/2020</c:v>
                </c:pt>
                <c:pt idx="107">
                  <c:v>2/12/2020</c:v>
                </c:pt>
              </c:strCache>
            </c:strRef>
          </c:cat>
          <c:val>
            <c:numRef>
              <c:f>'Spain'!$F$159:$F$162,'Spain'!$F$164:$F$169,'Spain'!$F$172:$F$173,'Spain'!$F$175:$F$176,'Spain'!$F$179:$F$183,'Spain'!$F$185:$F$190,'Spain'!$F$192:$F$197,'Spain'!$F$199:$F$204,'Spain'!$F$206:$F$211,'Spain'!$F$213:$F$218,'Spain'!$F$220:$F$225,'Spain'!$F$227:$F$232,'Spain'!$F$234:$F$239,'Spain'!$F$241:$F$246,'Spain'!$F$248:$F$253,'Spain'!$F$255:$F$257,'Spain'!$F$256:$F$257,'Spain'!$F$258,'Spain'!$F$259,'Spain'!$F$260,'Spain'!$F$262:$F$267,'Spain'!$F$269:$F$274,'Spain'!$F$276:$F$281,'Spain'!$F$284:$F$286</c:f>
              <c:numCache>
                <c:ptCount val="108"/>
                <c:pt idx="0">
                  <c:v>4.000000</c:v>
                </c:pt>
                <c:pt idx="1">
                  <c:v>5.000000</c:v>
                </c:pt>
                <c:pt idx="2">
                  <c:v>2.000000</c:v>
                </c:pt>
                <c:pt idx="3">
                  <c:v>2.000000</c:v>
                </c:pt>
                <c:pt idx="4">
                  <c:v>18.000000</c:v>
                </c:pt>
                <c:pt idx="5">
                  <c:v>9.000000</c:v>
                </c:pt>
                <c:pt idx="6">
                  <c:v>26.000000</c:v>
                </c:pt>
                <c:pt idx="7">
                  <c:v>1.000000</c:v>
                </c:pt>
                <c:pt idx="8">
                  <c:v>1.000000</c:v>
                </c:pt>
                <c:pt idx="9">
                  <c:v>3.000000</c:v>
                </c:pt>
                <c:pt idx="10">
                  <c:v>73.000000</c:v>
                </c:pt>
                <c:pt idx="11">
                  <c:v>5.000000</c:v>
                </c:pt>
                <c:pt idx="12">
                  <c:v>24.000000</c:v>
                </c:pt>
                <c:pt idx="13">
                  <c:v>12.000000</c:v>
                </c:pt>
                <c:pt idx="14">
                  <c:v>29.000000</c:v>
                </c:pt>
                <c:pt idx="15">
                  <c:v>24.000000</c:v>
                </c:pt>
                <c:pt idx="16">
                  <c:v>127.000000</c:v>
                </c:pt>
                <c:pt idx="17">
                  <c:v>16.000000</c:v>
                </c:pt>
                <c:pt idx="18">
                  <c:v>25.000000</c:v>
                </c:pt>
                <c:pt idx="19">
                  <c:v>22.000000</c:v>
                </c:pt>
                <c:pt idx="20">
                  <c:v>12.000000</c:v>
                </c:pt>
                <c:pt idx="21">
                  <c:v>52.000000</c:v>
                </c:pt>
                <c:pt idx="22">
                  <c:v>47.000000</c:v>
                </c:pt>
                <c:pt idx="23">
                  <c:v>25.000000</c:v>
                </c:pt>
                <c:pt idx="24">
                  <c:v>15.000000</c:v>
                </c:pt>
                <c:pt idx="25">
                  <c:v>55.000000</c:v>
                </c:pt>
                <c:pt idx="26">
                  <c:v>28.000000</c:v>
                </c:pt>
                <c:pt idx="27">
                  <c:v>58.000000</c:v>
                </c:pt>
                <c:pt idx="28">
                  <c:v>42.000000</c:v>
                </c:pt>
                <c:pt idx="29">
                  <c:v>40.000000</c:v>
                </c:pt>
                <c:pt idx="30">
                  <c:v>184.000000</c:v>
                </c:pt>
                <c:pt idx="31">
                  <c:v>66.000000</c:v>
                </c:pt>
                <c:pt idx="32">
                  <c:v>32.000000</c:v>
                </c:pt>
                <c:pt idx="33">
                  <c:v>78.000000</c:v>
                </c:pt>
                <c:pt idx="34">
                  <c:v>34.000000</c:v>
                </c:pt>
                <c:pt idx="35">
                  <c:v>71.000000</c:v>
                </c:pt>
                <c:pt idx="36">
                  <c:v>48.000000</c:v>
                </c:pt>
                <c:pt idx="37">
                  <c:v>68.000000</c:v>
                </c:pt>
                <c:pt idx="38">
                  <c:v>33.000000</c:v>
                </c:pt>
                <c:pt idx="39">
                  <c:v>156.000000</c:v>
                </c:pt>
                <c:pt idx="40">
                  <c:v>239.000000</c:v>
                </c:pt>
                <c:pt idx="41">
                  <c:v>162.000000</c:v>
                </c:pt>
                <c:pt idx="42">
                  <c:v>90.000000</c:v>
                </c:pt>
                <c:pt idx="43">
                  <c:v>112.000000</c:v>
                </c:pt>
                <c:pt idx="44">
                  <c:v>56.000000</c:v>
                </c:pt>
                <c:pt idx="45">
                  <c:v>241.000000</c:v>
                </c:pt>
                <c:pt idx="46">
                  <c:v>130.000000</c:v>
                </c:pt>
                <c:pt idx="47">
                  <c:v>84.000000</c:v>
                </c:pt>
                <c:pt idx="48">
                  <c:v>114.000000</c:v>
                </c:pt>
                <c:pt idx="49">
                  <c:v>120.000000</c:v>
                </c:pt>
                <c:pt idx="50">
                  <c:v>59.000000</c:v>
                </c:pt>
                <c:pt idx="51">
                  <c:v>203.000000</c:v>
                </c:pt>
                <c:pt idx="52">
                  <c:v>177.000000</c:v>
                </c:pt>
                <c:pt idx="53">
                  <c:v>182.000000</c:v>
                </c:pt>
                <c:pt idx="54">
                  <c:v>113.000000</c:v>
                </c:pt>
                <c:pt idx="55">
                  <c:v>93.000000</c:v>
                </c:pt>
                <c:pt idx="56">
                  <c:v>46.000000</c:v>
                </c:pt>
                <c:pt idx="57">
                  <c:v>261.000000</c:v>
                </c:pt>
                <c:pt idx="58">
                  <c:v>76.000000</c:v>
                </c:pt>
                <c:pt idx="59">
                  <c:v>126.000000</c:v>
                </c:pt>
                <c:pt idx="60">
                  <c:v>241.000000</c:v>
                </c:pt>
                <c:pt idx="61">
                  <c:v>130.000000</c:v>
                </c:pt>
                <c:pt idx="62">
                  <c:v>65.000000</c:v>
                </c:pt>
                <c:pt idx="63">
                  <c:v>80.000000</c:v>
                </c:pt>
                <c:pt idx="64">
                  <c:v>209.000000</c:v>
                </c:pt>
                <c:pt idx="65">
                  <c:v>140.000000</c:v>
                </c:pt>
                <c:pt idx="66">
                  <c:v>222.000000</c:v>
                </c:pt>
                <c:pt idx="67">
                  <c:v>144.000000</c:v>
                </c:pt>
                <c:pt idx="68">
                  <c:v>73.000000</c:v>
                </c:pt>
                <c:pt idx="69">
                  <c:v>218.000000</c:v>
                </c:pt>
                <c:pt idx="70">
                  <c:v>156.000000</c:v>
                </c:pt>
                <c:pt idx="71">
                  <c:v>155.000000</c:v>
                </c:pt>
                <c:pt idx="72">
                  <c:v>231.000000</c:v>
                </c:pt>
                <c:pt idx="73">
                  <c:v>186.000000</c:v>
                </c:pt>
                <c:pt idx="74">
                  <c:v>93.000000</c:v>
                </c:pt>
                <c:pt idx="75">
                  <c:v>267.000000</c:v>
                </c:pt>
                <c:pt idx="76">
                  <c:v>168.000000</c:v>
                </c:pt>
                <c:pt idx="77">
                  <c:v>173.000000</c:v>
                </c:pt>
                <c:pt idx="78">
                  <c:v>239.000000</c:v>
                </c:pt>
                <c:pt idx="79">
                  <c:v>252.000000</c:v>
                </c:pt>
                <c:pt idx="80">
                  <c:v>127.000000</c:v>
                </c:pt>
                <c:pt idx="81">
                  <c:v>238.000000</c:v>
                </c:pt>
                <c:pt idx="82">
                  <c:v>127.000000</c:v>
                </c:pt>
                <c:pt idx="83">
                  <c:v>238.000000</c:v>
                </c:pt>
                <c:pt idx="84">
                  <c:v>1623.000000</c:v>
                </c:pt>
                <c:pt idx="85">
                  <c:v>368.000000</c:v>
                </c:pt>
                <c:pt idx="86">
                  <c:v>347.000000</c:v>
                </c:pt>
                <c:pt idx="87">
                  <c:v>342.000000</c:v>
                </c:pt>
                <c:pt idx="88">
                  <c:v>170.000000</c:v>
                </c:pt>
                <c:pt idx="89">
                  <c:v>411.000000</c:v>
                </c:pt>
                <c:pt idx="90">
                  <c:v>349.000000</c:v>
                </c:pt>
                <c:pt idx="91">
                  <c:v>356.000000</c:v>
                </c:pt>
                <c:pt idx="92">
                  <c:v>308.000000</c:v>
                </c:pt>
                <c:pt idx="93">
                  <c:v>322.000000</c:v>
                </c:pt>
                <c:pt idx="94">
                  <c:v>162.000000</c:v>
                </c:pt>
                <c:pt idx="95">
                  <c:v>435.000000</c:v>
                </c:pt>
                <c:pt idx="96">
                  <c:v>351.000000</c:v>
                </c:pt>
                <c:pt idx="97">
                  <c:v>252.000000</c:v>
                </c:pt>
                <c:pt idx="98">
                  <c:v>328.000000</c:v>
                </c:pt>
                <c:pt idx="99">
                  <c:v>342.000000</c:v>
                </c:pt>
                <c:pt idx="100">
                  <c:v>170.000000</c:v>
                </c:pt>
                <c:pt idx="101">
                  <c:v>537.000000</c:v>
                </c:pt>
                <c:pt idx="102">
                  <c:v>369.000000</c:v>
                </c:pt>
                <c:pt idx="103">
                  <c:v>337.000000</c:v>
                </c:pt>
                <c:pt idx="104">
                  <c:v>294.000000</c:v>
                </c:pt>
                <c:pt idx="105">
                  <c:v>401.000000</c:v>
                </c:pt>
                <c:pt idx="106">
                  <c:v>442.000000</c:v>
                </c:pt>
                <c:pt idx="107">
                  <c:v>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0579"/>
          <c:y val="0"/>
          <c:w val="0.87201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234"/>
          <c:y val="0.099193"/>
          <c:w val="0.904812"/>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
                </c:pt>
              </c:strCache>
            </c:strRef>
          </c:cat>
          <c:val>
            <c:numRef>
              <c:f>'Italy-prediction'!$D$3:$D$285</c:f>
              <c:numCache>
                <c:ptCount val="28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pt idx="250">
                  <c:v>297.000000</c:v>
                </c:pt>
                <c:pt idx="251">
                  <c:v>208.000000</c:v>
                </c:pt>
                <c:pt idx="252">
                  <c:v>233.000000</c:v>
                </c:pt>
                <c:pt idx="253">
                  <c:v>353.000000</c:v>
                </c:pt>
                <c:pt idx="254">
                  <c:v>352.000000</c:v>
                </c:pt>
                <c:pt idx="255">
                  <c:v>428.000000</c:v>
                </c:pt>
                <c:pt idx="256">
                  <c:v>446.000000</c:v>
                </c:pt>
                <c:pt idx="257">
                  <c:v>425.000000</c:v>
                </c:pt>
                <c:pt idx="258">
                  <c:v>331.000000</c:v>
                </c:pt>
                <c:pt idx="259">
                  <c:v>356.000000</c:v>
                </c:pt>
                <c:pt idx="260">
                  <c:v>580.000000</c:v>
                </c:pt>
                <c:pt idx="261">
                  <c:v>623.000000</c:v>
                </c:pt>
                <c:pt idx="262">
                  <c:v>636.000000</c:v>
                </c:pt>
                <c:pt idx="263">
                  <c:v>550.000000</c:v>
                </c:pt>
                <c:pt idx="264">
                  <c:v>544.000000</c:v>
                </c:pt>
                <c:pt idx="265">
                  <c:v>546.000000</c:v>
                </c:pt>
                <c:pt idx="266">
                  <c:v>504.000000</c:v>
                </c:pt>
                <c:pt idx="267">
                  <c:v>731.000000</c:v>
                </c:pt>
                <c:pt idx="268">
                  <c:v>753.000000</c:v>
                </c:pt>
                <c:pt idx="269">
                  <c:v>653.000000</c:v>
                </c:pt>
                <c:pt idx="270">
                  <c:v>699.000000</c:v>
                </c:pt>
                <c:pt idx="271">
                  <c:v>692.000000</c:v>
                </c:pt>
                <c:pt idx="272">
                  <c:v>562.000000</c:v>
                </c:pt>
                <c:pt idx="273">
                  <c:v>630.000000</c:v>
                </c:pt>
                <c:pt idx="274">
                  <c:v>853.000000</c:v>
                </c:pt>
                <c:pt idx="275">
                  <c:v>722.000000</c:v>
                </c:pt>
                <c:pt idx="276">
                  <c:v>822.000000</c:v>
                </c:pt>
                <c:pt idx="277">
                  <c:v>827.000000</c:v>
                </c:pt>
                <c:pt idx="278">
                  <c:v>686.000000</c:v>
                </c:pt>
                <c:pt idx="279">
                  <c:v>541.000000</c:v>
                </c:pt>
                <c:pt idx="280">
                  <c:v>672.000000</c:v>
                </c:pt>
                <c:pt idx="281">
                  <c:v>785.000000</c:v>
                </c:pt>
                <c:pt idx="282">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0"/>
        <c:minorUnit val="55"/>
      </c:valAx>
      <c:spPr>
        <a:noFill/>
        <a:ln w="12700" cap="flat">
          <a:noFill/>
          <a:miter lim="400000"/>
        </a:ln>
        <a:effectLst/>
      </c:spPr>
    </c:plotArea>
    <c:legend>
      <c:legendPos val="t"/>
      <c:layout>
        <c:manualLayout>
          <c:xMode val="edge"/>
          <c:yMode val="edge"/>
          <c:x val="0.0613623"/>
          <c:y val="0"/>
          <c:w val="0.8642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'Italy-prediction'!$B$3:$B$285</c:f>
              <c:strCache>
                <c:ptCount val="28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'Italy-prediction'!$E$3:$E$285</c:f>
              <c:numCache>
                <c:ptCount val="283"/>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pt idx="250">
                  <c:v>31758.000000</c:v>
                </c:pt>
                <c:pt idx="251">
                  <c:v>29907.000000</c:v>
                </c:pt>
                <c:pt idx="252">
                  <c:v>22253.000000</c:v>
                </c:pt>
                <c:pt idx="253">
                  <c:v>28244.000000</c:v>
                </c:pt>
                <c:pt idx="254">
                  <c:v>30550.000000</c:v>
                </c:pt>
                <c:pt idx="255">
                  <c:v>34505.000000</c:v>
                </c:pt>
                <c:pt idx="256">
                  <c:v>37809.000000</c:v>
                </c:pt>
                <c:pt idx="257">
                  <c:v>39811.000000</c:v>
                </c:pt>
                <c:pt idx="258">
                  <c:v>32616.000000</c:v>
                </c:pt>
                <c:pt idx="259">
                  <c:v>25271.000000</c:v>
                </c:pt>
                <c:pt idx="260">
                  <c:v>35098.000000</c:v>
                </c:pt>
                <c:pt idx="261">
                  <c:v>32961.000000</c:v>
                </c:pt>
                <c:pt idx="262">
                  <c:v>37978.000000</c:v>
                </c:pt>
                <c:pt idx="263">
                  <c:v>40902.000000</c:v>
                </c:pt>
                <c:pt idx="264">
                  <c:v>37255.000000</c:v>
                </c:pt>
                <c:pt idx="265">
                  <c:v>33979.000000</c:v>
                </c:pt>
                <c:pt idx="266">
                  <c:v>27354.000000</c:v>
                </c:pt>
                <c:pt idx="267">
                  <c:v>32191.000000</c:v>
                </c:pt>
                <c:pt idx="268">
                  <c:v>34282.000000</c:v>
                </c:pt>
                <c:pt idx="269">
                  <c:v>36176.000000</c:v>
                </c:pt>
                <c:pt idx="270">
                  <c:v>37242.000000</c:v>
                </c:pt>
                <c:pt idx="271">
                  <c:v>34767.000000</c:v>
                </c:pt>
                <c:pt idx="272">
                  <c:v>28337.000000</c:v>
                </c:pt>
                <c:pt idx="273">
                  <c:v>22930.000000</c:v>
                </c:pt>
                <c:pt idx="274">
                  <c:v>23232.000000</c:v>
                </c:pt>
                <c:pt idx="275">
                  <c:v>25853.000000</c:v>
                </c:pt>
                <c:pt idx="276">
                  <c:v>29003.000000</c:v>
                </c:pt>
                <c:pt idx="277">
                  <c:v>28352.000000</c:v>
                </c:pt>
                <c:pt idx="278">
                  <c:v>26323.000000</c:v>
                </c:pt>
                <c:pt idx="279">
                  <c:v>20648.000000</c:v>
                </c:pt>
                <c:pt idx="280">
                  <c:v>16377.000000</c:v>
                </c:pt>
                <c:pt idx="281">
                  <c:v>19350.000000</c:v>
                </c:pt>
                <c:pt idx="282">
                  <c:v>20709.000000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575"/>
          <c:y val="0.099193"/>
          <c:w val="0.893428"/>
          <c:h val="0.760108"/>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'Sweden-main'!$B$6:$B$284</c:f>
              <c:strCache>
                <c:ptCount val="27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pt idx="209">
                  <c:v>23/9/2020</c:v>
                </c:pt>
                <c:pt idx="210">
                  <c:v>24/9/2020</c:v>
                </c:pt>
                <c:pt idx="211">
                  <c:v>25/9/2020</c:v>
                </c:pt>
                <c:pt idx="212">
                  <c:v>26/9/2020</c:v>
                </c:pt>
                <c:pt idx="213">
                  <c:v>27/9/2020</c:v>
                </c:pt>
                <c:pt idx="214">
                  <c:v>28/9/2020</c:v>
                </c:pt>
                <c:pt idx="215">
                  <c:v>29/9/2020</c:v>
                </c:pt>
                <c:pt idx="216">
                  <c:v>30/9/2020</c:v>
                </c:pt>
                <c:pt idx="217">
                  <c:v>1/10/2020</c:v>
                </c:pt>
                <c:pt idx="218">
                  <c:v>2/10/2020</c:v>
                </c:pt>
                <c:pt idx="219">
                  <c:v>3/10/2020</c:v>
                </c:pt>
                <c:pt idx="220">
                  <c:v>4/10/2020</c:v>
                </c:pt>
                <c:pt idx="221">
                  <c:v>5/10/2020</c:v>
                </c:pt>
                <c:pt idx="222">
                  <c:v>6/10/2020</c:v>
                </c:pt>
                <c:pt idx="223">
                  <c:v>7/10/2020</c:v>
                </c:pt>
                <c:pt idx="224">
                  <c:v>8/10/2020</c:v>
                </c:pt>
                <c:pt idx="225">
                  <c:v>9/10/2020</c:v>
                </c:pt>
                <c:pt idx="226">
                  <c:v>10/10/2020</c:v>
                </c:pt>
                <c:pt idx="227">
                  <c:v>11/10/2020</c:v>
                </c:pt>
                <c:pt idx="228">
                  <c:v>12/10/2020</c:v>
                </c:pt>
                <c:pt idx="229">
                  <c:v>13/10/2020</c:v>
                </c:pt>
                <c:pt idx="230">
                  <c:v>14/10/2020</c:v>
                </c:pt>
                <c:pt idx="231">
                  <c:v>15/10/2020</c:v>
                </c:pt>
                <c:pt idx="232">
                  <c:v>16/10/2020</c:v>
                </c:pt>
                <c:pt idx="233">
                  <c:v>17/10/2020</c:v>
                </c:pt>
                <c:pt idx="234">
                  <c:v>18/10/2020</c:v>
                </c:pt>
                <c:pt idx="235">
                  <c:v>19/10/2020</c:v>
                </c:pt>
                <c:pt idx="236">
                  <c:v>20/10/2020</c:v>
                </c:pt>
                <c:pt idx="237">
                  <c:v>21/10/2020</c:v>
                </c:pt>
                <c:pt idx="238">
                  <c:v>22/10/2020</c:v>
                </c:pt>
                <c:pt idx="239">
                  <c:v>23/10/2020</c:v>
                </c:pt>
                <c:pt idx="240">
                  <c:v>24/10/2020</c:v>
                </c:pt>
                <c:pt idx="241">
                  <c:v>25/10/2020</c:v>
                </c:pt>
                <c:pt idx="242">
                  <c:v>26/10/2020</c:v>
                </c:pt>
                <c:pt idx="243">
                  <c:v>27/10/2020</c:v>
                </c:pt>
                <c:pt idx="244">
                  <c:v>28/10/2020</c:v>
                </c:pt>
                <c:pt idx="245">
                  <c:v>29/10/2020</c:v>
                </c:pt>
                <c:pt idx="246">
                  <c:v>30/10/2020</c:v>
                </c:pt>
                <c:pt idx="247">
                  <c:v>31/10/2020</c:v>
                </c:pt>
                <c:pt idx="248">
                  <c:v>1/11/2020</c:v>
                </c:pt>
                <c:pt idx="249">
                  <c:v>2/11/2020</c:v>
                </c:pt>
                <c:pt idx="250">
                  <c:v>3/11/2020</c:v>
                </c:pt>
                <c:pt idx="251">
                  <c:v>4/11/2020</c:v>
                </c:pt>
                <c:pt idx="252">
                  <c:v>5/11/2020</c:v>
                </c:pt>
                <c:pt idx="253">
                  <c:v>6/11/2020</c:v>
                </c:pt>
                <c:pt idx="254">
                  <c:v>7/11/2020</c:v>
                </c:pt>
                <c:pt idx="255">
                  <c:v>8/11/2020</c:v>
                </c:pt>
                <c:pt idx="256">
                  <c:v>9/11/2020</c:v>
                </c:pt>
                <c:pt idx="257">
                  <c:v>10/11/2020</c:v>
                </c:pt>
                <c:pt idx="258">
                  <c:v>11/11/2020</c:v>
                </c:pt>
                <c:pt idx="259">
                  <c:v>12/11/2020</c:v>
                </c:pt>
                <c:pt idx="260">
                  <c:v>13/11/2020</c:v>
                </c:pt>
                <c:pt idx="261">
                  <c:v>14/11/2020</c:v>
                </c:pt>
                <c:pt idx="262">
                  <c:v>15/11/2020</c:v>
                </c:pt>
                <c:pt idx="263">
                  <c:v>16/11/2020</c:v>
                </c:pt>
                <c:pt idx="264">
                  <c:v>17/11/2020</c:v>
                </c:pt>
                <c:pt idx="265">
                  <c:v>18/11/2020</c:v>
                </c:pt>
                <c:pt idx="266">
                  <c:v>19/11/2020</c:v>
                </c:pt>
                <c:pt idx="267">
                  <c:v>20/11/2020</c:v>
                </c:pt>
                <c:pt idx="268">
                  <c:v>21/11/2020</c:v>
                </c:pt>
                <c:pt idx="269">
                  <c:v>22/11/2020</c:v>
                </c:pt>
                <c:pt idx="270">
                  <c:v>23/11/2020</c:v>
                </c:pt>
                <c:pt idx="271">
                  <c:v>24/11/2020</c:v>
                </c:pt>
                <c:pt idx="272">
                  <c:v>25/11/2020</c:v>
                </c:pt>
                <c:pt idx="273">
                  <c:v>26/11/2020</c:v>
                </c:pt>
                <c:pt idx="274">
                  <c:v>27/11/2020</c:v>
                </c:pt>
                <c:pt idx="275">
                  <c:v>28/11/2020</c:v>
                </c:pt>
                <c:pt idx="276">
                  <c:v>29/11/2020</c:v>
                </c:pt>
                <c:pt idx="277">
                  <c:v>30/11/2020</c:v>
                </c:pt>
                <c:pt idx="278">
                  <c:v>1/12/2020</c:v>
                </c:pt>
              </c:strCache>
            </c:strRef>
          </c:cat>
          <c:val>
            <c:numRef>
              <c:f>'Sweden-main'!$M$6:$M$284</c:f>
              <c:numCache>
                <c:ptCount val="27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836.000000</c:v>
                </c:pt>
                <c:pt idx="225">
                  <c:v>783.000000</c:v>
                </c:pt>
                <c:pt idx="226">
                  <c:v>510.000000</c:v>
                </c:pt>
                <c:pt idx="227">
                  <c:v>161.000000</c:v>
                </c:pt>
                <c:pt idx="228">
                  <c:v>637.000000</c:v>
                </c:pt>
                <c:pt idx="229">
                  <c:v>916.000000</c:v>
                </c:pt>
                <c:pt idx="230">
                  <c:v>968.000000</c:v>
                </c:pt>
                <c:pt idx="231">
                  <c:v>902.000000</c:v>
                </c:pt>
                <c:pt idx="232">
                  <c:v>1179.000000</c:v>
                </c:pt>
                <c:pt idx="233">
                  <c:v>697.000000</c:v>
                </c:pt>
                <c:pt idx="234">
                  <c:v>321.000000</c:v>
                </c:pt>
                <c:pt idx="235">
                  <c:v>770.000000</c:v>
                </c:pt>
                <c:pt idx="236">
                  <c:v>1290.000000</c:v>
                </c:pt>
                <c:pt idx="237">
                  <c:v>1570.000000</c:v>
                </c:pt>
                <c:pt idx="238">
                  <c:v>1666.000000</c:v>
                </c:pt>
                <c:pt idx="239">
                  <c:v>1868.000000</c:v>
                </c:pt>
                <c:pt idx="240">
                  <c:v>1477.000000</c:v>
                </c:pt>
                <c:pt idx="241">
                  <c:v>514.000000</c:v>
                </c:pt>
                <c:pt idx="242">
                  <c:v>1068.000000</c:v>
                </c:pt>
                <c:pt idx="243">
                  <c:v>2415.000000</c:v>
                </c:pt>
                <c:pt idx="244">
                  <c:v>3390.000000</c:v>
                </c:pt>
                <c:pt idx="245">
                  <c:v>3263.000000</c:v>
                </c:pt>
                <c:pt idx="246">
                  <c:v>4056.000000</c:v>
                </c:pt>
                <c:pt idx="247">
                  <c:v>2987.000000</c:v>
                </c:pt>
                <c:pt idx="248">
                  <c:v>1298.000000</c:v>
                </c:pt>
                <c:pt idx="249">
                  <c:v>1570.000000</c:v>
                </c:pt>
                <c:pt idx="250">
                  <c:v>3609.000000</c:v>
                </c:pt>
                <c:pt idx="251">
                  <c:v>4485.000000</c:v>
                </c:pt>
                <c:pt idx="252">
                  <c:v>4746.000000</c:v>
                </c:pt>
                <c:pt idx="253">
                  <c:v>4454.000000</c:v>
                </c:pt>
                <c:pt idx="254">
                  <c:v>4453.000000</c:v>
                </c:pt>
                <c:pt idx="255">
                  <c:v>2098.000000</c:v>
                </c:pt>
                <c:pt idx="256">
                  <c:v>3727.000000</c:v>
                </c:pt>
                <c:pt idx="257">
                  <c:v>4500.000000</c:v>
                </c:pt>
                <c:pt idx="258">
                  <c:v>5711.000000</c:v>
                </c:pt>
                <c:pt idx="259">
                  <c:v>5568.000000</c:v>
                </c:pt>
                <c:pt idx="260">
                  <c:v>6734.000000</c:v>
                </c:pt>
                <c:pt idx="261">
                  <c:v>3515.000000</c:v>
                </c:pt>
                <c:pt idx="262">
                  <c:v>1582.000000</c:v>
                </c:pt>
                <c:pt idx="263">
                  <c:v>2547.000000</c:v>
                </c:pt>
                <c:pt idx="264">
                  <c:v>4460.000000</c:v>
                </c:pt>
                <c:pt idx="265">
                  <c:v>4961.000000</c:v>
                </c:pt>
                <c:pt idx="266">
                  <c:v>7623.000000</c:v>
                </c:pt>
                <c:pt idx="267">
                  <c:v>5464.000000</c:v>
                </c:pt>
                <c:pt idx="268">
                  <c:v>4494.000000</c:v>
                </c:pt>
                <c:pt idx="269">
                  <c:v>2422.000000</c:v>
                </c:pt>
                <c:pt idx="270">
                  <c:v>3875.000000</c:v>
                </c:pt>
                <c:pt idx="271">
                  <c:v>5676.000000</c:v>
                </c:pt>
                <c:pt idx="272">
                  <c:v>6062.000000</c:v>
                </c:pt>
                <c:pt idx="273">
                  <c:v>6906.000000</c:v>
                </c:pt>
                <c:pt idx="274">
                  <c:v>6464.000000</c:v>
                </c:pt>
                <c:pt idx="275">
                  <c:v>3825.000000</c:v>
                </c:pt>
                <c:pt idx="276">
                  <c:v>2752.000000</c:v>
                </c:pt>
                <c:pt idx="277">
                  <c:v>3491.000000</c:v>
                </c:pt>
                <c:pt idx="278">
                  <c:v>5073.000000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00"/>
        <c:minorUnit val="400"/>
      </c:valAx>
      <c:spPr>
        <a:noFill/>
        <a:ln w="12700" cap="flat">
          <a:noFill/>
          <a:miter lim="400000"/>
        </a:ln>
        <a:effectLst/>
      </c:spPr>
    </c:plotArea>
    <c:legend>
      <c:legendPos val="t"/>
      <c:layout>
        <c:manualLayout>
          <c:xMode val="edge"/>
          <c:yMode val="edge"/>
          <c:x val="0.0605903"/>
          <c:y val="0"/>
          <c:w val="0.853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'Sweden-main'!$P$22:$P$31,'Sweden-main'!$B$22:$B$268</c:f>
              <c:strCache>
                <c:ptCount val="257"/>
                <c:pt idx="0">
                  <c:v>1</c:v>
                </c:pt>
                <c:pt idx="1">
                  <c:v>0</c:v>
                </c:pt>
                <c:pt idx="2">
                  <c:v>3</c:v>
                </c:pt>
                <c:pt idx="3">
                  <c:v>-3</c:v>
                </c:pt>
                <c:pt idx="4">
                  <c:v>1</c:v>
                </c:pt>
                <c:pt idx="5">
                  <c:v>-2</c:v>
                </c:pt>
                <c:pt idx="6">
                  <c:v>1</c:v>
                </c:pt>
                <c:pt idx="7">
                  <c:v>8</c:v>
                </c:pt>
                <c:pt idx="8">
                  <c:v>-8</c:v>
                </c:pt>
                <c:pt idx="9">
                  <c:v>3</c:v>
                </c:pt>
                <c:pt idx="10">
                  <c:v>14/3/2020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pt idx="44">
                  <c:v>17/4/2020</c:v>
                </c:pt>
                <c:pt idx="45">
                  <c:v>18/4/2020</c:v>
                </c:pt>
                <c:pt idx="46">
                  <c:v>19/4/2020</c:v>
                </c:pt>
                <c:pt idx="47">
                  <c:v>20/4/2020</c:v>
                </c:pt>
                <c:pt idx="48">
                  <c:v>21/4/2020</c:v>
                </c:pt>
                <c:pt idx="49">
                  <c:v>22/4/2020</c:v>
                </c:pt>
                <c:pt idx="50">
                  <c:v>23/4/2020</c:v>
                </c:pt>
                <c:pt idx="51">
                  <c:v>24/4/2020</c:v>
                </c:pt>
                <c:pt idx="52">
                  <c:v>25/4/2020</c:v>
                </c:pt>
                <c:pt idx="53">
                  <c:v>26/4/2020</c:v>
                </c:pt>
                <c:pt idx="54">
                  <c:v>27/4/2020</c:v>
                </c:pt>
                <c:pt idx="55">
                  <c:v>28/4/2020</c:v>
                </c:pt>
                <c:pt idx="56">
                  <c:v>29/4/2020</c:v>
                </c:pt>
                <c:pt idx="57">
                  <c:v>30/4/2020</c:v>
                </c:pt>
                <c:pt idx="58">
                  <c:v>1/5/2020</c:v>
                </c:pt>
                <c:pt idx="59">
                  <c:v>2/5/2020</c:v>
                </c:pt>
                <c:pt idx="60">
                  <c:v>3/5/2020</c:v>
                </c:pt>
                <c:pt idx="61">
                  <c:v>4/5/2020</c:v>
                </c:pt>
                <c:pt idx="62">
                  <c:v>5/5/2020</c:v>
                </c:pt>
                <c:pt idx="63">
                  <c:v>6/5/2020</c:v>
                </c:pt>
                <c:pt idx="64">
                  <c:v>7/5/2020</c:v>
                </c:pt>
                <c:pt idx="65">
                  <c:v>8/5/2020</c:v>
                </c:pt>
                <c:pt idx="66">
                  <c:v>9/5/2020</c:v>
                </c:pt>
                <c:pt idx="67">
                  <c:v>10/5/2020</c:v>
                </c:pt>
                <c:pt idx="68">
                  <c:v>11/5/2020</c:v>
                </c:pt>
                <c:pt idx="69">
                  <c:v>12/5/2020</c:v>
                </c:pt>
                <c:pt idx="70">
                  <c:v>13/5/2020</c:v>
                </c:pt>
                <c:pt idx="71">
                  <c:v>14/5/2020</c:v>
                </c:pt>
                <c:pt idx="72">
                  <c:v>15/5/2020</c:v>
                </c:pt>
                <c:pt idx="73">
                  <c:v>16/5/2020</c:v>
                </c:pt>
                <c:pt idx="74">
                  <c:v>17/5/2020</c:v>
                </c:pt>
                <c:pt idx="75">
                  <c:v>18/5/2020</c:v>
                </c:pt>
                <c:pt idx="76">
                  <c:v>19/5/2020</c:v>
                </c:pt>
                <c:pt idx="77">
                  <c:v>20/5/2020</c:v>
                </c:pt>
                <c:pt idx="78">
                  <c:v>21/5/2020</c:v>
                </c:pt>
                <c:pt idx="79">
                  <c:v>22/5/2020</c:v>
                </c:pt>
                <c:pt idx="80">
                  <c:v>23/5/2020</c:v>
                </c:pt>
                <c:pt idx="81">
                  <c:v>24/5/2020</c:v>
                </c:pt>
                <c:pt idx="82">
                  <c:v>25/5/2020</c:v>
                </c:pt>
                <c:pt idx="83">
                  <c:v>26/5/2020</c:v>
                </c:pt>
                <c:pt idx="84">
                  <c:v>27/5/2020</c:v>
                </c:pt>
                <c:pt idx="85">
                  <c:v>28/5/2020</c:v>
                </c:pt>
                <c:pt idx="86">
                  <c:v>29/5/2020</c:v>
                </c:pt>
                <c:pt idx="87">
                  <c:v>30/5/2020</c:v>
                </c:pt>
                <c:pt idx="88">
                  <c:v>31/5/2020</c:v>
                </c:pt>
                <c:pt idx="89">
                  <c:v>1/6/2020</c:v>
                </c:pt>
                <c:pt idx="90">
                  <c:v>2/6/2020</c:v>
                </c:pt>
                <c:pt idx="91">
                  <c:v>3/6/2020</c:v>
                </c:pt>
                <c:pt idx="92">
                  <c:v>4/6/2020</c:v>
                </c:pt>
                <c:pt idx="93">
                  <c:v>5/6/2020</c:v>
                </c:pt>
                <c:pt idx="94">
                  <c:v>6/6/2020</c:v>
                </c:pt>
                <c:pt idx="95">
                  <c:v>7/6/2020</c:v>
                </c:pt>
                <c:pt idx="96">
                  <c:v>8/6/2020</c:v>
                </c:pt>
                <c:pt idx="97">
                  <c:v>9/6/2020</c:v>
                </c:pt>
                <c:pt idx="98">
                  <c:v>10/6/2020</c:v>
                </c:pt>
                <c:pt idx="99">
                  <c:v>11/6/2020</c:v>
                </c:pt>
                <c:pt idx="100">
                  <c:v>12/6/2020</c:v>
                </c:pt>
                <c:pt idx="101">
                  <c:v>13/6/2020</c:v>
                </c:pt>
                <c:pt idx="102">
                  <c:v>14/6/2020</c:v>
                </c:pt>
                <c:pt idx="103">
                  <c:v>15/6/2020</c:v>
                </c:pt>
                <c:pt idx="104">
                  <c:v>16/6/2020</c:v>
                </c:pt>
                <c:pt idx="105">
                  <c:v>17/6/2020</c:v>
                </c:pt>
                <c:pt idx="106">
                  <c:v>18/6/2020</c:v>
                </c:pt>
                <c:pt idx="107">
                  <c:v>19/6/2020</c:v>
                </c:pt>
                <c:pt idx="108">
                  <c:v>20/6/2020</c:v>
                </c:pt>
                <c:pt idx="109">
                  <c:v>21/6/2020</c:v>
                </c:pt>
                <c:pt idx="110">
                  <c:v>22/6/2020</c:v>
                </c:pt>
                <c:pt idx="111">
                  <c:v>23/6/2020</c:v>
                </c:pt>
                <c:pt idx="112">
                  <c:v>24/6/2020</c:v>
                </c:pt>
                <c:pt idx="113">
                  <c:v>25/6/2020</c:v>
                </c:pt>
                <c:pt idx="114">
                  <c:v>26/6/2020</c:v>
                </c:pt>
                <c:pt idx="115">
                  <c:v>27/6/2020</c:v>
                </c:pt>
                <c:pt idx="116">
                  <c:v>28/6/2020</c:v>
                </c:pt>
                <c:pt idx="117">
                  <c:v>29/6/2020</c:v>
                </c:pt>
                <c:pt idx="118">
                  <c:v>30/6/2020</c:v>
                </c:pt>
                <c:pt idx="119">
                  <c:v>1/7/2020</c:v>
                </c:pt>
                <c:pt idx="120">
                  <c:v>2/7/2020</c:v>
                </c:pt>
                <c:pt idx="121">
                  <c:v>3/7/2020</c:v>
                </c:pt>
                <c:pt idx="122">
                  <c:v>4/7/2020</c:v>
                </c:pt>
                <c:pt idx="123">
                  <c:v>5/7/2020</c:v>
                </c:pt>
                <c:pt idx="124">
                  <c:v>6/7/2020</c:v>
                </c:pt>
                <c:pt idx="125">
                  <c:v>7/7/2020</c:v>
                </c:pt>
                <c:pt idx="126">
                  <c:v>8/7/2020</c:v>
                </c:pt>
                <c:pt idx="127">
                  <c:v>9/7/2020</c:v>
                </c:pt>
                <c:pt idx="128">
                  <c:v>10/7/2020</c:v>
                </c:pt>
                <c:pt idx="129">
                  <c:v>11/7/2020</c:v>
                </c:pt>
                <c:pt idx="130">
                  <c:v>12/7/2020</c:v>
                </c:pt>
                <c:pt idx="131">
                  <c:v>13/7/2020</c:v>
                </c:pt>
                <c:pt idx="132">
                  <c:v>14/7/2020</c:v>
                </c:pt>
                <c:pt idx="133">
                  <c:v>15/7/2020</c:v>
                </c:pt>
                <c:pt idx="134">
                  <c:v>16/7/2020</c:v>
                </c:pt>
                <c:pt idx="135">
                  <c:v>17/7/2020</c:v>
                </c:pt>
                <c:pt idx="136">
                  <c:v>18/7/2020</c:v>
                </c:pt>
                <c:pt idx="137">
                  <c:v>19/7/2020</c:v>
                </c:pt>
                <c:pt idx="138">
                  <c:v>20/7/2020</c:v>
                </c:pt>
                <c:pt idx="139">
                  <c:v>21/7/2020</c:v>
                </c:pt>
                <c:pt idx="140">
                  <c:v>22/7/2020</c:v>
                </c:pt>
                <c:pt idx="141">
                  <c:v>23/7/2020</c:v>
                </c:pt>
                <c:pt idx="142">
                  <c:v>24/7/2020</c:v>
                </c:pt>
                <c:pt idx="143">
                  <c:v>25/7/2020</c:v>
                </c:pt>
                <c:pt idx="144">
                  <c:v>26/7/2020</c:v>
                </c:pt>
                <c:pt idx="145">
                  <c:v>27/7/2020</c:v>
                </c:pt>
                <c:pt idx="146">
                  <c:v>28/7/2020</c:v>
                </c:pt>
                <c:pt idx="147">
                  <c:v>29/7/2020</c:v>
                </c:pt>
                <c:pt idx="148">
                  <c:v>30/7/2020</c:v>
                </c:pt>
                <c:pt idx="149">
                  <c:v>31/7/2020</c:v>
                </c:pt>
                <c:pt idx="150">
                  <c:v>1/8/2020</c:v>
                </c:pt>
                <c:pt idx="151">
                  <c:v>2/8/2020</c:v>
                </c:pt>
                <c:pt idx="152">
                  <c:v>3/8/2020</c:v>
                </c:pt>
                <c:pt idx="153">
                  <c:v>4/8/2020</c:v>
                </c:pt>
                <c:pt idx="154">
                  <c:v>5/8/2020</c:v>
                </c:pt>
                <c:pt idx="155">
                  <c:v>6/8/2020</c:v>
                </c:pt>
                <c:pt idx="156">
                  <c:v>7/8/2020</c:v>
                </c:pt>
                <c:pt idx="157">
                  <c:v>8/8/2020</c:v>
                </c:pt>
                <c:pt idx="158">
                  <c:v>9/8/2020</c:v>
                </c:pt>
                <c:pt idx="159">
                  <c:v>10/8/2020</c:v>
                </c:pt>
                <c:pt idx="160">
                  <c:v>11/8/2020</c:v>
                </c:pt>
                <c:pt idx="161">
                  <c:v>12/8/2020</c:v>
                </c:pt>
                <c:pt idx="162">
                  <c:v>13/8/2020</c:v>
                </c:pt>
                <c:pt idx="163">
                  <c:v>14/8/2020</c:v>
                </c:pt>
                <c:pt idx="164">
                  <c:v>15/8/2020</c:v>
                </c:pt>
                <c:pt idx="165">
                  <c:v>16/8/2020</c:v>
                </c:pt>
                <c:pt idx="166">
                  <c:v>17/8/2020</c:v>
                </c:pt>
                <c:pt idx="167">
                  <c:v>18/8/2020</c:v>
                </c:pt>
                <c:pt idx="168">
                  <c:v>19/8/2020</c:v>
                </c:pt>
                <c:pt idx="169">
                  <c:v>20/8/2020</c:v>
                </c:pt>
                <c:pt idx="170">
                  <c:v>21/8/2020</c:v>
                </c:pt>
                <c:pt idx="171">
                  <c:v>22/8/2020</c:v>
                </c:pt>
                <c:pt idx="172">
                  <c:v>23/8/2020</c:v>
                </c:pt>
                <c:pt idx="173">
                  <c:v>24/8/2020</c:v>
                </c:pt>
                <c:pt idx="174">
                  <c:v>25/8/2020</c:v>
                </c:pt>
                <c:pt idx="175">
                  <c:v>26/8/2020</c:v>
                </c:pt>
                <c:pt idx="176">
                  <c:v>27/8/2020</c:v>
                </c:pt>
                <c:pt idx="177">
                  <c:v>28/8/2020</c:v>
                </c:pt>
                <c:pt idx="178">
                  <c:v>29/8/2020</c:v>
                </c:pt>
                <c:pt idx="179">
                  <c:v>30/8/2020</c:v>
                </c:pt>
                <c:pt idx="180">
                  <c:v>31/8/2020</c:v>
                </c:pt>
                <c:pt idx="181">
                  <c:v>1/9/2020</c:v>
                </c:pt>
                <c:pt idx="182">
                  <c:v>2/9/2020</c:v>
                </c:pt>
                <c:pt idx="183">
                  <c:v>3/9/2020</c:v>
                </c:pt>
                <c:pt idx="184">
                  <c:v>4/9/2020</c:v>
                </c:pt>
                <c:pt idx="185">
                  <c:v>5/9/2020</c:v>
                </c:pt>
                <c:pt idx="186">
                  <c:v>6/9/2020</c:v>
                </c:pt>
                <c:pt idx="187">
                  <c:v>7/9/2020</c:v>
                </c:pt>
                <c:pt idx="188">
                  <c:v>8/9/2020</c:v>
                </c:pt>
                <c:pt idx="189">
                  <c:v>9/9/2020</c:v>
                </c:pt>
                <c:pt idx="190">
                  <c:v>10/9/2020</c:v>
                </c:pt>
                <c:pt idx="191">
                  <c:v>11/9/2020</c:v>
                </c:pt>
                <c:pt idx="192">
                  <c:v>12/9/2020</c:v>
                </c:pt>
                <c:pt idx="193">
                  <c:v>13/9/2020</c:v>
                </c:pt>
                <c:pt idx="194">
                  <c:v>14/9/2020</c:v>
                </c:pt>
                <c:pt idx="195">
                  <c:v>15/9/2020</c:v>
                </c:pt>
                <c:pt idx="196">
                  <c:v>16/9/2020</c:v>
                </c:pt>
                <c:pt idx="197">
                  <c:v>17/9/2020</c:v>
                </c:pt>
                <c:pt idx="198">
                  <c:v>18/9/2020</c:v>
                </c:pt>
                <c:pt idx="199">
                  <c:v>19/9/2020</c:v>
                </c:pt>
                <c:pt idx="200">
                  <c:v>20/9/2020</c:v>
                </c:pt>
                <c:pt idx="201">
                  <c:v>21/9/2020</c:v>
                </c:pt>
                <c:pt idx="202">
                  <c:v>22/9/2020</c:v>
                </c:pt>
                <c:pt idx="203">
                  <c:v>23/9/2020</c:v>
                </c:pt>
                <c:pt idx="204">
                  <c:v>24/9/2020</c:v>
                </c:pt>
                <c:pt idx="205">
                  <c:v>25/9/2020</c:v>
                </c:pt>
                <c:pt idx="206">
                  <c:v>26/9/2020</c:v>
                </c:pt>
                <c:pt idx="207">
                  <c:v>27/9/2020</c:v>
                </c:pt>
                <c:pt idx="208">
                  <c:v>28/9/2020</c:v>
                </c:pt>
                <c:pt idx="209">
                  <c:v>29/9/2020</c:v>
                </c:pt>
                <c:pt idx="210">
                  <c:v>30/9/2020</c:v>
                </c:pt>
                <c:pt idx="211">
                  <c:v>1/10/2020</c:v>
                </c:pt>
                <c:pt idx="212">
                  <c:v>2/10/2020</c:v>
                </c:pt>
                <c:pt idx="213">
                  <c:v>3/10/2020</c:v>
                </c:pt>
                <c:pt idx="214">
                  <c:v>4/10/2020</c:v>
                </c:pt>
                <c:pt idx="215">
                  <c:v>5/10/2020</c:v>
                </c:pt>
                <c:pt idx="216">
                  <c:v>6/10/2020</c:v>
                </c:pt>
                <c:pt idx="217">
                  <c:v>7/10/2020</c:v>
                </c:pt>
                <c:pt idx="218">
                  <c:v>8/10/2020</c:v>
                </c:pt>
                <c:pt idx="219">
                  <c:v>9/10/2020</c:v>
                </c:pt>
                <c:pt idx="220">
                  <c:v>10/10/2020</c:v>
                </c:pt>
                <c:pt idx="221">
                  <c:v>11/10/2020</c:v>
                </c:pt>
                <c:pt idx="222">
                  <c:v>12/10/2020</c:v>
                </c:pt>
                <c:pt idx="223">
                  <c:v>13/10/2020</c:v>
                </c:pt>
                <c:pt idx="224">
                  <c:v>14/10/2020</c:v>
                </c:pt>
                <c:pt idx="225">
                  <c:v>15/10/2020</c:v>
                </c:pt>
                <c:pt idx="226">
                  <c:v>16/10/2020</c:v>
                </c:pt>
                <c:pt idx="227">
                  <c:v>17/10/2020</c:v>
                </c:pt>
                <c:pt idx="228">
                  <c:v>18/10/2020</c:v>
                </c:pt>
                <c:pt idx="229">
                  <c:v>19/10/2020</c:v>
                </c:pt>
                <c:pt idx="230">
                  <c:v>20/10/2020</c:v>
                </c:pt>
                <c:pt idx="231">
                  <c:v>21/10/2020</c:v>
                </c:pt>
                <c:pt idx="232">
                  <c:v>22/10/2020</c:v>
                </c:pt>
                <c:pt idx="233">
                  <c:v>23/10/2020</c:v>
                </c:pt>
                <c:pt idx="234">
                  <c:v>24/10/2020</c:v>
                </c:pt>
                <c:pt idx="235">
                  <c:v>25/10/2020</c:v>
                </c:pt>
                <c:pt idx="236">
                  <c:v>26/10/2020</c:v>
                </c:pt>
                <c:pt idx="237">
                  <c:v>27/10/2020</c:v>
                </c:pt>
                <c:pt idx="238">
                  <c:v>28/10/2020</c:v>
                </c:pt>
                <c:pt idx="239">
                  <c:v>29/10/2020</c:v>
                </c:pt>
                <c:pt idx="240">
                  <c:v>30/10/2020</c:v>
                </c:pt>
                <c:pt idx="241">
                  <c:v>31/10/2020</c:v>
                </c:pt>
                <c:pt idx="242">
                  <c:v>1/11/2020</c:v>
                </c:pt>
                <c:pt idx="243">
                  <c:v>2/11/2020</c:v>
                </c:pt>
                <c:pt idx="244">
                  <c:v>3/11/2020</c:v>
                </c:pt>
                <c:pt idx="245">
                  <c:v>4/11/2020</c:v>
                </c:pt>
                <c:pt idx="246">
                  <c:v>5/11/2020</c:v>
                </c:pt>
                <c:pt idx="247">
                  <c:v>6/11/2020</c:v>
                </c:pt>
                <c:pt idx="248">
                  <c:v>7/11/2020</c:v>
                </c:pt>
                <c:pt idx="249">
                  <c:v>8/11/2020</c:v>
                </c:pt>
                <c:pt idx="250">
                  <c:v>9/11/2020</c:v>
                </c:pt>
                <c:pt idx="251">
                  <c:v>10/11/2020</c:v>
                </c:pt>
                <c:pt idx="252">
                  <c:v>11/11/2020</c:v>
                </c:pt>
                <c:pt idx="253">
                  <c:v>12/11/2020</c:v>
                </c:pt>
                <c:pt idx="254">
                  <c:v>13/11/2020</c:v>
                </c:pt>
                <c:pt idx="255">
                  <c:v>14/11/2020</c:v>
                </c:pt>
                <c:pt idx="256">
                  <c:v>15/11/2020</c:v>
                </c:pt>
              </c:strCache>
            </c:strRef>
          </c:cat>
          <c:val>
            <c:numRef>
              <c:f>'Sweden-main'!$Q$22:$Q$278</c:f>
              <c:numCache>
                <c:ptCount val="257"/>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pt idx="182">
                  <c:v>1.000000</c:v>
                </c:pt>
                <c:pt idx="183">
                  <c:v>2.000000</c:v>
                </c:pt>
                <c:pt idx="184">
                  <c:v>2.000000</c:v>
                </c:pt>
                <c:pt idx="185">
                  <c:v>1.000000</c:v>
                </c:pt>
                <c:pt idx="186">
                  <c:v>2.000000</c:v>
                </c:pt>
                <c:pt idx="187">
                  <c:v>1.000000</c:v>
                </c:pt>
                <c:pt idx="188">
                  <c:v>1.000000</c:v>
                </c:pt>
                <c:pt idx="189">
                  <c:v>1.000000</c:v>
                </c:pt>
                <c:pt idx="190">
                  <c:v>4.000000</c:v>
                </c:pt>
                <c:pt idx="191">
                  <c:v>2.000000</c:v>
                </c:pt>
                <c:pt idx="192">
                  <c:v>1.000000</c:v>
                </c:pt>
                <c:pt idx="193">
                  <c:v>0.000000</c:v>
                </c:pt>
                <c:pt idx="194">
                  <c:v>1.000000</c:v>
                </c:pt>
                <c:pt idx="195">
                  <c:v>4.000000</c:v>
                </c:pt>
                <c:pt idx="196">
                  <c:v>2.000000</c:v>
                </c:pt>
                <c:pt idx="197">
                  <c:v>1.000000</c:v>
                </c:pt>
                <c:pt idx="198">
                  <c:v>1.000000</c:v>
                </c:pt>
                <c:pt idx="199">
                  <c:v>2.000000</c:v>
                </c:pt>
                <c:pt idx="200">
                  <c:v>4.000000</c:v>
                </c:pt>
                <c:pt idx="201">
                  <c:v>1.000000</c:v>
                </c:pt>
                <c:pt idx="202">
                  <c:v>3.000000</c:v>
                </c:pt>
                <c:pt idx="203">
                  <c:v>3.000000</c:v>
                </c:pt>
                <c:pt idx="204">
                  <c:v>3.000000</c:v>
                </c:pt>
                <c:pt idx="205">
                  <c:v>2.000000</c:v>
                </c:pt>
                <c:pt idx="206">
                  <c:v>4.000000</c:v>
                </c:pt>
                <c:pt idx="207">
                  <c:v>3.000000</c:v>
                </c:pt>
                <c:pt idx="208">
                  <c:v>1.000000</c:v>
                </c:pt>
                <c:pt idx="209">
                  <c:v>5.000000</c:v>
                </c:pt>
                <c:pt idx="210">
                  <c:v>5.000000</c:v>
                </c:pt>
                <c:pt idx="211">
                  <c:v>2.000000</c:v>
                </c:pt>
                <c:pt idx="212">
                  <c:v>3.000000</c:v>
                </c:pt>
                <c:pt idx="213">
                  <c:v>1.000000</c:v>
                </c:pt>
                <c:pt idx="214">
                  <c:v>2.000000</c:v>
                </c:pt>
                <c:pt idx="215">
                  <c:v>3.000000</c:v>
                </c:pt>
                <c:pt idx="216">
                  <c:v>2.000000</c:v>
                </c:pt>
                <c:pt idx="217">
                  <c:v>4.000000</c:v>
                </c:pt>
                <c:pt idx="218">
                  <c:v>1.000000</c:v>
                </c:pt>
                <c:pt idx="219">
                  <c:v>4.000000</c:v>
                </c:pt>
                <c:pt idx="220">
                  <c:v>4.000000</c:v>
                </c:pt>
                <c:pt idx="221">
                  <c:v>3.000000</c:v>
                </c:pt>
                <c:pt idx="222">
                  <c:v>9.000000</c:v>
                </c:pt>
                <c:pt idx="223">
                  <c:v>7.000000</c:v>
                </c:pt>
                <c:pt idx="224">
                  <c:v>8.000000</c:v>
                </c:pt>
                <c:pt idx="225">
                  <c:v>8.000000</c:v>
                </c:pt>
                <c:pt idx="226">
                  <c:v>11.000000</c:v>
                </c:pt>
                <c:pt idx="227">
                  <c:v>9.000000</c:v>
                </c:pt>
                <c:pt idx="228">
                  <c:v>9.000000</c:v>
                </c:pt>
                <c:pt idx="229">
                  <c:v>9.000000</c:v>
                </c:pt>
                <c:pt idx="230">
                  <c:v>9.000000</c:v>
                </c:pt>
                <c:pt idx="231">
                  <c:v>13.000000</c:v>
                </c:pt>
                <c:pt idx="232">
                  <c:v>22.000000</c:v>
                </c:pt>
                <c:pt idx="233">
                  <c:v>20.000000</c:v>
                </c:pt>
                <c:pt idx="234">
                  <c:v>19.000000</c:v>
                </c:pt>
                <c:pt idx="235">
                  <c:v>21.000000</c:v>
                </c:pt>
                <c:pt idx="236">
                  <c:v>22.000000</c:v>
                </c:pt>
                <c:pt idx="237">
                  <c:v>25.000000</c:v>
                </c:pt>
                <c:pt idx="238">
                  <c:v>26.000000</c:v>
                </c:pt>
                <c:pt idx="239">
                  <c:v>22.000000</c:v>
                </c:pt>
                <c:pt idx="240">
                  <c:v>34.000000</c:v>
                </c:pt>
                <c:pt idx="241">
                  <c:v>35.000000</c:v>
                </c:pt>
                <c:pt idx="242">
                  <c:v>27.000000</c:v>
                </c:pt>
                <c:pt idx="243">
                  <c:v>27.000000</c:v>
                </c:pt>
                <c:pt idx="244">
                  <c:v>32.000000</c:v>
                </c:pt>
                <c:pt idx="245">
                  <c:v>36.000000</c:v>
                </c:pt>
                <c:pt idx="246">
                  <c:v>39.000000</c:v>
                </c:pt>
                <c:pt idx="247">
                  <c:v>36.000000</c:v>
                </c:pt>
                <c:pt idx="248">
                  <c:v>39.000000</c:v>
                </c:pt>
                <c:pt idx="249">
                  <c:v>49.000000</c:v>
                </c:pt>
                <c:pt idx="250">
                  <c:v>42.000000</c:v>
                </c:pt>
                <c:pt idx="251">
                  <c:v>43.000000</c:v>
                </c:pt>
                <c:pt idx="252">
                  <c:v>44.000000</c:v>
                </c:pt>
                <c:pt idx="253">
                  <c:v>54.000000</c:v>
                </c:pt>
                <c:pt idx="254">
                  <c:v>47.000000</c:v>
                </c:pt>
                <c:pt idx="255">
                  <c:v>43.000000</c:v>
                </c:pt>
                <c:pt idx="256">
                  <c:v>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
        <c:minorUnit val="7.5"/>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62145"/>
          <c:y val="0.099193"/>
          <c:w val="0.9153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'Belgium'!$B$25:$B$286</c:f>
              <c:strCache>
                <c:ptCount val="262"/>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pt idx="137">
                  <c:v>31/7/2020</c:v>
                </c:pt>
                <c:pt idx="138">
                  <c:v>1/8/2020</c:v>
                </c:pt>
                <c:pt idx="139">
                  <c:v>2/8/2020</c:v>
                </c:pt>
                <c:pt idx="140">
                  <c:v>3/8/2020</c:v>
                </c:pt>
                <c:pt idx="141">
                  <c:v>4/8/2020</c:v>
                </c:pt>
                <c:pt idx="142">
                  <c:v>5/8/2020</c:v>
                </c:pt>
                <c:pt idx="143">
                  <c:v>6/8/2020</c:v>
                </c:pt>
                <c:pt idx="144">
                  <c:v>7/8/2020</c:v>
                </c:pt>
                <c:pt idx="145">
                  <c:v>8/8/2020</c:v>
                </c:pt>
                <c:pt idx="146">
                  <c:v>9/8/2020</c:v>
                </c:pt>
                <c:pt idx="147">
                  <c:v>10/8/2020</c:v>
                </c:pt>
                <c:pt idx="148">
                  <c:v>11/8/2020</c:v>
                </c:pt>
                <c:pt idx="149">
                  <c:v>12/8/2020</c:v>
                </c:pt>
                <c:pt idx="150">
                  <c:v>13/8/2020</c:v>
                </c:pt>
                <c:pt idx="151">
                  <c:v>14/8/2020</c:v>
                </c:pt>
                <c:pt idx="152">
                  <c:v>15/8/2020</c:v>
                </c:pt>
                <c:pt idx="153">
                  <c:v>16/8/2020</c:v>
                </c:pt>
                <c:pt idx="154">
                  <c:v>17/8/2020</c:v>
                </c:pt>
                <c:pt idx="155">
                  <c:v>18/8/2020</c:v>
                </c:pt>
                <c:pt idx="156">
                  <c:v>19/8/2020</c:v>
                </c:pt>
                <c:pt idx="157">
                  <c:v>20/8/2020</c:v>
                </c:pt>
                <c:pt idx="158">
                  <c:v>21/8/2020</c:v>
                </c:pt>
                <c:pt idx="159">
                  <c:v>22/8/2020</c:v>
                </c:pt>
                <c:pt idx="160">
                  <c:v>23/8/2020</c:v>
                </c:pt>
                <c:pt idx="161">
                  <c:v>24/8/2020</c:v>
                </c:pt>
                <c:pt idx="162">
                  <c:v>25/8/2020</c:v>
                </c:pt>
                <c:pt idx="163">
                  <c:v>26/8/2020</c:v>
                </c:pt>
                <c:pt idx="164">
                  <c:v>27/8/2020</c:v>
                </c:pt>
                <c:pt idx="165">
                  <c:v>28/8/2020</c:v>
                </c:pt>
                <c:pt idx="166">
                  <c:v>29/8/2020</c:v>
                </c:pt>
                <c:pt idx="167">
                  <c:v>30/8/2020</c:v>
                </c:pt>
                <c:pt idx="168">
                  <c:v>31/8/2020</c:v>
                </c:pt>
                <c:pt idx="169">
                  <c:v>1/9/2020</c:v>
                </c:pt>
                <c:pt idx="170">
                  <c:v>2/9/2020</c:v>
                </c:pt>
                <c:pt idx="171">
                  <c:v>3/9/2020</c:v>
                </c:pt>
                <c:pt idx="172">
                  <c:v>4/9/2020</c:v>
                </c:pt>
                <c:pt idx="173">
                  <c:v>5/9/2020</c:v>
                </c:pt>
                <c:pt idx="174">
                  <c:v>6/9/2020</c:v>
                </c:pt>
                <c:pt idx="175">
                  <c:v>7/9/2020</c:v>
                </c:pt>
                <c:pt idx="176">
                  <c:v>8/9/2020</c:v>
                </c:pt>
                <c:pt idx="177">
                  <c:v>9/9/2020</c:v>
                </c:pt>
                <c:pt idx="178">
                  <c:v>10/9/2020</c:v>
                </c:pt>
                <c:pt idx="179">
                  <c:v>11/9/2020</c:v>
                </c:pt>
                <c:pt idx="180">
                  <c:v>12/9/2020</c:v>
                </c:pt>
                <c:pt idx="181">
                  <c:v>13/9/2020</c:v>
                </c:pt>
                <c:pt idx="182">
                  <c:v>14/9/2020</c:v>
                </c:pt>
                <c:pt idx="183">
                  <c:v>15/9/2020</c:v>
                </c:pt>
                <c:pt idx="184">
                  <c:v>16/9/2020</c:v>
                </c:pt>
                <c:pt idx="185">
                  <c:v>17/9/2020</c:v>
                </c:pt>
                <c:pt idx="186">
                  <c:v>18/9/2020</c:v>
                </c:pt>
                <c:pt idx="187">
                  <c:v>19/9/2020</c:v>
                </c:pt>
                <c:pt idx="188">
                  <c:v>20/9/2020</c:v>
                </c:pt>
                <c:pt idx="189">
                  <c:v>21/9/2020</c:v>
                </c:pt>
                <c:pt idx="190">
                  <c:v>22/9/2020</c:v>
                </c:pt>
                <c:pt idx="191">
                  <c:v>23/9/2020</c:v>
                </c:pt>
                <c:pt idx="192">
                  <c:v>24/9/2020</c:v>
                </c:pt>
                <c:pt idx="193">
                  <c:v>25/9/2020</c:v>
                </c:pt>
                <c:pt idx="194">
                  <c:v>26/9/2020</c:v>
                </c:pt>
                <c:pt idx="195">
                  <c:v>27/9/2020</c:v>
                </c:pt>
                <c:pt idx="196">
                  <c:v>28/9/2020</c:v>
                </c:pt>
                <c:pt idx="197">
                  <c:v>29/9/2020</c:v>
                </c:pt>
                <c:pt idx="198">
                  <c:v>30/9/2020</c:v>
                </c:pt>
                <c:pt idx="199">
                  <c:v>1/10/2020</c:v>
                </c:pt>
                <c:pt idx="200">
                  <c:v>2/10/2020</c:v>
                </c:pt>
                <c:pt idx="201">
                  <c:v>3/10/2020</c:v>
                </c:pt>
                <c:pt idx="202">
                  <c:v>4/10/2020</c:v>
                </c:pt>
                <c:pt idx="203">
                  <c:v>5/10/2020</c:v>
                </c:pt>
                <c:pt idx="204">
                  <c:v>6/10/2020</c:v>
                </c:pt>
                <c:pt idx="205">
                  <c:v>7/10/2020</c:v>
                </c:pt>
                <c:pt idx="206">
                  <c:v>8/10/2020</c:v>
                </c:pt>
                <c:pt idx="207">
                  <c:v>9/10/2020</c:v>
                </c:pt>
                <c:pt idx="208">
                  <c:v>10/10/2020</c:v>
                </c:pt>
                <c:pt idx="209">
                  <c:v>11/10/2020</c:v>
                </c:pt>
                <c:pt idx="210">
                  <c:v>12/10/2020</c:v>
                </c:pt>
                <c:pt idx="211">
                  <c:v>13/10/2020</c:v>
                </c:pt>
                <c:pt idx="212">
                  <c:v>14/10/2020</c:v>
                </c:pt>
                <c:pt idx="213">
                  <c:v>15/10/2020</c:v>
                </c:pt>
                <c:pt idx="214">
                  <c:v>16/10/2020</c:v>
                </c:pt>
                <c:pt idx="215">
                  <c:v>17/10/2020</c:v>
                </c:pt>
                <c:pt idx="216">
                  <c:v>18/10/2020</c:v>
                </c:pt>
                <c:pt idx="217">
                  <c:v>19/10/2020</c:v>
                </c:pt>
                <c:pt idx="218">
                  <c:v>20/10/2020</c:v>
                </c:pt>
                <c:pt idx="219">
                  <c:v>21/10/2020</c:v>
                </c:pt>
                <c:pt idx="220">
                  <c:v>22/10/2020</c:v>
                </c:pt>
                <c:pt idx="221">
                  <c:v>23/10/2020</c:v>
                </c:pt>
                <c:pt idx="222">
                  <c:v>24/10/2020</c:v>
                </c:pt>
                <c:pt idx="223">
                  <c:v>25/10/2020</c:v>
                </c:pt>
                <c:pt idx="224">
                  <c:v>26/10/2020</c:v>
                </c:pt>
                <c:pt idx="225">
                  <c:v>27/10/2020</c:v>
                </c:pt>
                <c:pt idx="226">
                  <c:v>28/10/2020</c:v>
                </c:pt>
                <c:pt idx="227">
                  <c:v>29/10/2020</c:v>
                </c:pt>
                <c:pt idx="228">
                  <c:v>30/10/2020</c:v>
                </c:pt>
                <c:pt idx="229">
                  <c:v>31/10/2020</c:v>
                </c:pt>
                <c:pt idx="230">
                  <c:v>1/11/2020</c:v>
                </c:pt>
                <c:pt idx="231">
                  <c:v>2/11/2020</c:v>
                </c:pt>
                <c:pt idx="232">
                  <c:v>3/11/2020</c:v>
                </c:pt>
                <c:pt idx="233">
                  <c:v>4/11/2020</c:v>
                </c:pt>
                <c:pt idx="234">
                  <c:v>5/11/2020</c:v>
                </c:pt>
                <c:pt idx="235">
                  <c:v>6/11/2020</c:v>
                </c:pt>
                <c:pt idx="236">
                  <c:v>7/11/2020</c:v>
                </c:pt>
                <c:pt idx="237">
                  <c:v>8/11/2020</c:v>
                </c:pt>
                <c:pt idx="238">
                  <c:v>9/11/2020</c:v>
                </c:pt>
                <c:pt idx="239">
                  <c:v>10/11/2020</c:v>
                </c:pt>
                <c:pt idx="240">
                  <c:v>11/11/2020</c:v>
                </c:pt>
                <c:pt idx="241">
                  <c:v>12/11/2020</c:v>
                </c:pt>
                <c:pt idx="242">
                  <c:v>13/11/2020</c:v>
                </c:pt>
                <c:pt idx="243">
                  <c:v>14/11/2020</c:v>
                </c:pt>
                <c:pt idx="244">
                  <c:v>15/11/2020</c:v>
                </c:pt>
                <c:pt idx="245">
                  <c:v>16/11/2020</c:v>
                </c:pt>
                <c:pt idx="246">
                  <c:v>17/11/2020</c:v>
                </c:pt>
                <c:pt idx="247">
                  <c:v>18/11/2020</c:v>
                </c:pt>
                <c:pt idx="248">
                  <c:v>19/11/2020</c:v>
                </c:pt>
                <c:pt idx="249">
                  <c:v>20/11/2020</c:v>
                </c:pt>
                <c:pt idx="250">
                  <c:v>21/11/2020</c:v>
                </c:pt>
                <c:pt idx="251">
                  <c:v>22/11/2020</c:v>
                </c:pt>
                <c:pt idx="252">
                  <c:v>23/11/2020</c:v>
                </c:pt>
                <c:pt idx="253">
                  <c:v>24/11/2020</c:v>
                </c:pt>
                <c:pt idx="254">
                  <c:v>25/11/2020</c:v>
                </c:pt>
                <c:pt idx="255">
                  <c:v>26/11/2020</c:v>
                </c:pt>
                <c:pt idx="256">
                  <c:v>27/11/2020</c:v>
                </c:pt>
                <c:pt idx="257">
                  <c:v>28/11/2020</c:v>
                </c:pt>
                <c:pt idx="258">
                  <c:v>29/11/2020</c:v>
                </c:pt>
                <c:pt idx="259">
                  <c:v>30/11/2020</c:v>
                </c:pt>
                <c:pt idx="260">
                  <c:v>1/12/2020</c:v>
                </c:pt>
                <c:pt idx="261">
                  <c:v>2/12/2020</c:v>
                </c:pt>
              </c:strCache>
            </c:strRef>
          </c:cat>
          <c:val>
            <c:numRef>
              <c:f>'Belgium'!$G$25:$G$286</c:f>
              <c:numCache>
                <c:ptCount val="262"/>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pt idx="137">
                  <c:v>4.000000</c:v>
                </c:pt>
                <c:pt idx="138">
                  <c:v>1.000000</c:v>
                </c:pt>
                <c:pt idx="139">
                  <c:v>4.000000</c:v>
                </c:pt>
                <c:pt idx="140">
                  <c:v>0.000000</c:v>
                </c:pt>
                <c:pt idx="141">
                  <c:v>5.000000</c:v>
                </c:pt>
                <c:pt idx="142">
                  <c:v>2.000000</c:v>
                </c:pt>
                <c:pt idx="143">
                  <c:v>7.000000</c:v>
                </c:pt>
                <c:pt idx="144">
                  <c:v>2.000000</c:v>
                </c:pt>
                <c:pt idx="145">
                  <c:v>5.000000</c:v>
                </c:pt>
                <c:pt idx="146">
                  <c:v>4.000000</c:v>
                </c:pt>
                <c:pt idx="147">
                  <c:v>2.000000</c:v>
                </c:pt>
                <c:pt idx="148">
                  <c:v>7.000000</c:v>
                </c:pt>
                <c:pt idx="149">
                  <c:v>6.000000</c:v>
                </c:pt>
                <c:pt idx="150">
                  <c:v>15.000000</c:v>
                </c:pt>
                <c:pt idx="151">
                  <c:v>16.000000</c:v>
                </c:pt>
                <c:pt idx="152">
                  <c:v>8.000000</c:v>
                </c:pt>
                <c:pt idx="153">
                  <c:v>11.000000</c:v>
                </c:pt>
                <c:pt idx="154">
                  <c:v>4.000000</c:v>
                </c:pt>
                <c:pt idx="155">
                  <c:v>5.000000</c:v>
                </c:pt>
                <c:pt idx="156">
                  <c:v>15.000000</c:v>
                </c:pt>
                <c:pt idx="157">
                  <c:v>10.000000</c:v>
                </c:pt>
                <c:pt idx="158">
                  <c:v>7.000000</c:v>
                </c:pt>
                <c:pt idx="159">
                  <c:v>9.000000</c:v>
                </c:pt>
                <c:pt idx="160">
                  <c:v>3.000000</c:v>
                </c:pt>
                <c:pt idx="161">
                  <c:v>4.000000</c:v>
                </c:pt>
                <c:pt idx="162">
                  <c:v>4.000000</c:v>
                </c:pt>
                <c:pt idx="163">
                  <c:v>-118.000000</c:v>
                </c:pt>
                <c:pt idx="164">
                  <c:v>1.000000</c:v>
                </c:pt>
                <c:pt idx="165">
                  <c:v>5.000000</c:v>
                </c:pt>
                <c:pt idx="166">
                  <c:v>2.000000</c:v>
                </c:pt>
                <c:pt idx="167">
                  <c:v>5.000000</c:v>
                </c:pt>
                <c:pt idx="168">
                  <c:v>3.000000</c:v>
                </c:pt>
                <c:pt idx="169">
                  <c:v>1.000000</c:v>
                </c:pt>
                <c:pt idx="170">
                  <c:v>2.000000</c:v>
                </c:pt>
                <c:pt idx="171">
                  <c:v>1.000000</c:v>
                </c:pt>
                <c:pt idx="172">
                  <c:v>1.000000</c:v>
                </c:pt>
                <c:pt idx="173">
                  <c:v>2.000000</c:v>
                </c:pt>
                <c:pt idx="174">
                  <c:v>5.000000</c:v>
                </c:pt>
                <c:pt idx="175">
                  <c:v>1.000000</c:v>
                </c:pt>
                <c:pt idx="176">
                  <c:v>2.000000</c:v>
                </c:pt>
                <c:pt idx="177">
                  <c:v>3.000000</c:v>
                </c:pt>
                <c:pt idx="178">
                  <c:v>5.000000</c:v>
                </c:pt>
                <c:pt idx="179">
                  <c:v>0.000000</c:v>
                </c:pt>
                <c:pt idx="180">
                  <c:v>2.000000</c:v>
                </c:pt>
                <c:pt idx="181">
                  <c:v>4.000000</c:v>
                </c:pt>
                <c:pt idx="182">
                  <c:v>2.000000</c:v>
                </c:pt>
                <c:pt idx="183">
                  <c:v>2.000000</c:v>
                </c:pt>
                <c:pt idx="184">
                  <c:v>3.000000</c:v>
                </c:pt>
                <c:pt idx="185">
                  <c:v>5.000000</c:v>
                </c:pt>
                <c:pt idx="186">
                  <c:v>1.000000</c:v>
                </c:pt>
                <c:pt idx="187">
                  <c:v>1.000000</c:v>
                </c:pt>
                <c:pt idx="188">
                  <c:v>7.000000</c:v>
                </c:pt>
                <c:pt idx="189">
                  <c:v>4.000000</c:v>
                </c:pt>
                <c:pt idx="190">
                  <c:v>2.000000</c:v>
                </c:pt>
                <c:pt idx="191">
                  <c:v>5.000000</c:v>
                </c:pt>
                <c:pt idx="192">
                  <c:v>4.000000</c:v>
                </c:pt>
                <c:pt idx="193">
                  <c:v>6.000000</c:v>
                </c:pt>
                <c:pt idx="194">
                  <c:v>4.000000</c:v>
                </c:pt>
                <c:pt idx="195">
                  <c:v>5.000000</c:v>
                </c:pt>
                <c:pt idx="196">
                  <c:v>6.000000</c:v>
                </c:pt>
                <c:pt idx="197">
                  <c:v>7.000000</c:v>
                </c:pt>
                <c:pt idx="198">
                  <c:v>14.000000</c:v>
                </c:pt>
                <c:pt idx="199">
                  <c:v>15.000000</c:v>
                </c:pt>
                <c:pt idx="200">
                  <c:v>7.000000</c:v>
                </c:pt>
                <c:pt idx="201">
                  <c:v>14.000000</c:v>
                </c:pt>
                <c:pt idx="202">
                  <c:v>7.000000</c:v>
                </c:pt>
                <c:pt idx="203">
                  <c:v>20.000000</c:v>
                </c:pt>
                <c:pt idx="204">
                  <c:v>14.000000</c:v>
                </c:pt>
                <c:pt idx="205">
                  <c:v>14.000000</c:v>
                </c:pt>
                <c:pt idx="206">
                  <c:v>16.000000</c:v>
                </c:pt>
                <c:pt idx="207">
                  <c:v>18.000000</c:v>
                </c:pt>
                <c:pt idx="208">
                  <c:v>25.000000</c:v>
                </c:pt>
                <c:pt idx="209">
                  <c:v>24.000000</c:v>
                </c:pt>
                <c:pt idx="210">
                  <c:v>16.000000</c:v>
                </c:pt>
                <c:pt idx="211">
                  <c:v>20.000000</c:v>
                </c:pt>
                <c:pt idx="212">
                  <c:v>33.000000</c:v>
                </c:pt>
                <c:pt idx="213">
                  <c:v>34.000000</c:v>
                </c:pt>
                <c:pt idx="214">
                  <c:v>49.000000</c:v>
                </c:pt>
                <c:pt idx="215">
                  <c:v>32.000000</c:v>
                </c:pt>
                <c:pt idx="216">
                  <c:v>33.000000</c:v>
                </c:pt>
                <c:pt idx="217">
                  <c:v>21.000000</c:v>
                </c:pt>
                <c:pt idx="218">
                  <c:v>30.000000</c:v>
                </c:pt>
                <c:pt idx="219">
                  <c:v>46.000000</c:v>
                </c:pt>
                <c:pt idx="220">
                  <c:v>50.000000</c:v>
                </c:pt>
                <c:pt idx="221">
                  <c:v>49.000000</c:v>
                </c:pt>
                <c:pt idx="222">
                  <c:v>70.000000</c:v>
                </c:pt>
                <c:pt idx="223">
                  <c:v>79.000000</c:v>
                </c:pt>
                <c:pt idx="224">
                  <c:v>73.000000</c:v>
                </c:pt>
                <c:pt idx="225">
                  <c:v>89.000000</c:v>
                </c:pt>
                <c:pt idx="226">
                  <c:v>139.000000</c:v>
                </c:pt>
                <c:pt idx="227">
                  <c:v>132.000000</c:v>
                </c:pt>
                <c:pt idx="228">
                  <c:v>138.000000</c:v>
                </c:pt>
                <c:pt idx="229">
                  <c:v>144.000000</c:v>
                </c:pt>
                <c:pt idx="230">
                  <c:v>173.000000</c:v>
                </c:pt>
                <c:pt idx="231">
                  <c:v>112.000000</c:v>
                </c:pt>
                <c:pt idx="232">
                  <c:v>121.000000</c:v>
                </c:pt>
                <c:pt idx="233">
                  <c:v>268.000000</c:v>
                </c:pt>
                <c:pt idx="234">
                  <c:v>205.000000</c:v>
                </c:pt>
                <c:pt idx="235">
                  <c:v>189.000000</c:v>
                </c:pt>
                <c:pt idx="236">
                  <c:v>188.000000</c:v>
                </c:pt>
                <c:pt idx="237">
                  <c:v>199.000000</c:v>
                </c:pt>
                <c:pt idx="238">
                  <c:v>148.000000</c:v>
                </c:pt>
                <c:pt idx="239">
                  <c:v>161.000000</c:v>
                </c:pt>
                <c:pt idx="240">
                  <c:v>345.000000</c:v>
                </c:pt>
                <c:pt idx="241">
                  <c:v>197.000000</c:v>
                </c:pt>
                <c:pt idx="242">
                  <c:v>133.000000</c:v>
                </c:pt>
                <c:pt idx="243">
                  <c:v>215.000000</c:v>
                </c:pt>
                <c:pt idx="244">
                  <c:v>197.000000</c:v>
                </c:pt>
                <c:pt idx="245">
                  <c:v>118.000000</c:v>
                </c:pt>
                <c:pt idx="246">
                  <c:v>195.000000</c:v>
                </c:pt>
                <c:pt idx="247">
                  <c:v>223.000000</c:v>
                </c:pt>
                <c:pt idx="248">
                  <c:v>186.000000</c:v>
                </c:pt>
                <c:pt idx="249">
                  <c:v>171.000000</c:v>
                </c:pt>
                <c:pt idx="250">
                  <c:v>156.000000</c:v>
                </c:pt>
                <c:pt idx="251">
                  <c:v>170.000000</c:v>
                </c:pt>
                <c:pt idx="252">
                  <c:v>96.000000</c:v>
                </c:pt>
                <c:pt idx="253">
                  <c:v>137.000000</c:v>
                </c:pt>
                <c:pt idx="254">
                  <c:v>183.000000</c:v>
                </c:pt>
                <c:pt idx="255">
                  <c:v>139.000000</c:v>
                </c:pt>
                <c:pt idx="256">
                  <c:v>142.000000</c:v>
                </c:pt>
                <c:pt idx="257">
                  <c:v>120.000000</c:v>
                </c:pt>
                <c:pt idx="258">
                  <c:v>122.000000</c:v>
                </c:pt>
                <c:pt idx="259">
                  <c:v>86.000000</c:v>
                </c:pt>
                <c:pt idx="260">
                  <c:v>98.000000</c:v>
                </c:pt>
                <c:pt idx="261">
                  <c:v>141.000000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5"/>
        <c:minorUnit val="32.5"/>
      </c:valAx>
      <c:spPr>
        <a:noFill/>
        <a:ln w="12700" cap="flat">
          <a:noFill/>
          <a:miter lim="400000"/>
        </a:ln>
        <a:effectLst/>
      </c:spPr>
    </c:plotArea>
    <c:legend>
      <c:legendPos val="t"/>
      <c:layout>
        <c:manualLayout>
          <c:xMode val="edge"/>
          <c:yMode val="edge"/>
          <c:x val="0.0586662"/>
          <c:y val="0"/>
          <c:w val="0.87436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'Belgium'!$H$4:$H$286</c:f>
              <c:numCache>
                <c:ptCount val="283"/>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pt idx="158">
                  <c:v>671.000000</c:v>
                </c:pt>
                <c:pt idx="159">
                  <c:v>745.000000</c:v>
                </c:pt>
                <c:pt idx="160">
                  <c:v>651.000000</c:v>
                </c:pt>
                <c:pt idx="161">
                  <c:v>447.000000</c:v>
                </c:pt>
                <c:pt idx="162">
                  <c:v>465.000000</c:v>
                </c:pt>
                <c:pt idx="163">
                  <c:v>334.000000</c:v>
                </c:pt>
                <c:pt idx="164">
                  <c:v>510.000000</c:v>
                </c:pt>
                <c:pt idx="165">
                  <c:v>858.000000</c:v>
                </c:pt>
                <c:pt idx="166">
                  <c:v>768.000000</c:v>
                </c:pt>
                <c:pt idx="167">
                  <c:v>617.000000</c:v>
                </c:pt>
                <c:pt idx="168">
                  <c:v>751.000000</c:v>
                </c:pt>
                <c:pt idx="169">
                  <c:v>468.000000</c:v>
                </c:pt>
                <c:pt idx="170">
                  <c:v>388.000000</c:v>
                </c:pt>
                <c:pt idx="171">
                  <c:v>639.000000</c:v>
                </c:pt>
                <c:pt idx="172">
                  <c:v>544.000000</c:v>
                </c:pt>
                <c:pt idx="173">
                  <c:v>922.000000</c:v>
                </c:pt>
                <c:pt idx="174">
                  <c:v>756.000000</c:v>
                </c:pt>
                <c:pt idx="175">
                  <c:v>454.000000</c:v>
                </c:pt>
                <c:pt idx="176">
                  <c:v>211.000000</c:v>
                </c:pt>
                <c:pt idx="177">
                  <c:v>363.000000</c:v>
                </c:pt>
                <c:pt idx="178">
                  <c:v>582.000000</c:v>
                </c:pt>
                <c:pt idx="179">
                  <c:v>699.000000</c:v>
                </c:pt>
                <c:pt idx="180">
                  <c:v>716.000000</c:v>
                </c:pt>
                <c:pt idx="181">
                  <c:v>574.000000</c:v>
                </c:pt>
                <c:pt idx="182">
                  <c:v>468.000000</c:v>
                </c:pt>
                <c:pt idx="183">
                  <c:v>156.000000</c:v>
                </c:pt>
                <c:pt idx="184">
                  <c:v>355.000000</c:v>
                </c:pt>
                <c:pt idx="185">
                  <c:v>583.000000</c:v>
                </c:pt>
                <c:pt idx="186">
                  <c:v>470.000000</c:v>
                </c:pt>
                <c:pt idx="187">
                  <c:v>452.000000</c:v>
                </c:pt>
                <c:pt idx="188">
                  <c:v>647.000000</c:v>
                </c:pt>
                <c:pt idx="189">
                  <c:v>443.000000</c:v>
                </c:pt>
                <c:pt idx="190">
                  <c:v>194.000000</c:v>
                </c:pt>
                <c:pt idx="191">
                  <c:v>251.000000</c:v>
                </c:pt>
                <c:pt idx="192">
                  <c:v>424.000000</c:v>
                </c:pt>
                <c:pt idx="193">
                  <c:v>633.000000</c:v>
                </c:pt>
                <c:pt idx="194">
                  <c:v>630.000000</c:v>
                </c:pt>
                <c:pt idx="195">
                  <c:v>651.000000</c:v>
                </c:pt>
                <c:pt idx="196">
                  <c:v>542.000000</c:v>
                </c:pt>
                <c:pt idx="197">
                  <c:v>402.000000</c:v>
                </c:pt>
                <c:pt idx="198">
                  <c:v>372.000000</c:v>
                </c:pt>
                <c:pt idx="199">
                  <c:v>550.000000</c:v>
                </c:pt>
                <c:pt idx="200">
                  <c:v>877.000000</c:v>
                </c:pt>
                <c:pt idx="201">
                  <c:v>969.000000</c:v>
                </c:pt>
                <c:pt idx="202">
                  <c:v>941.000000</c:v>
                </c:pt>
                <c:pt idx="203">
                  <c:v>977.000000</c:v>
                </c:pt>
                <c:pt idx="204">
                  <c:v>851.000000</c:v>
                </c:pt>
                <c:pt idx="205">
                  <c:v>489.000000</c:v>
                </c:pt>
                <c:pt idx="206">
                  <c:v>1153.000000</c:v>
                </c:pt>
                <c:pt idx="207">
                  <c:v>2028.000000</c:v>
                </c:pt>
                <c:pt idx="208">
                  <c:v>1673.000000</c:v>
                </c:pt>
                <c:pt idx="209">
                  <c:v>1099.000000</c:v>
                </c:pt>
                <c:pt idx="210">
                  <c:v>1547.000000</c:v>
                </c:pt>
                <c:pt idx="211">
                  <c:v>1097.000000</c:v>
                </c:pt>
                <c:pt idx="212">
                  <c:v>1834.000000</c:v>
                </c:pt>
                <c:pt idx="213">
                  <c:v>1661.000000</c:v>
                </c:pt>
                <c:pt idx="214">
                  <c:v>1881.000000</c:v>
                </c:pt>
                <c:pt idx="215">
                  <c:v>2208.000000</c:v>
                </c:pt>
                <c:pt idx="216">
                  <c:v>1827.000000</c:v>
                </c:pt>
                <c:pt idx="217">
                  <c:v>1376.000000</c:v>
                </c:pt>
                <c:pt idx="218">
                  <c:v>1174.000000</c:v>
                </c:pt>
                <c:pt idx="219">
                  <c:v>1762.000000</c:v>
                </c:pt>
                <c:pt idx="220">
                  <c:v>1337.000000</c:v>
                </c:pt>
                <c:pt idx="221">
                  <c:v>2607.000000</c:v>
                </c:pt>
                <c:pt idx="222">
                  <c:v>3175.000000</c:v>
                </c:pt>
                <c:pt idx="223">
                  <c:v>3389.000000</c:v>
                </c:pt>
                <c:pt idx="224">
                  <c:v>2612.000000</c:v>
                </c:pt>
                <c:pt idx="225">
                  <c:v>1968.000000</c:v>
                </c:pt>
                <c:pt idx="226">
                  <c:v>2088.000000</c:v>
                </c:pt>
                <c:pt idx="227">
                  <c:v>3577.000000</c:v>
                </c:pt>
                <c:pt idx="228">
                  <c:v>5728.000000</c:v>
                </c:pt>
                <c:pt idx="229">
                  <c:v>5385.000000</c:v>
                </c:pt>
                <c:pt idx="230">
                  <c:v>7950.000000</c:v>
                </c:pt>
                <c:pt idx="231">
                  <c:v>5327.000000</c:v>
                </c:pt>
                <c:pt idx="232">
                  <c:v>3622.000000</c:v>
                </c:pt>
                <c:pt idx="233">
                  <c:v>7360.000000</c:v>
                </c:pt>
                <c:pt idx="234">
                  <c:v>8271.000000</c:v>
                </c:pt>
                <c:pt idx="235">
                  <c:v>10448.000000</c:v>
                </c:pt>
                <c:pt idx="236">
                  <c:v>10192.000000</c:v>
                </c:pt>
                <c:pt idx="237">
                  <c:v>10964.000000</c:v>
                </c:pt>
                <c:pt idx="238">
                  <c:v>9138.000000</c:v>
                </c:pt>
                <c:pt idx="239">
                  <c:v>8227.000000</c:v>
                </c:pt>
                <c:pt idx="240">
                  <c:v>9679.000000</c:v>
                </c:pt>
                <c:pt idx="241">
                  <c:v>13227.000000</c:v>
                </c:pt>
                <c:pt idx="242">
                  <c:v>16746.000000</c:v>
                </c:pt>
                <c:pt idx="243">
                  <c:v>17568.000000</c:v>
                </c:pt>
                <c:pt idx="244">
                  <c:v>17709.000000</c:v>
                </c:pt>
                <c:pt idx="245">
                  <c:v>15622.000000</c:v>
                </c:pt>
                <c:pt idx="246">
                  <c:v>12687.000000</c:v>
                </c:pt>
                <c:pt idx="247">
                  <c:v>13571.000000</c:v>
                </c:pt>
                <c:pt idx="248">
                  <c:v>21048.000000</c:v>
                </c:pt>
                <c:pt idx="249">
                  <c:v>23921.000000</c:v>
                </c:pt>
                <c:pt idx="250">
                  <c:v>20056.000000</c:v>
                </c:pt>
                <c:pt idx="251">
                  <c:v>16915.000000</c:v>
                </c:pt>
                <c:pt idx="252">
                  <c:v>11789.000000</c:v>
                </c:pt>
                <c:pt idx="253">
                  <c:v>6337.000000</c:v>
                </c:pt>
                <c:pt idx="254">
                  <c:v>5955.000000</c:v>
                </c:pt>
                <c:pt idx="255">
                  <c:v>14903.000000</c:v>
                </c:pt>
                <c:pt idx="256">
                  <c:v>11128.000000</c:v>
                </c:pt>
                <c:pt idx="257">
                  <c:v>8703.000000</c:v>
                </c:pt>
                <c:pt idx="258">
                  <c:v>6124.000000</c:v>
                </c:pt>
                <c:pt idx="259">
                  <c:v>6621.000000</c:v>
                </c:pt>
                <c:pt idx="260">
                  <c:v>2393.000000</c:v>
                </c:pt>
                <c:pt idx="261">
                  <c:v>4293.000000</c:v>
                </c:pt>
                <c:pt idx="262">
                  <c:v>7916.000000</c:v>
                </c:pt>
                <c:pt idx="263">
                  <c:v>5002.000000</c:v>
                </c:pt>
                <c:pt idx="264">
                  <c:v>4619.000000</c:v>
                </c:pt>
                <c:pt idx="265">
                  <c:v>6268.000000</c:v>
                </c:pt>
                <c:pt idx="266">
                  <c:v>4659.000000</c:v>
                </c:pt>
                <c:pt idx="267">
                  <c:v>1932.000000</c:v>
                </c:pt>
                <c:pt idx="268">
                  <c:v>2734.000000</c:v>
                </c:pt>
                <c:pt idx="269">
                  <c:v>5182.000000</c:v>
                </c:pt>
                <c:pt idx="270">
                  <c:v>4477.000000</c:v>
                </c:pt>
                <c:pt idx="271">
                  <c:v>3416.000000</c:v>
                </c:pt>
                <c:pt idx="272">
                  <c:v>3224.000000</c:v>
                </c:pt>
                <c:pt idx="273">
                  <c:v>1875.000000</c:v>
                </c:pt>
                <c:pt idx="274">
                  <c:v>1123.000000</c:v>
                </c:pt>
                <c:pt idx="275">
                  <c:v>1901.000000</c:v>
                </c:pt>
                <c:pt idx="276">
                  <c:v>3164.000000</c:v>
                </c:pt>
                <c:pt idx="277">
                  <c:v>2565.000000</c:v>
                </c:pt>
                <c:pt idx="278">
                  <c:v>3297.000000</c:v>
                </c:pt>
                <c:pt idx="279">
                  <c:v>3619.000000</c:v>
                </c:pt>
                <c:pt idx="280">
                  <c:v>2151.000000</c:v>
                </c:pt>
                <c:pt idx="281">
                  <c:v>746.000000</c:v>
                </c:pt>
                <c:pt idx="282">
                  <c:v>1867.000000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338"/>
          <c:y val="0.099193"/>
          <c:w val="0.911522"/>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'France'!$B$14:$B$286</c:f>
              <c:strCache>
                <c:ptCount val="273"/>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pt idx="229">
                  <c:v>20/10/2020</c:v>
                </c:pt>
                <c:pt idx="230">
                  <c:v>21/10/2020</c:v>
                </c:pt>
                <c:pt idx="231">
                  <c:v>22/10/2020</c:v>
                </c:pt>
                <c:pt idx="232">
                  <c:v>23/10/2020</c:v>
                </c:pt>
                <c:pt idx="233">
                  <c:v>24/10/2020</c:v>
                </c:pt>
                <c:pt idx="234">
                  <c:v>25/10/2020</c:v>
                </c:pt>
                <c:pt idx="235">
                  <c:v>26/10/2020</c:v>
                </c:pt>
                <c:pt idx="236">
                  <c:v>27/10/2020</c:v>
                </c:pt>
                <c:pt idx="237">
                  <c:v>28/10/2020</c:v>
                </c:pt>
                <c:pt idx="238">
                  <c:v>29/10/2020</c:v>
                </c:pt>
                <c:pt idx="239">
                  <c:v>30/10/2020</c:v>
                </c:pt>
                <c:pt idx="240">
                  <c:v>31/10/2020</c:v>
                </c:pt>
                <c:pt idx="241">
                  <c:v>1/11/2020</c:v>
                </c:pt>
                <c:pt idx="242">
                  <c:v>2/11/2020</c:v>
                </c:pt>
                <c:pt idx="243">
                  <c:v>3/11/2020</c:v>
                </c:pt>
                <c:pt idx="244">
                  <c:v>4/11/2020</c:v>
                </c:pt>
                <c:pt idx="245">
                  <c:v>5/11/2020</c:v>
                </c:pt>
                <c:pt idx="246">
                  <c:v>6/11/2020</c:v>
                </c:pt>
                <c:pt idx="247">
                  <c:v>7/11/2020</c:v>
                </c:pt>
                <c:pt idx="248">
                  <c:v>8/11/2020</c:v>
                </c:pt>
                <c:pt idx="249">
                  <c:v>9/11/2020</c:v>
                </c:pt>
                <c:pt idx="250">
                  <c:v>10/11/2020</c:v>
                </c:pt>
                <c:pt idx="251">
                  <c:v>11/11/2020</c:v>
                </c:pt>
                <c:pt idx="252">
                  <c:v>12/11/2020</c:v>
                </c:pt>
                <c:pt idx="253">
                  <c:v>13/11/2020</c:v>
                </c:pt>
                <c:pt idx="254">
                  <c:v>14/11/2020</c:v>
                </c:pt>
                <c:pt idx="255">
                  <c:v>15/11/2020</c:v>
                </c:pt>
                <c:pt idx="256">
                  <c:v>16/11/2020</c:v>
                </c:pt>
                <c:pt idx="257">
                  <c:v>17/11/2020</c:v>
                </c:pt>
                <c:pt idx="258">
                  <c:v>18/11/2020</c:v>
                </c:pt>
                <c:pt idx="259">
                  <c:v>19/11/2020</c:v>
                </c:pt>
                <c:pt idx="260">
                  <c:v>20/11/2020</c:v>
                </c:pt>
                <c:pt idx="261">
                  <c:v>21/11/2020</c:v>
                </c:pt>
                <c:pt idx="262">
                  <c:v>22/11/2020</c:v>
                </c:pt>
                <c:pt idx="263">
                  <c:v>23/11/2020</c:v>
                </c:pt>
                <c:pt idx="264">
                  <c:v>24/11/2020</c:v>
                </c:pt>
                <c:pt idx="265">
                  <c:v>25/11/2020</c:v>
                </c:pt>
                <c:pt idx="266">
                  <c:v>26/11/2020</c:v>
                </c:pt>
                <c:pt idx="267">
                  <c:v>27/11/2020</c:v>
                </c:pt>
                <c:pt idx="268">
                  <c:v>28/11/2020</c:v>
                </c:pt>
                <c:pt idx="269">
                  <c:v>29/11/2020</c:v>
                </c:pt>
                <c:pt idx="270">
                  <c:v>30/11/2020</c:v>
                </c:pt>
                <c:pt idx="271">
                  <c:v>1/12/2020</c:v>
                </c:pt>
                <c:pt idx="272">
                  <c:v>2/12/2020</c:v>
                </c:pt>
              </c:strCache>
            </c:strRef>
          </c:cat>
          <c:val>
            <c:numRef>
              <c:f>'France'!$F$14:$F$286</c:f>
              <c:numCache>
                <c:ptCount val="273"/>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pt idx="194">
                  <c:v>49.000000</c:v>
                </c:pt>
                <c:pt idx="195">
                  <c:v>46.000000</c:v>
                </c:pt>
                <c:pt idx="196">
                  <c:v>50.000000</c:v>
                </c:pt>
                <c:pt idx="197">
                  <c:v>154.000000</c:v>
                </c:pt>
                <c:pt idx="198">
                  <c:v>25.000000</c:v>
                </c:pt>
                <c:pt idx="199">
                  <c:v>11.000000</c:v>
                </c:pt>
                <c:pt idx="200">
                  <c:v>53.000000</c:v>
                </c:pt>
                <c:pt idx="201">
                  <c:v>78.000000</c:v>
                </c:pt>
                <c:pt idx="202">
                  <c:v>43.000000</c:v>
                </c:pt>
                <c:pt idx="203">
                  <c:v>52.000000</c:v>
                </c:pt>
                <c:pt idx="204">
                  <c:v>150.000000</c:v>
                </c:pt>
                <c:pt idx="205">
                  <c:v>39.000000</c:v>
                </c:pt>
                <c:pt idx="206">
                  <c:v>27.000000</c:v>
                </c:pt>
                <c:pt idx="207">
                  <c:v>81.000000</c:v>
                </c:pt>
                <c:pt idx="208">
                  <c:v>85.000000</c:v>
                </c:pt>
                <c:pt idx="209">
                  <c:v>63.000000</c:v>
                </c:pt>
                <c:pt idx="210">
                  <c:v>63.000000</c:v>
                </c:pt>
                <c:pt idx="211">
                  <c:v>136.000000</c:v>
                </c:pt>
                <c:pt idx="212">
                  <c:v>43.000000</c:v>
                </c:pt>
                <c:pt idx="213">
                  <c:v>32.000000</c:v>
                </c:pt>
                <c:pt idx="214">
                  <c:v>69.000000</c:v>
                </c:pt>
                <c:pt idx="215">
                  <c:v>66.000000</c:v>
                </c:pt>
                <c:pt idx="216">
                  <c:v>80.000000</c:v>
                </c:pt>
                <c:pt idx="217">
                  <c:v>76.000000</c:v>
                </c:pt>
                <c:pt idx="218">
                  <c:v>109.000000</c:v>
                </c:pt>
                <c:pt idx="219">
                  <c:v>54.000000</c:v>
                </c:pt>
                <c:pt idx="220">
                  <c:v>46.000000</c:v>
                </c:pt>
                <c:pt idx="221">
                  <c:v>95.000000</c:v>
                </c:pt>
                <c:pt idx="222">
                  <c:v>108.000000</c:v>
                </c:pt>
                <c:pt idx="223">
                  <c:v>104.000000</c:v>
                </c:pt>
                <c:pt idx="224">
                  <c:v>88.000000</c:v>
                </c:pt>
                <c:pt idx="225">
                  <c:v>178.000000</c:v>
                </c:pt>
                <c:pt idx="226">
                  <c:v>89.000000</c:v>
                </c:pt>
                <c:pt idx="227">
                  <c:v>85.000000</c:v>
                </c:pt>
                <c:pt idx="228">
                  <c:v>146.000000</c:v>
                </c:pt>
                <c:pt idx="229">
                  <c:v>262.000000</c:v>
                </c:pt>
                <c:pt idx="230">
                  <c:v>163.000000</c:v>
                </c:pt>
                <c:pt idx="231">
                  <c:v>162.000000</c:v>
                </c:pt>
                <c:pt idx="232">
                  <c:v>298.000000</c:v>
                </c:pt>
                <c:pt idx="233">
                  <c:v>137.000000</c:v>
                </c:pt>
                <c:pt idx="234">
                  <c:v>116.000000</c:v>
                </c:pt>
                <c:pt idx="235">
                  <c:v>257.000000</c:v>
                </c:pt>
                <c:pt idx="236">
                  <c:v>523.000000</c:v>
                </c:pt>
                <c:pt idx="237">
                  <c:v>244.000000</c:v>
                </c:pt>
                <c:pt idx="238">
                  <c:v>235.000000</c:v>
                </c:pt>
                <c:pt idx="239">
                  <c:v>545.000000</c:v>
                </c:pt>
                <c:pt idx="240">
                  <c:v>223.000000</c:v>
                </c:pt>
                <c:pt idx="241">
                  <c:v>231.000000</c:v>
                </c:pt>
                <c:pt idx="242">
                  <c:v>416.000000</c:v>
                </c:pt>
                <c:pt idx="243">
                  <c:v>854.000000</c:v>
                </c:pt>
                <c:pt idx="244">
                  <c:v>385.000000</c:v>
                </c:pt>
                <c:pt idx="245">
                  <c:v>363.000000</c:v>
                </c:pt>
                <c:pt idx="246">
                  <c:v>828.000000</c:v>
                </c:pt>
                <c:pt idx="247">
                  <c:v>304.000000</c:v>
                </c:pt>
                <c:pt idx="248">
                  <c:v>270.000000</c:v>
                </c:pt>
                <c:pt idx="249">
                  <c:v>548.000000</c:v>
                </c:pt>
                <c:pt idx="250">
                  <c:v>1220.000000</c:v>
                </c:pt>
                <c:pt idx="251">
                  <c:v>328.000000</c:v>
                </c:pt>
                <c:pt idx="252">
                  <c:v>425.000000</c:v>
                </c:pt>
                <c:pt idx="253">
                  <c:v>932.000000</c:v>
                </c:pt>
                <c:pt idx="254">
                  <c:v>354.000000</c:v>
                </c:pt>
                <c:pt idx="255">
                  <c:v>302.000000</c:v>
                </c:pt>
                <c:pt idx="256">
                  <c:v>506.000000</c:v>
                </c:pt>
                <c:pt idx="257">
                  <c:v>1219.000000</c:v>
                </c:pt>
                <c:pt idx="258">
                  <c:v>425.000000</c:v>
                </c:pt>
                <c:pt idx="259">
                  <c:v>429.000000</c:v>
                </c:pt>
                <c:pt idx="260">
                  <c:v>1138.000000</c:v>
                </c:pt>
                <c:pt idx="261">
                  <c:v>253.000000</c:v>
                </c:pt>
                <c:pt idx="262">
                  <c:v>214.000000</c:v>
                </c:pt>
                <c:pt idx="263">
                  <c:v>500.000000</c:v>
                </c:pt>
                <c:pt idx="264">
                  <c:v>1005.000000</c:v>
                </c:pt>
                <c:pt idx="265">
                  <c:v>381.000000</c:v>
                </c:pt>
                <c:pt idx="266">
                  <c:v>339.000000</c:v>
                </c:pt>
                <c:pt idx="267">
                  <c:v>957.000000</c:v>
                </c:pt>
                <c:pt idx="268">
                  <c:v>213.000000</c:v>
                </c:pt>
                <c:pt idx="269">
                  <c:v>198.000000</c:v>
                </c:pt>
                <c:pt idx="270">
                  <c:v>406.000000</c:v>
                </c:pt>
                <c:pt idx="271">
                  <c:v>775.000000</c:v>
                </c:pt>
                <c:pt idx="272">
                  <c:v>310.000000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2"/>
        <c:minorUnit val="96"/>
      </c:valAx>
      <c:spPr>
        <a:noFill/>
        <a:ln w="12700" cap="flat">
          <a:noFill/>
          <a:miter lim="400000"/>
        </a:ln>
        <a:effectLst/>
      </c:spPr>
    </c:plotArea>
    <c:legend>
      <c:legendPos val="t"/>
      <c:layout>
        <c:manualLayout>
          <c:xMode val="edge"/>
          <c:yMode val="edge"/>
          <c:x val="0.0618173"/>
          <c:y val="0"/>
          <c:w val="0.87066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62687"/>
          <c:y val="0.099193"/>
          <c:w val="0.887861"/>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'France'!$G$4:$G$286</c:f>
              <c:numCache>
                <c:ptCount val="283"/>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pt idx="204">
                  <c:v>7852.000000</c:v>
                </c:pt>
                <c:pt idx="205">
                  <c:v>9784.000000</c:v>
                </c:pt>
                <c:pt idx="206">
                  <c:v>10593.000000</c:v>
                </c:pt>
                <c:pt idx="207">
                  <c:v>13215.000000</c:v>
                </c:pt>
                <c:pt idx="208">
                  <c:v>13498.000000</c:v>
                </c:pt>
                <c:pt idx="209">
                  <c:v>10569.000000</c:v>
                </c:pt>
                <c:pt idx="210">
                  <c:v>5298.000000</c:v>
                </c:pt>
                <c:pt idx="211">
                  <c:v>10008.000000</c:v>
                </c:pt>
                <c:pt idx="212">
                  <c:v>13072.000000</c:v>
                </c:pt>
                <c:pt idx="213">
                  <c:v>16096.000000</c:v>
                </c:pt>
                <c:pt idx="214">
                  <c:v>15797.000000</c:v>
                </c:pt>
                <c:pt idx="215">
                  <c:v>14412.000000</c:v>
                </c:pt>
                <c:pt idx="216">
                  <c:v>11123.000000</c:v>
                </c:pt>
                <c:pt idx="217">
                  <c:v>4070.000000</c:v>
                </c:pt>
                <c:pt idx="218">
                  <c:v>8051.000000</c:v>
                </c:pt>
                <c:pt idx="219">
                  <c:v>12845.000000</c:v>
                </c:pt>
                <c:pt idx="220">
                  <c:v>13970.000000</c:v>
                </c:pt>
                <c:pt idx="221">
                  <c:v>12148.000000</c:v>
                </c:pt>
                <c:pt idx="222">
                  <c:v>16972.000000</c:v>
                </c:pt>
                <c:pt idx="223">
                  <c:v>12565.000000</c:v>
                </c:pt>
                <c:pt idx="224">
                  <c:v>5084.000000</c:v>
                </c:pt>
                <c:pt idx="225">
                  <c:v>10489.000000</c:v>
                </c:pt>
                <c:pt idx="226">
                  <c:v>18746.000000</c:v>
                </c:pt>
                <c:pt idx="227">
                  <c:v>18129.000000</c:v>
                </c:pt>
                <c:pt idx="228">
                  <c:v>20339.000000</c:v>
                </c:pt>
                <c:pt idx="229">
                  <c:v>26896.000000</c:v>
                </c:pt>
                <c:pt idx="230">
                  <c:v>16101.000000</c:v>
                </c:pt>
                <c:pt idx="231">
                  <c:v>8505.000000</c:v>
                </c:pt>
                <c:pt idx="232">
                  <c:v>12993.000000</c:v>
                </c:pt>
                <c:pt idx="233">
                  <c:v>22591.000000</c:v>
                </c:pt>
                <c:pt idx="234">
                  <c:v>30621.000000</c:v>
                </c:pt>
                <c:pt idx="235">
                  <c:v>25086.000000</c:v>
                </c:pt>
                <c:pt idx="236">
                  <c:v>32427.000000</c:v>
                </c:pt>
                <c:pt idx="237">
                  <c:v>29837.000000</c:v>
                </c:pt>
                <c:pt idx="238">
                  <c:v>13243.000000</c:v>
                </c:pt>
                <c:pt idx="239">
                  <c:v>20468.000000</c:v>
                </c:pt>
                <c:pt idx="240">
                  <c:v>26676.000000</c:v>
                </c:pt>
                <c:pt idx="241">
                  <c:v>41622.000000</c:v>
                </c:pt>
                <c:pt idx="242">
                  <c:v>42032.000000</c:v>
                </c:pt>
                <c:pt idx="243">
                  <c:v>45422.000000</c:v>
                </c:pt>
                <c:pt idx="244">
                  <c:v>52010.000000</c:v>
                </c:pt>
                <c:pt idx="245">
                  <c:v>26771.000000</c:v>
                </c:pt>
                <c:pt idx="246">
                  <c:v>33417.000000</c:v>
                </c:pt>
                <c:pt idx="247">
                  <c:v>36437.000000</c:v>
                </c:pt>
                <c:pt idx="248">
                  <c:v>47637.000000</c:v>
                </c:pt>
                <c:pt idx="249">
                  <c:v>49215.000000</c:v>
                </c:pt>
                <c:pt idx="250">
                  <c:v>35641.000000</c:v>
                </c:pt>
                <c:pt idx="251">
                  <c:v>46290.000000</c:v>
                </c:pt>
                <c:pt idx="252">
                  <c:v>52518.000000</c:v>
                </c:pt>
                <c:pt idx="253">
                  <c:v>36330.000000</c:v>
                </c:pt>
                <c:pt idx="254">
                  <c:v>40558.000000</c:v>
                </c:pt>
                <c:pt idx="255">
                  <c:v>58046.000000</c:v>
                </c:pt>
                <c:pt idx="256">
                  <c:v>60486.000000</c:v>
                </c:pt>
                <c:pt idx="257">
                  <c:v>86852.000000</c:v>
                </c:pt>
                <c:pt idx="258">
                  <c:v>38619.000000</c:v>
                </c:pt>
                <c:pt idx="259">
                  <c:v>20155.000000</c:v>
                </c:pt>
                <c:pt idx="260">
                  <c:v>22180.000000</c:v>
                </c:pt>
                <c:pt idx="261">
                  <c:v>35879.000000</c:v>
                </c:pt>
                <c:pt idx="262">
                  <c:v>33172.000000</c:v>
                </c:pt>
                <c:pt idx="263">
                  <c:v>23794.000000</c:v>
                </c:pt>
                <c:pt idx="264">
                  <c:v>32095.000000</c:v>
                </c:pt>
                <c:pt idx="265">
                  <c:v>27228.000000</c:v>
                </c:pt>
                <c:pt idx="266">
                  <c:v>9406.000000</c:v>
                </c:pt>
                <c:pt idx="267">
                  <c:v>45522.000000</c:v>
                </c:pt>
                <c:pt idx="268">
                  <c:v>28383.000000</c:v>
                </c:pt>
                <c:pt idx="269">
                  <c:v>21150.000000</c:v>
                </c:pt>
                <c:pt idx="270">
                  <c:v>22882.000000</c:v>
                </c:pt>
                <c:pt idx="271">
                  <c:v>17881.000000</c:v>
                </c:pt>
                <c:pt idx="272">
                  <c:v>13157.000000</c:v>
                </c:pt>
                <c:pt idx="273">
                  <c:v>4452.000000</c:v>
                </c:pt>
                <c:pt idx="274">
                  <c:v>9155.000000</c:v>
                </c:pt>
                <c:pt idx="275">
                  <c:v>16282.000000</c:v>
                </c:pt>
                <c:pt idx="276">
                  <c:v>13563.000000</c:v>
                </c:pt>
                <c:pt idx="277">
                  <c:v>12459.000000</c:v>
                </c:pt>
                <c:pt idx="278">
                  <c:v>12580.000000</c:v>
                </c:pt>
                <c:pt idx="279">
                  <c:v>9784.000000</c:v>
                </c:pt>
                <c:pt idx="280">
                  <c:v>4005.000000</c:v>
                </c:pt>
                <c:pt idx="281">
                  <c:v>8083.000000</c:v>
                </c:pt>
                <c:pt idx="282">
                  <c:v>14064.000000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656.2"/>
        <c:minorUnit val="6328.12"/>
      </c:valAx>
      <c:spPr>
        <a:noFill/>
        <a:ln w="12700" cap="flat">
          <a:noFill/>
          <a:miter lim="400000"/>
        </a:ln>
        <a:effectLst/>
      </c:spPr>
    </c:plotArea>
    <c:legend>
      <c:legendPos val="t"/>
      <c:layout>
        <c:manualLayout>
          <c:xMode val="edge"/>
          <c:yMode val="edge"/>
          <c:x val="0.0789474"/>
          <c:y val="0"/>
          <c:w val="0.84806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099193"/>
          <c:w val="0.901166"/>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'Germany'!$B$22:$B$286</c:f>
              <c:strCache>
                <c:ptCount val="265"/>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pt idx="159">
                  <c:v>19/8/2020</c:v>
                </c:pt>
                <c:pt idx="160">
                  <c:v>20/8/2020</c:v>
                </c:pt>
                <c:pt idx="161">
                  <c:v>21/8/2020</c:v>
                </c:pt>
                <c:pt idx="162">
                  <c:v>22/8/2020</c:v>
                </c:pt>
                <c:pt idx="163">
                  <c:v>23/8/2020</c:v>
                </c:pt>
                <c:pt idx="164">
                  <c:v>24/8/2020</c:v>
                </c:pt>
                <c:pt idx="165">
                  <c:v>25/8/2020</c:v>
                </c:pt>
                <c:pt idx="166">
                  <c:v>26/8/2020</c:v>
                </c:pt>
                <c:pt idx="167">
                  <c:v>27/8/2020</c:v>
                </c:pt>
                <c:pt idx="168">
                  <c:v>28/8/2020</c:v>
                </c:pt>
                <c:pt idx="169">
                  <c:v>29/8/2020</c:v>
                </c:pt>
                <c:pt idx="170">
                  <c:v>30/8/2020</c:v>
                </c:pt>
                <c:pt idx="171">
                  <c:v>31/8/2020</c:v>
                </c:pt>
                <c:pt idx="172">
                  <c:v>1/9/2020</c:v>
                </c:pt>
                <c:pt idx="173">
                  <c:v>2/9/2020</c:v>
                </c:pt>
                <c:pt idx="174">
                  <c:v>3/9/2020</c:v>
                </c:pt>
                <c:pt idx="175">
                  <c:v>4/9/2020</c:v>
                </c:pt>
                <c:pt idx="176">
                  <c:v>5/9/2020</c:v>
                </c:pt>
                <c:pt idx="177">
                  <c:v>6/9/2020</c:v>
                </c:pt>
                <c:pt idx="178">
                  <c:v>7/9/2020</c:v>
                </c:pt>
                <c:pt idx="179">
                  <c:v>8/9/2020</c:v>
                </c:pt>
                <c:pt idx="180">
                  <c:v>9/9/2020</c:v>
                </c:pt>
                <c:pt idx="181">
                  <c:v>10/9/2020</c:v>
                </c:pt>
                <c:pt idx="182">
                  <c:v>11/9/2020</c:v>
                </c:pt>
                <c:pt idx="183">
                  <c:v>12/9/2020</c:v>
                </c:pt>
                <c:pt idx="184">
                  <c:v>13/9/2020</c:v>
                </c:pt>
                <c:pt idx="185">
                  <c:v>14/9/2020</c:v>
                </c:pt>
                <c:pt idx="186">
                  <c:v>15/9/2020</c:v>
                </c:pt>
                <c:pt idx="187">
                  <c:v>16/9/2020</c:v>
                </c:pt>
                <c:pt idx="188">
                  <c:v>17/9/2020</c:v>
                </c:pt>
                <c:pt idx="189">
                  <c:v>18/9/2020</c:v>
                </c:pt>
                <c:pt idx="190">
                  <c:v>19/9/2020</c:v>
                </c:pt>
                <c:pt idx="191">
                  <c:v>20/9/2020</c:v>
                </c:pt>
                <c:pt idx="192">
                  <c:v>21/9/2020</c:v>
                </c:pt>
                <c:pt idx="193">
                  <c:v>22/9/2020</c:v>
                </c:pt>
                <c:pt idx="194">
                  <c:v>23/9/2020</c:v>
                </c:pt>
                <c:pt idx="195">
                  <c:v>24/9/2020</c:v>
                </c:pt>
                <c:pt idx="196">
                  <c:v>25/9/2020</c:v>
                </c:pt>
                <c:pt idx="197">
                  <c:v>26/9/2020</c:v>
                </c:pt>
                <c:pt idx="198">
                  <c:v>27/9/2020</c:v>
                </c:pt>
                <c:pt idx="199">
                  <c:v>28/9/2020</c:v>
                </c:pt>
                <c:pt idx="200">
                  <c:v>29/9/2020</c:v>
                </c:pt>
                <c:pt idx="201">
                  <c:v>30/9/2020</c:v>
                </c:pt>
                <c:pt idx="202">
                  <c:v>1/10/2020</c:v>
                </c:pt>
                <c:pt idx="203">
                  <c:v>2/10/2020</c:v>
                </c:pt>
                <c:pt idx="204">
                  <c:v>3/10/2020</c:v>
                </c:pt>
                <c:pt idx="205">
                  <c:v>4/10/2020</c:v>
                </c:pt>
                <c:pt idx="206">
                  <c:v>5/10/2020</c:v>
                </c:pt>
                <c:pt idx="207">
                  <c:v>6/10/2020</c:v>
                </c:pt>
                <c:pt idx="208">
                  <c:v>7/10/2020</c:v>
                </c:pt>
                <c:pt idx="209">
                  <c:v>8/10/2020</c:v>
                </c:pt>
                <c:pt idx="210">
                  <c:v>9/10/2020</c:v>
                </c:pt>
                <c:pt idx="211">
                  <c:v>10/10/2020</c:v>
                </c:pt>
                <c:pt idx="212">
                  <c:v>11/10/2020</c:v>
                </c:pt>
                <c:pt idx="213">
                  <c:v>12/10/2020</c:v>
                </c:pt>
                <c:pt idx="214">
                  <c:v>13/10/2020</c:v>
                </c:pt>
                <c:pt idx="215">
                  <c:v>14/10/2020</c:v>
                </c:pt>
                <c:pt idx="216">
                  <c:v>15/10/2020</c:v>
                </c:pt>
                <c:pt idx="217">
                  <c:v>16/10/2020</c:v>
                </c:pt>
                <c:pt idx="218">
                  <c:v>17/10/2020</c:v>
                </c:pt>
                <c:pt idx="219">
                  <c:v>18/10/2020</c:v>
                </c:pt>
                <c:pt idx="220">
                  <c:v>19/10/2020</c:v>
                </c:pt>
                <c:pt idx="221">
                  <c:v>20/10/2020</c:v>
                </c:pt>
                <c:pt idx="222">
                  <c:v>21/10/2020</c:v>
                </c:pt>
                <c:pt idx="223">
                  <c:v>22/10/2020</c:v>
                </c:pt>
                <c:pt idx="224">
                  <c:v>23/10/2020</c:v>
                </c:pt>
                <c:pt idx="225">
                  <c:v>24/10/2020</c:v>
                </c:pt>
                <c:pt idx="226">
                  <c:v>25/10/2020</c:v>
                </c:pt>
                <c:pt idx="227">
                  <c:v>26/10/2020</c:v>
                </c:pt>
                <c:pt idx="228">
                  <c:v>27/10/2020</c:v>
                </c:pt>
                <c:pt idx="229">
                  <c:v>28/10/2020</c:v>
                </c:pt>
                <c:pt idx="230">
                  <c:v>29/10/2020</c:v>
                </c:pt>
                <c:pt idx="231">
                  <c:v>30/10/2020</c:v>
                </c:pt>
                <c:pt idx="232">
                  <c:v>31/10/2020</c:v>
                </c:pt>
                <c:pt idx="233">
                  <c:v>1/11/2020</c:v>
                </c:pt>
                <c:pt idx="234">
                  <c:v>2/11/2020</c:v>
                </c:pt>
                <c:pt idx="235">
                  <c:v>3/11/2020</c:v>
                </c:pt>
                <c:pt idx="236">
                  <c:v>4/11/2020</c:v>
                </c:pt>
                <c:pt idx="237">
                  <c:v>5/11/2020</c:v>
                </c:pt>
                <c:pt idx="238">
                  <c:v>6/11/2020</c:v>
                </c:pt>
                <c:pt idx="239">
                  <c:v>7/11/2020</c:v>
                </c:pt>
                <c:pt idx="240">
                  <c:v>8/11/2020</c:v>
                </c:pt>
                <c:pt idx="241">
                  <c:v>9/11/2020</c:v>
                </c:pt>
                <c:pt idx="242">
                  <c:v>10/11/2020</c:v>
                </c:pt>
                <c:pt idx="243">
                  <c:v>11/11/2020</c:v>
                </c:pt>
                <c:pt idx="244">
                  <c:v>12/11/2020</c:v>
                </c:pt>
                <c:pt idx="245">
                  <c:v>13/11/2020</c:v>
                </c:pt>
                <c:pt idx="246">
                  <c:v>14/11/2020</c:v>
                </c:pt>
                <c:pt idx="247">
                  <c:v>15/11/2020</c:v>
                </c:pt>
                <c:pt idx="248">
                  <c:v>16/11/2020</c:v>
                </c:pt>
                <c:pt idx="249">
                  <c:v>17/11/2020</c:v>
                </c:pt>
                <c:pt idx="250">
                  <c:v>18/11/2020</c:v>
                </c:pt>
                <c:pt idx="251">
                  <c:v>19/11/2020</c:v>
                </c:pt>
                <c:pt idx="252">
                  <c:v>20/11/2020</c:v>
                </c:pt>
                <c:pt idx="253">
                  <c:v>21/11/2020</c:v>
                </c:pt>
                <c:pt idx="254">
                  <c:v>22/11/2020</c:v>
                </c:pt>
                <c:pt idx="255">
                  <c:v>23/11/2020</c:v>
                </c:pt>
                <c:pt idx="256">
                  <c:v>24/11/2020</c:v>
                </c:pt>
                <c:pt idx="257">
                  <c:v>25/11/2020</c:v>
                </c:pt>
                <c:pt idx="258">
                  <c:v>26/11/2020</c:v>
                </c:pt>
                <c:pt idx="259">
                  <c:v>27/11/2020</c:v>
                </c:pt>
                <c:pt idx="260">
                  <c:v>28/11/2020</c:v>
                </c:pt>
                <c:pt idx="261">
                  <c:v>29/11/2020</c:v>
                </c:pt>
                <c:pt idx="262">
                  <c:v>30/11/2020</c:v>
                </c:pt>
                <c:pt idx="263">
                  <c:v>1/12/2020</c:v>
                </c:pt>
                <c:pt idx="264">
                  <c:v>2/12/2020</c:v>
                </c:pt>
              </c:strCache>
            </c:strRef>
          </c:cat>
          <c:val>
            <c:numRef>
              <c:f>'Germany'!$F$22:$F$286</c:f>
              <c:numCache>
                <c:ptCount val="265"/>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pt idx="159">
                  <c:v>8.000000</c:v>
                </c:pt>
                <c:pt idx="160">
                  <c:v>16.000000</c:v>
                </c:pt>
                <c:pt idx="161">
                  <c:v>7.000000</c:v>
                </c:pt>
                <c:pt idx="162">
                  <c:v>1.000000</c:v>
                </c:pt>
                <c:pt idx="163">
                  <c:v>3.000000</c:v>
                </c:pt>
                <c:pt idx="164">
                  <c:v>5.000000</c:v>
                </c:pt>
                <c:pt idx="165">
                  <c:v>3.000000</c:v>
                </c:pt>
                <c:pt idx="166">
                  <c:v>6.000000</c:v>
                </c:pt>
                <c:pt idx="167">
                  <c:v>2.000000</c:v>
                </c:pt>
                <c:pt idx="168">
                  <c:v>1.000000</c:v>
                </c:pt>
                <c:pt idx="169">
                  <c:v>7.000000</c:v>
                </c:pt>
                <c:pt idx="170">
                  <c:v>3.000000</c:v>
                </c:pt>
                <c:pt idx="171">
                  <c:v>4.000000</c:v>
                </c:pt>
                <c:pt idx="172">
                  <c:v>11.000000</c:v>
                </c:pt>
                <c:pt idx="173">
                  <c:v>8.000000</c:v>
                </c:pt>
                <c:pt idx="174">
                  <c:v>-1.000000</c:v>
                </c:pt>
                <c:pt idx="175">
                  <c:v>4.000000</c:v>
                </c:pt>
                <c:pt idx="176">
                  <c:v>1.000000</c:v>
                </c:pt>
                <c:pt idx="177">
                  <c:v>0.000000</c:v>
                </c:pt>
                <c:pt idx="178">
                  <c:v>4.000000</c:v>
                </c:pt>
                <c:pt idx="179">
                  <c:v>8.000000</c:v>
                </c:pt>
                <c:pt idx="180">
                  <c:v>3.000000</c:v>
                </c:pt>
                <c:pt idx="181">
                  <c:v>0.000000</c:v>
                </c:pt>
                <c:pt idx="182">
                  <c:v>7.000000</c:v>
                </c:pt>
                <c:pt idx="183">
                  <c:v>2.000000</c:v>
                </c:pt>
                <c:pt idx="184">
                  <c:v>1.000000</c:v>
                </c:pt>
                <c:pt idx="185">
                  <c:v>11.000000</c:v>
                </c:pt>
                <c:pt idx="186">
                  <c:v>6.000000</c:v>
                </c:pt>
                <c:pt idx="187">
                  <c:v>3.000000</c:v>
                </c:pt>
                <c:pt idx="188">
                  <c:v>7.000000</c:v>
                </c:pt>
                <c:pt idx="189">
                  <c:v>5.000000</c:v>
                </c:pt>
                <c:pt idx="190">
                  <c:v>3.000000</c:v>
                </c:pt>
                <c:pt idx="191">
                  <c:v>0.000000</c:v>
                </c:pt>
                <c:pt idx="192">
                  <c:v>9.000000</c:v>
                </c:pt>
                <c:pt idx="193">
                  <c:v>14.000000</c:v>
                </c:pt>
                <c:pt idx="194">
                  <c:v>19.000000</c:v>
                </c:pt>
                <c:pt idx="195">
                  <c:v>14.000000</c:v>
                </c:pt>
                <c:pt idx="196">
                  <c:v>9.000000</c:v>
                </c:pt>
                <c:pt idx="197">
                  <c:v>8.000000</c:v>
                </c:pt>
                <c:pt idx="198">
                  <c:v>2.000000</c:v>
                </c:pt>
                <c:pt idx="199">
                  <c:v>11.000000</c:v>
                </c:pt>
                <c:pt idx="200">
                  <c:v>16.000000</c:v>
                </c:pt>
                <c:pt idx="201">
                  <c:v>13.000000</c:v>
                </c:pt>
                <c:pt idx="202">
                  <c:v>8.000000</c:v>
                </c:pt>
                <c:pt idx="203">
                  <c:v>18.000000</c:v>
                </c:pt>
                <c:pt idx="204">
                  <c:v>3.000000</c:v>
                </c:pt>
                <c:pt idx="205">
                  <c:v>4.000000</c:v>
                </c:pt>
                <c:pt idx="206">
                  <c:v>16.000000</c:v>
                </c:pt>
                <c:pt idx="207">
                  <c:v>12.000000</c:v>
                </c:pt>
                <c:pt idx="208">
                  <c:v>16.000000</c:v>
                </c:pt>
                <c:pt idx="209">
                  <c:v>12.000000</c:v>
                </c:pt>
                <c:pt idx="210">
                  <c:v>15.000000</c:v>
                </c:pt>
                <c:pt idx="211">
                  <c:v>11.000000</c:v>
                </c:pt>
                <c:pt idx="212">
                  <c:v>6.000000</c:v>
                </c:pt>
                <c:pt idx="213">
                  <c:v>14.000000</c:v>
                </c:pt>
                <c:pt idx="214">
                  <c:v>42.000000</c:v>
                </c:pt>
                <c:pt idx="215">
                  <c:v>34.000000</c:v>
                </c:pt>
                <c:pt idx="216">
                  <c:v>23.000000</c:v>
                </c:pt>
                <c:pt idx="217">
                  <c:v>34.000000</c:v>
                </c:pt>
                <c:pt idx="218">
                  <c:v>12.000000</c:v>
                </c:pt>
                <c:pt idx="219">
                  <c:v>13.000000</c:v>
                </c:pt>
                <c:pt idx="220">
                  <c:v>44.000000</c:v>
                </c:pt>
                <c:pt idx="221">
                  <c:v>40.000000</c:v>
                </c:pt>
                <c:pt idx="222">
                  <c:v>29.000000</c:v>
                </c:pt>
                <c:pt idx="223">
                  <c:v>49.000000</c:v>
                </c:pt>
                <c:pt idx="224">
                  <c:v>48.000000</c:v>
                </c:pt>
                <c:pt idx="225">
                  <c:v>27.000000</c:v>
                </c:pt>
                <c:pt idx="226">
                  <c:v>27.000000</c:v>
                </c:pt>
                <c:pt idx="227">
                  <c:v>41.000000</c:v>
                </c:pt>
                <c:pt idx="228">
                  <c:v>86.000000</c:v>
                </c:pt>
                <c:pt idx="229">
                  <c:v>92.000000</c:v>
                </c:pt>
                <c:pt idx="230">
                  <c:v>78.000000</c:v>
                </c:pt>
                <c:pt idx="231">
                  <c:v>103.000000</c:v>
                </c:pt>
                <c:pt idx="232">
                  <c:v>42.000000</c:v>
                </c:pt>
                <c:pt idx="233">
                  <c:v>37.000000</c:v>
                </c:pt>
                <c:pt idx="234">
                  <c:v>128.000000</c:v>
                </c:pt>
                <c:pt idx="235">
                  <c:v>159.000000</c:v>
                </c:pt>
                <c:pt idx="236">
                  <c:v>121.000000</c:v>
                </c:pt>
                <c:pt idx="237">
                  <c:v>161.000000</c:v>
                </c:pt>
                <c:pt idx="238">
                  <c:v>130.000000</c:v>
                </c:pt>
                <c:pt idx="239">
                  <c:v>66.000000</c:v>
                </c:pt>
                <c:pt idx="240">
                  <c:v>66.000000</c:v>
                </c:pt>
                <c:pt idx="241">
                  <c:v>152.000000</c:v>
                </c:pt>
                <c:pt idx="242">
                  <c:v>257.000000</c:v>
                </c:pt>
                <c:pt idx="243">
                  <c:v>213.000000</c:v>
                </c:pt>
                <c:pt idx="244">
                  <c:v>222.000000</c:v>
                </c:pt>
                <c:pt idx="245">
                  <c:v>188.000000</c:v>
                </c:pt>
                <c:pt idx="246">
                  <c:v>107.000000</c:v>
                </c:pt>
                <c:pt idx="247">
                  <c:v>62.000000</c:v>
                </c:pt>
                <c:pt idx="248">
                  <c:v>260.000000</c:v>
                </c:pt>
                <c:pt idx="249">
                  <c:v>305.000000</c:v>
                </c:pt>
                <c:pt idx="250">
                  <c:v>252.000000</c:v>
                </c:pt>
                <c:pt idx="251">
                  <c:v>272.000000</c:v>
                </c:pt>
                <c:pt idx="252">
                  <c:v>256.000000</c:v>
                </c:pt>
                <c:pt idx="253">
                  <c:v>143.000000</c:v>
                </c:pt>
                <c:pt idx="254">
                  <c:v>98.000000</c:v>
                </c:pt>
                <c:pt idx="255">
                  <c:v>301.000000</c:v>
                </c:pt>
                <c:pt idx="256">
                  <c:v>372.000000</c:v>
                </c:pt>
                <c:pt idx="257">
                  <c:v>378.000000</c:v>
                </c:pt>
                <c:pt idx="258">
                  <c:v>430.000000</c:v>
                </c:pt>
                <c:pt idx="259">
                  <c:v>371.000000</c:v>
                </c:pt>
                <c:pt idx="260">
                  <c:v>170.000000</c:v>
                </c:pt>
                <c:pt idx="261">
                  <c:v>125.000000</c:v>
                </c:pt>
                <c:pt idx="262">
                  <c:v>388.000000</c:v>
                </c:pt>
                <c:pt idx="263">
                  <c:v>483.000000</c:v>
                </c:pt>
                <c:pt idx="264">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5"/>
        <c:minorUnit val="27.5"/>
      </c:valAx>
      <c:spPr>
        <a:noFill/>
        <a:ln w="12700" cap="flat">
          <a:noFill/>
          <a:miter lim="400000"/>
        </a:ln>
        <a:effectLst/>
      </c:spPr>
    </c:plotArea>
    <c:legend>
      <c:legendPos val="t"/>
      <c:layout>
        <c:manualLayout>
          <c:xMode val="edge"/>
          <c:yMode val="edge"/>
          <c:x val="0.0499271"/>
          <c:y val="0"/>
          <c:w val="0.86077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'Germany'!$G$4:$G$286</c:f>
              <c:numCache>
                <c:ptCount val="283"/>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pt idx="177">
                  <c:v>1574.000000</c:v>
                </c:pt>
                <c:pt idx="178">
                  <c:v>1598.000000</c:v>
                </c:pt>
                <c:pt idx="179">
                  <c:v>1737.000000</c:v>
                </c:pt>
                <c:pt idx="180">
                  <c:v>825.000000</c:v>
                </c:pt>
                <c:pt idx="181">
                  <c:v>629.000000</c:v>
                </c:pt>
                <c:pt idx="182">
                  <c:v>1638.000000</c:v>
                </c:pt>
                <c:pt idx="183">
                  <c:v>1458.000000</c:v>
                </c:pt>
                <c:pt idx="184">
                  <c:v>1431.000000</c:v>
                </c:pt>
                <c:pt idx="185">
                  <c:v>1557.000000</c:v>
                </c:pt>
                <c:pt idx="186">
                  <c:v>1559.000000</c:v>
                </c:pt>
                <c:pt idx="187">
                  <c:v>674.000000</c:v>
                </c:pt>
                <c:pt idx="188">
                  <c:v>505.000000</c:v>
                </c:pt>
                <c:pt idx="189">
                  <c:v>1497.000000</c:v>
                </c:pt>
                <c:pt idx="190">
                  <c:v>1212.000000</c:v>
                </c:pt>
                <c:pt idx="191">
                  <c:v>1397.000000</c:v>
                </c:pt>
                <c:pt idx="192">
                  <c:v>1429.000000</c:v>
                </c:pt>
                <c:pt idx="193">
                  <c:v>1443.000000</c:v>
                </c:pt>
                <c:pt idx="194">
                  <c:v>775.000000</c:v>
                </c:pt>
                <c:pt idx="195">
                  <c:v>669.000000</c:v>
                </c:pt>
                <c:pt idx="196">
                  <c:v>1899.000000</c:v>
                </c:pt>
                <c:pt idx="197">
                  <c:v>1331.000000</c:v>
                </c:pt>
                <c:pt idx="198">
                  <c:v>1476.000000</c:v>
                </c:pt>
                <c:pt idx="199">
                  <c:v>1716.000000</c:v>
                </c:pt>
                <c:pt idx="200">
                  <c:v>1581.000000</c:v>
                </c:pt>
                <c:pt idx="201">
                  <c:v>1087.000000</c:v>
                </c:pt>
                <c:pt idx="202">
                  <c:v>920.000000</c:v>
                </c:pt>
                <c:pt idx="203">
                  <c:v>1485.000000</c:v>
                </c:pt>
                <c:pt idx="204">
                  <c:v>1792.000000</c:v>
                </c:pt>
                <c:pt idx="205">
                  <c:v>1855.000000</c:v>
                </c:pt>
                <c:pt idx="206">
                  <c:v>2172.000000</c:v>
                </c:pt>
                <c:pt idx="207">
                  <c:v>2206.000000</c:v>
                </c:pt>
                <c:pt idx="208">
                  <c:v>1685.000000</c:v>
                </c:pt>
                <c:pt idx="209">
                  <c:v>1033.000000</c:v>
                </c:pt>
                <c:pt idx="210">
                  <c:v>1592.000000</c:v>
                </c:pt>
                <c:pt idx="211">
                  <c:v>1855.000000</c:v>
                </c:pt>
                <c:pt idx="212">
                  <c:v>1794.000000</c:v>
                </c:pt>
                <c:pt idx="213">
                  <c:v>2140.000000</c:v>
                </c:pt>
                <c:pt idx="214">
                  <c:v>2366.000000</c:v>
                </c:pt>
                <c:pt idx="215">
                  <c:v>1314.000000</c:v>
                </c:pt>
                <c:pt idx="216">
                  <c:v>1313.000000</c:v>
                </c:pt>
                <c:pt idx="217">
                  <c:v>2292.000000</c:v>
                </c:pt>
                <c:pt idx="218">
                  <c:v>1840.000000</c:v>
                </c:pt>
                <c:pt idx="219">
                  <c:v>2442.000000</c:v>
                </c:pt>
                <c:pt idx="220">
                  <c:v>2626.000000</c:v>
                </c:pt>
                <c:pt idx="221">
                  <c:v>2835.000000</c:v>
                </c:pt>
                <c:pt idx="222">
                  <c:v>1653.000000</c:v>
                </c:pt>
                <c:pt idx="223">
                  <c:v>1545.000000</c:v>
                </c:pt>
                <c:pt idx="224">
                  <c:v>3099.000000</c:v>
                </c:pt>
                <c:pt idx="225">
                  <c:v>2456.000000</c:v>
                </c:pt>
                <c:pt idx="226">
                  <c:v>3958.000000</c:v>
                </c:pt>
                <c:pt idx="227">
                  <c:v>4451.000000</c:v>
                </c:pt>
                <c:pt idx="228">
                  <c:v>4959.000000</c:v>
                </c:pt>
                <c:pt idx="229">
                  <c:v>2965.000000</c:v>
                </c:pt>
                <c:pt idx="230">
                  <c:v>2846.000000</c:v>
                </c:pt>
                <c:pt idx="231">
                  <c:v>4825.000000</c:v>
                </c:pt>
                <c:pt idx="232">
                  <c:v>4582.000000</c:v>
                </c:pt>
                <c:pt idx="233">
                  <c:v>6058.000000</c:v>
                </c:pt>
                <c:pt idx="234">
                  <c:v>7053.000000</c:v>
                </c:pt>
                <c:pt idx="235">
                  <c:v>7990.000000</c:v>
                </c:pt>
                <c:pt idx="236">
                  <c:v>5324.000000</c:v>
                </c:pt>
                <c:pt idx="237">
                  <c:v>4844.000000</c:v>
                </c:pt>
                <c:pt idx="238">
                  <c:v>6843.000000</c:v>
                </c:pt>
                <c:pt idx="239">
                  <c:v>7218.000000</c:v>
                </c:pt>
                <c:pt idx="240">
                  <c:v>11265.000000</c:v>
                </c:pt>
                <c:pt idx="241">
                  <c:v>11566.000000</c:v>
                </c:pt>
                <c:pt idx="242">
                  <c:v>14486.000000</c:v>
                </c:pt>
                <c:pt idx="243">
                  <c:v>11136.000000</c:v>
                </c:pt>
                <c:pt idx="244">
                  <c:v>8887.000000</c:v>
                </c:pt>
                <c:pt idx="245">
                  <c:v>11875.000000</c:v>
                </c:pt>
                <c:pt idx="246">
                  <c:v>14531.000000</c:v>
                </c:pt>
                <c:pt idx="247">
                  <c:v>16824.000000</c:v>
                </c:pt>
                <c:pt idx="248">
                  <c:v>18745.000000</c:v>
                </c:pt>
                <c:pt idx="249">
                  <c:v>19354.000000</c:v>
                </c:pt>
                <c:pt idx="250">
                  <c:v>13971.000000</c:v>
                </c:pt>
                <c:pt idx="251">
                  <c:v>12020.000000</c:v>
                </c:pt>
                <c:pt idx="252">
                  <c:v>15157.000000</c:v>
                </c:pt>
                <c:pt idx="253">
                  <c:v>17763.000000</c:v>
                </c:pt>
                <c:pt idx="254">
                  <c:v>19839.000000</c:v>
                </c:pt>
                <c:pt idx="255">
                  <c:v>21591.000000</c:v>
                </c:pt>
                <c:pt idx="256">
                  <c:v>23279.000000</c:v>
                </c:pt>
                <c:pt idx="257">
                  <c:v>16271.000000</c:v>
                </c:pt>
                <c:pt idx="258">
                  <c:v>13565.000000</c:v>
                </c:pt>
                <c:pt idx="259">
                  <c:v>15804.000000</c:v>
                </c:pt>
                <c:pt idx="260">
                  <c:v>17748.000000</c:v>
                </c:pt>
                <c:pt idx="261">
                  <c:v>21931.000000</c:v>
                </c:pt>
                <c:pt idx="262">
                  <c:v>23556.000000</c:v>
                </c:pt>
                <c:pt idx="263">
                  <c:v>22504.000000</c:v>
                </c:pt>
                <c:pt idx="264">
                  <c:v>16785.000000</c:v>
                </c:pt>
                <c:pt idx="265">
                  <c:v>11450.000000</c:v>
                </c:pt>
                <c:pt idx="266">
                  <c:v>14580.000000</c:v>
                </c:pt>
                <c:pt idx="267">
                  <c:v>16763.000000</c:v>
                </c:pt>
                <c:pt idx="268">
                  <c:v>22617.000000</c:v>
                </c:pt>
                <c:pt idx="269">
                  <c:v>23673.000000</c:v>
                </c:pt>
                <c:pt idx="270">
                  <c:v>22783.000000</c:v>
                </c:pt>
                <c:pt idx="271">
                  <c:v>16007.000000</c:v>
                </c:pt>
                <c:pt idx="272">
                  <c:v>12742.000000</c:v>
                </c:pt>
                <c:pt idx="273">
                  <c:v>14537.000000</c:v>
                </c:pt>
                <c:pt idx="274">
                  <c:v>16258.000000</c:v>
                </c:pt>
                <c:pt idx="275">
                  <c:v>22035.000000</c:v>
                </c:pt>
                <c:pt idx="276">
                  <c:v>22676.000000</c:v>
                </c:pt>
                <c:pt idx="277">
                  <c:v>21613.000000</c:v>
                </c:pt>
                <c:pt idx="278">
                  <c:v>15119.000000</c:v>
                </c:pt>
                <c:pt idx="279">
                  <c:v>11258.000000</c:v>
                </c:pt>
                <c:pt idx="280">
                  <c:v>14156.000000</c:v>
                </c:pt>
                <c:pt idx="281">
                  <c:v>16300.000000</c:v>
                </c:pt>
                <c:pt idx="282">
                  <c:v>19769.000000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338"/>
          <c:y val="0.099193"/>
          <c:w val="0.911522"/>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'Spain'!$B$14:$B$286</c:f>
              <c:strCache>
                <c:ptCount val="273"/>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pt idx="229">
                  <c:v>20/10/2020</c:v>
                </c:pt>
                <c:pt idx="230">
                  <c:v>21/10/2020</c:v>
                </c:pt>
                <c:pt idx="231">
                  <c:v>22/10/2020</c:v>
                </c:pt>
                <c:pt idx="232">
                  <c:v>23/10/2020</c:v>
                </c:pt>
                <c:pt idx="233">
                  <c:v>24/10/2020</c:v>
                </c:pt>
                <c:pt idx="234">
                  <c:v>25/10/2020</c:v>
                </c:pt>
                <c:pt idx="235">
                  <c:v>26/10/2020</c:v>
                </c:pt>
                <c:pt idx="236">
                  <c:v>27/10/2020</c:v>
                </c:pt>
                <c:pt idx="237">
                  <c:v>28/10/2020</c:v>
                </c:pt>
                <c:pt idx="238">
                  <c:v>29/10/2020</c:v>
                </c:pt>
                <c:pt idx="239">
                  <c:v>30/10/2020</c:v>
                </c:pt>
                <c:pt idx="240">
                  <c:v>31/10/2020</c:v>
                </c:pt>
                <c:pt idx="241">
                  <c:v>1/11/2020</c:v>
                </c:pt>
                <c:pt idx="242">
                  <c:v>2/11/2020</c:v>
                </c:pt>
                <c:pt idx="243">
                  <c:v>3/11/2020</c:v>
                </c:pt>
                <c:pt idx="244">
                  <c:v>4/11/2020</c:v>
                </c:pt>
                <c:pt idx="245">
                  <c:v>5/11/2020</c:v>
                </c:pt>
                <c:pt idx="246">
                  <c:v>6/11/2020</c:v>
                </c:pt>
                <c:pt idx="247">
                  <c:v>7/11/2020</c:v>
                </c:pt>
                <c:pt idx="248">
                  <c:v>8/11/2020</c:v>
                </c:pt>
                <c:pt idx="249">
                  <c:v>9/11/2020</c:v>
                </c:pt>
                <c:pt idx="250">
                  <c:v>10/11/2020</c:v>
                </c:pt>
                <c:pt idx="251">
                  <c:v>11/11/2020</c:v>
                </c:pt>
                <c:pt idx="252">
                  <c:v>12/11/2020</c:v>
                </c:pt>
                <c:pt idx="253">
                  <c:v>13/11/2020</c:v>
                </c:pt>
                <c:pt idx="254">
                  <c:v>14/11/2020</c:v>
                </c:pt>
                <c:pt idx="255">
                  <c:v>15/11/2020</c:v>
                </c:pt>
                <c:pt idx="256">
                  <c:v>16/11/2020</c:v>
                </c:pt>
                <c:pt idx="257">
                  <c:v>17/11/2020</c:v>
                </c:pt>
                <c:pt idx="258">
                  <c:v>18/11/2020</c:v>
                </c:pt>
                <c:pt idx="259">
                  <c:v>19/11/2020</c:v>
                </c:pt>
                <c:pt idx="260">
                  <c:v>20/11/2020</c:v>
                </c:pt>
                <c:pt idx="261">
                  <c:v>21/11/2020</c:v>
                </c:pt>
                <c:pt idx="262">
                  <c:v>22/11/2020</c:v>
                </c:pt>
                <c:pt idx="263">
                  <c:v>23/11/2020</c:v>
                </c:pt>
                <c:pt idx="264">
                  <c:v>24/11/2020</c:v>
                </c:pt>
                <c:pt idx="265">
                  <c:v>25/11/2020</c:v>
                </c:pt>
                <c:pt idx="266">
                  <c:v>26/11/2020</c:v>
                </c:pt>
                <c:pt idx="267">
                  <c:v>27/11/2020</c:v>
                </c:pt>
                <c:pt idx="268">
                  <c:v>28/11/2020</c:v>
                </c:pt>
                <c:pt idx="269">
                  <c:v>29/11/2020</c:v>
                </c:pt>
                <c:pt idx="270">
                  <c:v>30/11/2020</c:v>
                </c:pt>
                <c:pt idx="271">
                  <c:v>1/12/2020</c:v>
                </c:pt>
                <c:pt idx="272">
                  <c:v>2/12/2020</c:v>
                </c:pt>
              </c:strCache>
            </c:strRef>
          </c:cat>
          <c:val>
            <c:numRef>
              <c:f>'Spain'!$F$14:$F$286</c:f>
              <c:numCache>
                <c:ptCount val="273"/>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pt idx="167">
                  <c:v>127.000000</c:v>
                </c:pt>
                <c:pt idx="168">
                  <c:v>16.000000</c:v>
                </c:pt>
                <c:pt idx="169">
                  <c:v>25.000000</c:v>
                </c:pt>
                <c:pt idx="170">
                  <c:v>0.000000</c:v>
                </c:pt>
                <c:pt idx="171">
                  <c:v>22.000000</c:v>
                </c:pt>
                <c:pt idx="172">
                  <c:v>12.000000</c:v>
                </c:pt>
                <c:pt idx="173">
                  <c:v>52.000000</c:v>
                </c:pt>
                <c:pt idx="174">
                  <c:v>47.000000</c:v>
                </c:pt>
                <c:pt idx="175">
                  <c:v>25.000000</c:v>
                </c:pt>
                <c:pt idx="176">
                  <c:v>15.000000</c:v>
                </c:pt>
                <c:pt idx="177">
                  <c:v>0.000000</c:v>
                </c:pt>
                <c:pt idx="178">
                  <c:v>55.000000</c:v>
                </c:pt>
                <c:pt idx="179">
                  <c:v>28.000000</c:v>
                </c:pt>
                <c:pt idx="180">
                  <c:v>58.000000</c:v>
                </c:pt>
                <c:pt idx="181">
                  <c:v>42.000000</c:v>
                </c:pt>
                <c:pt idx="182">
                  <c:v>40.000000</c:v>
                </c:pt>
                <c:pt idx="183">
                  <c:v>184.000000</c:v>
                </c:pt>
                <c:pt idx="184">
                  <c:v>0.000000</c:v>
                </c:pt>
                <c:pt idx="185">
                  <c:v>66.000000</c:v>
                </c:pt>
                <c:pt idx="186">
                  <c:v>32.000000</c:v>
                </c:pt>
                <c:pt idx="187">
                  <c:v>78.000000</c:v>
                </c:pt>
                <c:pt idx="188">
                  <c:v>34.000000</c:v>
                </c:pt>
                <c:pt idx="189">
                  <c:v>71.000000</c:v>
                </c:pt>
                <c:pt idx="190">
                  <c:v>48.000000</c:v>
                </c:pt>
                <c:pt idx="191">
                  <c:v>0.000000</c:v>
                </c:pt>
                <c:pt idx="192">
                  <c:v>68.000000</c:v>
                </c:pt>
                <c:pt idx="193">
                  <c:v>33.000000</c:v>
                </c:pt>
                <c:pt idx="194">
                  <c:v>156.000000</c:v>
                </c:pt>
                <c:pt idx="195">
                  <c:v>239.000000</c:v>
                </c:pt>
                <c:pt idx="196">
                  <c:v>162.000000</c:v>
                </c:pt>
                <c:pt idx="197">
                  <c:v>90.000000</c:v>
                </c:pt>
                <c:pt idx="198">
                  <c:v>0.000000</c:v>
                </c:pt>
                <c:pt idx="199">
                  <c:v>112.000000</c:v>
                </c:pt>
                <c:pt idx="200">
                  <c:v>56.000000</c:v>
                </c:pt>
                <c:pt idx="201">
                  <c:v>241.000000</c:v>
                </c:pt>
                <c:pt idx="202">
                  <c:v>130.000000</c:v>
                </c:pt>
                <c:pt idx="203">
                  <c:v>84.000000</c:v>
                </c:pt>
                <c:pt idx="204">
                  <c:v>114.000000</c:v>
                </c:pt>
                <c:pt idx="205">
                  <c:v>0.000000</c:v>
                </c:pt>
                <c:pt idx="206">
                  <c:v>120.000000</c:v>
                </c:pt>
                <c:pt idx="207">
                  <c:v>59.000000</c:v>
                </c:pt>
                <c:pt idx="208">
                  <c:v>203.000000</c:v>
                </c:pt>
                <c:pt idx="209">
                  <c:v>177.000000</c:v>
                </c:pt>
                <c:pt idx="210">
                  <c:v>182.000000</c:v>
                </c:pt>
                <c:pt idx="211">
                  <c:v>113.000000</c:v>
                </c:pt>
                <c:pt idx="212">
                  <c:v>0.000000</c:v>
                </c:pt>
                <c:pt idx="213">
                  <c:v>93.000000</c:v>
                </c:pt>
                <c:pt idx="214">
                  <c:v>46.000000</c:v>
                </c:pt>
                <c:pt idx="215">
                  <c:v>261.000000</c:v>
                </c:pt>
                <c:pt idx="216">
                  <c:v>76.000000</c:v>
                </c:pt>
                <c:pt idx="217">
                  <c:v>126.000000</c:v>
                </c:pt>
                <c:pt idx="218">
                  <c:v>241.000000</c:v>
                </c:pt>
                <c:pt idx="219">
                  <c:v>0.000000</c:v>
                </c:pt>
                <c:pt idx="220">
                  <c:v>130.000000</c:v>
                </c:pt>
                <c:pt idx="221">
                  <c:v>65.000000</c:v>
                </c:pt>
                <c:pt idx="222">
                  <c:v>80.000000</c:v>
                </c:pt>
                <c:pt idx="223">
                  <c:v>209.000000</c:v>
                </c:pt>
                <c:pt idx="224">
                  <c:v>140.000000</c:v>
                </c:pt>
                <c:pt idx="225">
                  <c:v>222.000000</c:v>
                </c:pt>
                <c:pt idx="226">
                  <c:v>0.000000</c:v>
                </c:pt>
                <c:pt idx="227">
                  <c:v>144.000000</c:v>
                </c:pt>
                <c:pt idx="228">
                  <c:v>73.000000</c:v>
                </c:pt>
                <c:pt idx="229">
                  <c:v>218.000000</c:v>
                </c:pt>
                <c:pt idx="230">
                  <c:v>156.000000</c:v>
                </c:pt>
                <c:pt idx="231">
                  <c:v>155.000000</c:v>
                </c:pt>
                <c:pt idx="232">
                  <c:v>231.000000</c:v>
                </c:pt>
                <c:pt idx="233">
                  <c:v>0.000000</c:v>
                </c:pt>
                <c:pt idx="234">
                  <c:v>186.000000</c:v>
                </c:pt>
                <c:pt idx="235">
                  <c:v>93.000000</c:v>
                </c:pt>
                <c:pt idx="236">
                  <c:v>267.000000</c:v>
                </c:pt>
                <c:pt idx="237">
                  <c:v>168.000000</c:v>
                </c:pt>
                <c:pt idx="238">
                  <c:v>173.000000</c:v>
                </c:pt>
                <c:pt idx="239">
                  <c:v>239.000000</c:v>
                </c:pt>
                <c:pt idx="240">
                  <c:v>0.000000</c:v>
                </c:pt>
                <c:pt idx="241">
                  <c:v>252.000000</c:v>
                </c:pt>
                <c:pt idx="242">
                  <c:v>127.000000</c:v>
                </c:pt>
                <c:pt idx="243">
                  <c:v>238.000000</c:v>
                </c:pt>
                <c:pt idx="244">
                  <c:v>1623.000000</c:v>
                </c:pt>
                <c:pt idx="245">
                  <c:v>368.000000</c:v>
                </c:pt>
                <c:pt idx="246">
                  <c:v>347.000000</c:v>
                </c:pt>
                <c:pt idx="247">
                  <c:v>0.000000</c:v>
                </c:pt>
                <c:pt idx="248">
                  <c:v>342.000000</c:v>
                </c:pt>
                <c:pt idx="249">
                  <c:v>170.000000</c:v>
                </c:pt>
                <c:pt idx="250">
                  <c:v>411.000000</c:v>
                </c:pt>
                <c:pt idx="251">
                  <c:v>349.000000</c:v>
                </c:pt>
                <c:pt idx="252">
                  <c:v>356.000000</c:v>
                </c:pt>
                <c:pt idx="253">
                  <c:v>308.000000</c:v>
                </c:pt>
                <c:pt idx="254">
                  <c:v>0.000000</c:v>
                </c:pt>
                <c:pt idx="255">
                  <c:v>322.000000</c:v>
                </c:pt>
                <c:pt idx="256">
                  <c:v>162.000000</c:v>
                </c:pt>
                <c:pt idx="257">
                  <c:v>435.000000</c:v>
                </c:pt>
                <c:pt idx="258">
                  <c:v>351.000000</c:v>
                </c:pt>
                <c:pt idx="259">
                  <c:v>252.000000</c:v>
                </c:pt>
                <c:pt idx="260">
                  <c:v>328.000000</c:v>
                </c:pt>
                <c:pt idx="261">
                  <c:v>0.000000</c:v>
                </c:pt>
                <c:pt idx="262">
                  <c:v>342.000000</c:v>
                </c:pt>
                <c:pt idx="263">
                  <c:v>170.000000</c:v>
                </c:pt>
                <c:pt idx="264">
                  <c:v>537.000000</c:v>
                </c:pt>
                <c:pt idx="265">
                  <c:v>369.000000</c:v>
                </c:pt>
                <c:pt idx="266">
                  <c:v>337.000000</c:v>
                </c:pt>
                <c:pt idx="267">
                  <c:v>294.000000</c:v>
                </c:pt>
                <c:pt idx="268">
                  <c:v>0.000000</c:v>
                </c:pt>
                <c:pt idx="269">
                  <c:v>0.000000</c:v>
                </c:pt>
                <c:pt idx="270">
                  <c:v>401.000000</c:v>
                </c:pt>
                <c:pt idx="271">
                  <c:v>442.000000</c:v>
                </c:pt>
                <c:pt idx="272">
                  <c:v>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90"/>
        <c:minorUnit val="95"/>
      </c:valAx>
      <c:spPr>
        <a:noFill/>
        <a:ln w="12700" cap="flat">
          <a:noFill/>
          <a:miter lim="400000"/>
        </a:ln>
        <a:effectLst/>
      </c:spPr>
    </c:plotArea>
    <c:legend>
      <c:legendPos val="t"/>
      <c:layout>
        <c:manualLayout>
          <c:xMode val="edge"/>
          <c:yMode val="edge"/>
          <c:x val="0.0618173"/>
          <c:y val="0"/>
          <c:w val="0.87066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1673"/>
          <c:y val="0.099193"/>
          <c:w val="0.894761"/>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'Spain'!$B$4:$B$286</c:f>
              <c:strCache>
                <c:ptCount val="28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pt idx="250">
                  <c:v>31/10/2020</c:v>
                </c:pt>
                <c:pt idx="251">
                  <c:v>1/11/2020</c:v>
                </c:pt>
                <c:pt idx="252">
                  <c:v>2/11/2020</c:v>
                </c:pt>
                <c:pt idx="253">
                  <c:v>3/11/2020</c:v>
                </c:pt>
                <c:pt idx="254">
                  <c:v>4/11/2020</c:v>
                </c:pt>
                <c:pt idx="255">
                  <c:v>5/11/2020</c:v>
                </c:pt>
                <c:pt idx="256">
                  <c:v>6/11/2020</c:v>
                </c:pt>
                <c:pt idx="257">
                  <c:v>7/11/2020</c:v>
                </c:pt>
                <c:pt idx="258">
                  <c:v>8/11/2020</c:v>
                </c:pt>
                <c:pt idx="259">
                  <c:v>9/11/2020</c:v>
                </c:pt>
                <c:pt idx="260">
                  <c:v>10/11/2020</c:v>
                </c:pt>
                <c:pt idx="261">
                  <c:v>11/11/2020</c:v>
                </c:pt>
                <c:pt idx="262">
                  <c:v>12/11/2020</c:v>
                </c:pt>
                <c:pt idx="263">
                  <c:v>13/11/2020</c:v>
                </c:pt>
                <c:pt idx="264">
                  <c:v>14/11/2020</c:v>
                </c:pt>
                <c:pt idx="265">
                  <c:v>15/11/2020</c:v>
                </c:pt>
                <c:pt idx="266">
                  <c:v>16/11/2020</c:v>
                </c:pt>
                <c:pt idx="267">
                  <c:v>17/11/2020</c:v>
                </c:pt>
                <c:pt idx="268">
                  <c:v>18/11/2020</c:v>
                </c:pt>
                <c:pt idx="269">
                  <c:v>19/11/2020</c:v>
                </c:pt>
                <c:pt idx="270">
                  <c:v>20/11/2020</c:v>
                </c:pt>
                <c:pt idx="271">
                  <c:v>21/11/2020</c:v>
                </c:pt>
                <c:pt idx="272">
                  <c:v>22/11/2020</c:v>
                </c:pt>
                <c:pt idx="273">
                  <c:v>23/11/2020</c:v>
                </c:pt>
                <c:pt idx="274">
                  <c:v>24/11/2020</c:v>
                </c:pt>
                <c:pt idx="275">
                  <c:v>25/11/2020</c:v>
                </c:pt>
                <c:pt idx="276">
                  <c:v>26/11/2020</c:v>
                </c:pt>
                <c:pt idx="277">
                  <c:v>27/11/2020</c:v>
                </c:pt>
                <c:pt idx="278">
                  <c:v>28/11/2020</c:v>
                </c:pt>
                <c:pt idx="279">
                  <c:v>29/11/2020</c:v>
                </c:pt>
                <c:pt idx="280">
                  <c:v>30/11/2020</c:v>
                </c:pt>
                <c:pt idx="281">
                  <c:v>1/12/2020</c:v>
                </c:pt>
                <c:pt idx="282">
                  <c:v>2/12/2020</c:v>
                </c:pt>
              </c:strCache>
            </c:strRef>
          </c:cat>
          <c:val>
            <c:numRef>
              <c:f>'Spain'!$G$4:$G$286</c:f>
              <c:numCache>
                <c:ptCount val="283"/>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pt idx="177">
                  <c:v>7199.000000</c:v>
                </c:pt>
                <c:pt idx="178">
                  <c:v>7261.000000</c:v>
                </c:pt>
                <c:pt idx="179">
                  <c:v>6795.000000</c:v>
                </c:pt>
                <c:pt idx="180">
                  <c:v>7565.000000</c:v>
                </c:pt>
                <c:pt idx="181">
                  <c:v>3164.000000</c:v>
                </c:pt>
                <c:pt idx="182">
                  <c:v>2080.000000</c:v>
                </c:pt>
                <c:pt idx="183">
                  <c:v>2415.000000</c:v>
                </c:pt>
                <c:pt idx="184">
                  <c:v>3594.000000</c:v>
                </c:pt>
                <c:pt idx="185">
                  <c:v>3781.000000</c:v>
                </c:pt>
                <c:pt idx="186">
                  <c:v>3829.000000</c:v>
                </c:pt>
                <c:pt idx="187">
                  <c:v>0.000000</c:v>
                </c:pt>
                <c:pt idx="188">
                  <c:v>4748.000000</c:v>
                </c:pt>
                <c:pt idx="189">
                  <c:v>2489.000000</c:v>
                </c:pt>
                <c:pt idx="190">
                  <c:v>8115.000000</c:v>
                </c:pt>
                <c:pt idx="191">
                  <c:v>8581.000000</c:v>
                </c:pt>
                <c:pt idx="192">
                  <c:v>33076.000000</c:v>
                </c:pt>
                <c:pt idx="193">
                  <c:v>4503.000000</c:v>
                </c:pt>
                <c:pt idx="194">
                  <c:v>0.000000</c:v>
                </c:pt>
                <c:pt idx="195">
                  <c:v>5976.000000</c:v>
                </c:pt>
                <c:pt idx="196">
                  <c:v>2440.000000</c:v>
                </c:pt>
                <c:pt idx="197">
                  <c:v>8964.000000</c:v>
                </c:pt>
                <c:pt idx="198">
                  <c:v>8866.000000</c:v>
                </c:pt>
                <c:pt idx="199">
                  <c:v>10764.000000</c:v>
                </c:pt>
                <c:pt idx="200">
                  <c:v>22554.000000</c:v>
                </c:pt>
                <c:pt idx="201">
                  <c:v>0.000000</c:v>
                </c:pt>
                <c:pt idx="202">
                  <c:v>14010.000000</c:v>
                </c:pt>
                <c:pt idx="203">
                  <c:v>3023.000000</c:v>
                </c:pt>
                <c:pt idx="204">
                  <c:v>9437.000000</c:v>
                </c:pt>
                <c:pt idx="205">
                  <c:v>11193.000000</c:v>
                </c:pt>
                <c:pt idx="206">
                  <c:v>11291.000000</c:v>
                </c:pt>
                <c:pt idx="207">
                  <c:v>33683.000000</c:v>
                </c:pt>
                <c:pt idx="208">
                  <c:v>0.000000</c:v>
                </c:pt>
                <c:pt idx="209">
                  <c:v>9177.000000</c:v>
                </c:pt>
                <c:pt idx="210">
                  <c:v>2957.000000</c:v>
                </c:pt>
                <c:pt idx="211">
                  <c:v>10799.000000</c:v>
                </c:pt>
                <c:pt idx="212">
                  <c:v>11289.000000</c:v>
                </c:pt>
                <c:pt idx="213">
                  <c:v>11653.000000</c:v>
                </c:pt>
                <c:pt idx="214">
                  <c:v>29989.000000</c:v>
                </c:pt>
                <c:pt idx="215">
                  <c:v>0.000000</c:v>
                </c:pt>
                <c:pt idx="216">
                  <c:v>10643.000000</c:v>
                </c:pt>
                <c:pt idx="217">
                  <c:v>2425.000000</c:v>
                </c:pt>
                <c:pt idx="218">
                  <c:v>9906.000000</c:v>
                </c:pt>
                <c:pt idx="219">
                  <c:v>11016.000000</c:v>
                </c:pt>
                <c:pt idx="220">
                  <c:v>9419.000000</c:v>
                </c:pt>
                <c:pt idx="221">
                  <c:v>32200.000000</c:v>
                </c:pt>
                <c:pt idx="222">
                  <c:v>0.000000</c:v>
                </c:pt>
                <c:pt idx="223">
                  <c:v>39932.000000</c:v>
                </c:pt>
                <c:pt idx="224">
                  <c:v>2099.000000</c:v>
                </c:pt>
                <c:pt idx="225">
                  <c:v>12793.000000</c:v>
                </c:pt>
                <c:pt idx="226">
                  <c:v>6645.000000</c:v>
                </c:pt>
                <c:pt idx="227">
                  <c:v>12105.000000</c:v>
                </c:pt>
                <c:pt idx="228">
                  <c:v>5986.000000</c:v>
                </c:pt>
                <c:pt idx="229">
                  <c:v>0.000000</c:v>
                </c:pt>
                <c:pt idx="230">
                  <c:v>18570.000000</c:v>
                </c:pt>
                <c:pt idx="231">
                  <c:v>9286.000000</c:v>
                </c:pt>
                <c:pt idx="232">
                  <c:v>7118.000000</c:v>
                </c:pt>
                <c:pt idx="233">
                  <c:v>11970.000000</c:v>
                </c:pt>
                <c:pt idx="234">
                  <c:v>35647.000000</c:v>
                </c:pt>
                <c:pt idx="235">
                  <c:v>9765.000000</c:v>
                </c:pt>
                <c:pt idx="236">
                  <c:v>0.000000</c:v>
                </c:pt>
                <c:pt idx="237">
                  <c:v>20858.000000</c:v>
                </c:pt>
                <c:pt idx="238">
                  <c:v>12214.000000</c:v>
                </c:pt>
                <c:pt idx="239">
                  <c:v>13873.000000</c:v>
                </c:pt>
                <c:pt idx="240">
                  <c:v>16973.000000</c:v>
                </c:pt>
                <c:pt idx="241">
                  <c:v>43880.000000</c:v>
                </c:pt>
                <c:pt idx="242">
                  <c:v>19851.000000</c:v>
                </c:pt>
                <c:pt idx="243">
                  <c:v>0.000000</c:v>
                </c:pt>
                <c:pt idx="244">
                  <c:v>28730.000000</c:v>
                </c:pt>
                <c:pt idx="245">
                  <c:v>17396.000000</c:v>
                </c:pt>
                <c:pt idx="246">
                  <c:v>18418.000000</c:v>
                </c:pt>
                <c:pt idx="247">
                  <c:v>19765.000000</c:v>
                </c:pt>
                <c:pt idx="248">
                  <c:v>44241.000000</c:v>
                </c:pt>
                <c:pt idx="249">
                  <c:v>25595.000000</c:v>
                </c:pt>
                <c:pt idx="250">
                  <c:v>0.000000</c:v>
                </c:pt>
                <c:pt idx="251">
                  <c:v>30230.000000</c:v>
                </c:pt>
                <c:pt idx="252">
                  <c:v>18340.000000</c:v>
                </c:pt>
                <c:pt idx="253">
                  <c:v>18669.000000</c:v>
                </c:pt>
                <c:pt idx="254">
                  <c:v>25042.000000</c:v>
                </c:pt>
                <c:pt idx="255">
                  <c:v>9097.000000</c:v>
                </c:pt>
                <c:pt idx="256">
                  <c:v>22516.000000</c:v>
                </c:pt>
                <c:pt idx="257">
                  <c:v>0.000000</c:v>
                </c:pt>
                <c:pt idx="258">
                  <c:v>19851.000000</c:v>
                </c:pt>
                <c:pt idx="259">
                  <c:v>18340.000000</c:v>
                </c:pt>
                <c:pt idx="260">
                  <c:v>17395.000000</c:v>
                </c:pt>
                <c:pt idx="261">
                  <c:v>19096.000000</c:v>
                </c:pt>
                <c:pt idx="262">
                  <c:v>21775.000000</c:v>
                </c:pt>
                <c:pt idx="263">
                  <c:v>7740.000000</c:v>
                </c:pt>
                <c:pt idx="264">
                  <c:v>0.000000</c:v>
                </c:pt>
                <c:pt idx="265">
                  <c:v>16533.000000</c:v>
                </c:pt>
                <c:pt idx="266">
                  <c:v>12758.000000</c:v>
                </c:pt>
                <c:pt idx="267">
                  <c:v>13159.000000</c:v>
                </c:pt>
                <c:pt idx="268">
                  <c:v>7409.000000</c:v>
                </c:pt>
                <c:pt idx="269">
                  <c:v>31596.000000</c:v>
                </c:pt>
                <c:pt idx="270">
                  <c:v>15156.000000</c:v>
                </c:pt>
                <c:pt idx="271">
                  <c:v>0.000000</c:v>
                </c:pt>
                <c:pt idx="272">
                  <c:v>9087.000000</c:v>
                </c:pt>
                <c:pt idx="273">
                  <c:v>8599.000000</c:v>
                </c:pt>
                <c:pt idx="274">
                  <c:v>7221.000000</c:v>
                </c:pt>
                <c:pt idx="275">
                  <c:v>8506.000000</c:v>
                </c:pt>
                <c:pt idx="276">
                  <c:v>15212.000000</c:v>
                </c:pt>
                <c:pt idx="277">
                  <c:v>8348.000000</c:v>
                </c:pt>
                <c:pt idx="278">
                  <c:v>0.000000</c:v>
                </c:pt>
                <c:pt idx="279">
                  <c:v>0.000000</c:v>
                </c:pt>
                <c:pt idx="280">
                  <c:v>18753.000000</c:v>
                </c:pt>
                <c:pt idx="281">
                  <c:v>8257.000000</c:v>
                </c:pt>
                <c:pt idx="282">
                  <c:v>9331.000000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031.25"/>
        <c:minorUnit val="3515.62"/>
      </c:valAx>
      <c:spPr>
        <a:noFill/>
        <a:ln w="12700" cap="flat">
          <a:noFill/>
          <a:miter lim="400000"/>
        </a:ln>
        <a:effectLst/>
      </c:spPr>
    </c:plotArea>
    <c:legend>
      <c:legendPos val="t"/>
      <c:layout>
        <c:manualLayout>
          <c:xMode val="edge"/>
          <c:yMode val="edge"/>
          <c:x val="0.0717891"/>
          <c:y val="0"/>
          <c:w val="0.8546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549"/>
          <c:y val="0.084823"/>
          <c:w val="0.91164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508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'Italy-logistic'!$I$2</c:f>
              <c:strCache>
                <c:ptCount val="1"/>
                <c:pt idx="0">
                  <c:v>Previsione 3</c:v>
                </c:pt>
              </c:strCache>
            </c:strRef>
          </c:tx>
          <c:spPr>
            <a:solidFill>
              <a:srgbClr val="FFFFFF"/>
            </a:solidFill>
            <a:ln w="63500" cap="flat">
              <a:solidFill>
                <a:schemeClr val="accent3">
                  <a:hueOff val="-256203"/>
                  <a:lumOff val="-12735"/>
                </a:schemeClr>
              </a:solidFill>
              <a:custDash>
                <a:ds d="2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'Italy-logistic'!$I$3:$I$46</c:f>
              <c:numCache>
                <c:ptCount val="44"/>
                <c:pt idx="0">
                  <c:v>229.000641</c:v>
                </c:pt>
                <c:pt idx="1">
                  <c:v>294.479191</c:v>
                </c:pt>
                <c:pt idx="2">
                  <c:v>378.537740</c:v>
                </c:pt>
                <c:pt idx="3">
                  <c:v>486.355872</c:v>
                </c:pt>
                <c:pt idx="4">
                  <c:v>624.497133</c:v>
                </c:pt>
                <c:pt idx="5">
                  <c:v>801.240176</c:v>
                </c:pt>
                <c:pt idx="6">
                  <c:v>1026.964037</c:v>
                </c:pt>
                <c:pt idx="7">
                  <c:v>1314.579271</c:v>
                </c:pt>
                <c:pt idx="8">
                  <c:v>1679.981837</c:v>
                </c:pt>
                <c:pt idx="9">
                  <c:v>2142.482623</c:v>
                </c:pt>
                <c:pt idx="10">
                  <c:v>2725.129443</c:v>
                </c:pt>
                <c:pt idx="11">
                  <c:v>3454.788317</c:v>
                </c:pt>
                <c:pt idx="12">
                  <c:v>4361.789335</c:v>
                </c:pt>
                <c:pt idx="13">
                  <c:v>5478.880172</c:v>
                </c:pt>
                <c:pt idx="14">
                  <c:v>6839.193875</c:v>
                </c:pt>
                <c:pt idx="15">
                  <c:v>8472.973493</c:v>
                </c:pt>
                <c:pt idx="16">
                  <c:v>10402.968562</c:v>
                </c:pt>
                <c:pt idx="17">
                  <c:v>12638.784300</c:v>
                </c:pt>
                <c:pt idx="18">
                  <c:v>15171.018120</c:v>
                </c:pt>
                <c:pt idx="19">
                  <c:v>17966.619363</c:v>
                </c:pt>
                <c:pt idx="20">
                  <c:v>20967.248282</c:v>
                </c:pt>
                <c:pt idx="21">
                  <c:v>24092.112583</c:v>
                </c:pt>
                <c:pt idx="22">
                  <c:v>27245.643961</c:v>
                </c:pt>
                <c:pt idx="23">
                  <c:v>30328.739545</c:v>
                </c:pt>
                <c:pt idx="24">
                  <c:v>33250.897142</c:v>
                </c:pt>
                <c:pt idx="25">
                  <c:v>35940.202706</c:v>
                </c:pt>
                <c:pt idx="26">
                  <c:v>38349.005485</c:v>
                </c:pt>
                <c:pt idx="27">
                  <c:v>40454.724015</c:v>
                </c:pt>
                <c:pt idx="28">
                  <c:v>42256.713642</c:v>
                </c:pt>
                <c:pt idx="29">
                  <c:v>43770.898361</c:v>
                </c:pt>
                <c:pt idx="30">
                  <c:v>45023.855389</c:v>
                </c:pt>
                <c:pt idx="31">
                  <c:v>46047.543207</c:v>
                </c:pt>
                <c:pt idx="32">
                  <c:v>46875.254437</c:v>
                </c:pt>
                <c:pt idx="33">
                  <c:v>47538.893293</c:v>
                </c:pt>
                <c:pt idx="34">
                  <c:v>48067.398340</c:v>
                </c:pt>
                <c:pt idx="35">
                  <c:v>48486.025121</c:v>
                </c:pt>
                <c:pt idx="36">
                  <c:v>48816.205121</c:v>
                </c:pt>
                <c:pt idx="37">
                  <c:v>49075.749409</c:v>
                </c:pt>
                <c:pt idx="38">
                  <c:v>49279.229406</c:v>
                </c:pt>
                <c:pt idx="39">
                  <c:v>49438.424530</c:v>
                </c:pt>
                <c:pt idx="40">
                  <c:v>49562.770520</c:v>
                </c:pt>
                <c:pt idx="41">
                  <c:v>49659.772867</c:v>
                </c:pt>
                <c:pt idx="42">
                  <c:v>49735.369486</c:v>
                </c:pt>
                <c:pt idx="43">
                  <c:v>49794.238545</c:v>
                </c:pt>
              </c:numCache>
            </c:numRef>
          </c:val>
          <c:smooth val="0"/>
        </c:ser>
        <c:ser>
          <c:idx val="4"/>
          <c:order val="4"/>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marker val="1"/>
        <c:axId val="2094734552"/>
        <c:axId val="2094734553"/>
      </c:lineChart>
      <c:catAx>
        <c:axId val="2094734552"/>
        <c:scaling>
          <c:orientation val="minMax"/>
        </c:scaling>
        <c:delete val="0"/>
        <c:axPos val="b"/>
        <c:numFmt formatCode="0.00000"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7146"/>
          <c:y val="0"/>
          <c:w val="0.885186"/>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9461"/>
          <c:y val="0.084823"/>
          <c:w val="0.91205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'Italy-logistic'!$M$3:$M$46</c:f>
              <c:numCache>
                <c:ptCount val="4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pt idx="24">
                  <c:v>39763.228793</c:v>
                </c:pt>
                <c:pt idx="25">
                  <c:v>43090.673880</c:v>
                </c:pt>
                <c:pt idx="26">
                  <c:v>46062.769193</c:v>
                </c:pt>
                <c:pt idx="27">
                  <c:v>48650.066395</c:v>
                </c:pt>
                <c:pt idx="28">
                  <c:v>50852.442719</c:v>
                </c:pt>
                <c:pt idx="29">
                  <c:v>52691.661619</c:v>
                </c:pt>
                <c:pt idx="30">
                  <c:v>54203.238611</c:v>
                </c:pt>
                <c:pt idx="31">
                  <c:v>55429.297088</c:v>
                </c:pt>
                <c:pt idx="32">
                  <c:v>56413.195095</c:v>
                </c:pt>
                <c:pt idx="33">
                  <c:v>57196.011447</c:v>
                </c:pt>
                <c:pt idx="34">
                  <c:v>57814.597512</c:v>
                </c:pt>
                <c:pt idx="35">
                  <c:v>58300.771958</c:v>
                </c:pt>
                <c:pt idx="36">
                  <c:v>58681.256890</c:v>
                </c:pt>
                <c:pt idx="37">
                  <c:v>58978.038453</c:v>
                </c:pt>
                <c:pt idx="38">
                  <c:v>59208.930066</c:v>
                </c:pt>
                <c:pt idx="39">
                  <c:v>59388.197504</c:v>
                </c:pt>
                <c:pt idx="40">
                  <c:v>59527.164872</c:v>
                </c:pt>
                <c:pt idx="41">
                  <c:v>59634.760743</c:v>
                </c:pt>
                <c:pt idx="42">
                  <c:v>59717.988657</c:v>
                </c:pt>
                <c:pt idx="43">
                  <c:v>59782.320462</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'Italy-logistic'!$O$3:$O$46</c:f>
              <c:numCache>
                <c:ptCount val="4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pt idx="24">
                  <c:v>59943.031218</c:v>
                </c:pt>
                <c:pt idx="25">
                  <c:v>66219.515714</c:v>
                </c:pt>
                <c:pt idx="26">
                  <c:v>71972.379784</c:v>
                </c:pt>
                <c:pt idx="27">
                  <c:v>77084.558042</c:v>
                </c:pt>
                <c:pt idx="28">
                  <c:v>81503.915049</c:v>
                </c:pt>
                <c:pt idx="29">
                  <c:v>85234.236564</c:v>
                </c:pt>
                <c:pt idx="30">
                  <c:v>88320.034722</c:v>
                </c:pt>
                <c:pt idx="31">
                  <c:v>90830.330076</c:v>
                </c:pt>
                <c:pt idx="32">
                  <c:v>92844.813647</c:v>
                </c:pt>
                <c:pt idx="33">
                  <c:v>94443.807577</c:v>
                </c:pt>
                <c:pt idx="34">
                  <c:v>95702.010581</c:v>
                </c:pt>
                <c:pt idx="35">
                  <c:v>96685.292688</c:v>
                </c:pt>
                <c:pt idx="36">
                  <c:v>97449.617048</c:v>
                </c:pt>
                <c:pt idx="37">
                  <c:v>98041.269544</c:v>
                </c:pt>
                <c:pt idx="38">
                  <c:v>98497.782923</c:v>
                </c:pt>
                <c:pt idx="39">
                  <c:v>98849.147520</c:v>
                </c:pt>
                <c:pt idx="40">
                  <c:v>99119.063892</c:v>
                </c:pt>
                <c:pt idx="41">
                  <c:v>99326.106725</c:v>
                </c:pt>
                <c:pt idx="42">
                  <c:v>99484.742078</c:v>
                </c:pt>
                <c:pt idx="43">
                  <c:v>99606.182524</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'Italy-logistic'!$S$3:$S$46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8102"/>
          <c:y val="0"/>
          <c:w val="0.886161"/>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9942"/>
          <c:y val="0.084823"/>
          <c:w val="0.915842"/>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'Italy-logistic'!$B$3:$B$26</c:f>
              <c:numCache>
                <c:ptCount val="2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'Italy-logistic'!$K$3:$K$26</c:f>
              <c:numCache>
                <c:ptCount val="2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'Italy-logistic'!$M$3:$M$26</c:f>
              <c:numCache>
                <c:ptCount val="2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'Italy-logistic'!$O$3:$O$26</c:f>
              <c:numCache>
                <c:ptCount val="2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'Italy-logistic'!$Q$3:$Q$26</c:f>
              <c:numCache>
                <c:ptCount val="2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'Italy-logistic'!$S$3:$S$26</c:f>
              <c:numCache>
                <c:ptCount val="2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68718"/>
          <c:y val="0"/>
          <c:w val="0.889262"/>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4"/>
          <c:order val="4"/>
          <c:tx>
            <c:strRef>
              <c:f>'Italy-logistic'!$Q$2</c:f>
              <c:strCache>
                <c:ptCount val="1"/>
                <c:pt idx="0">
                  <c:v>Previsione 7</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0"/>
        <c:minorUnit val="37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413"/>
          <c:y val="0.084823"/>
          <c:w val="0.902587"/>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e+06"/>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62463"/>
          <c:y val="0"/>
          <c:w val="0.879124"/>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1267"/>
          <c:w val="0.877492"/>
          <c:h val="0.776258"/>
        </c:manualLayout>
      </c:layout>
      <c:lineChart>
        <c:grouping val="standard"/>
        <c:varyColors val="0"/>
        <c:ser>
          <c:idx val="0"/>
          <c:order val="0"/>
          <c:tx>
            <c:strRef>
              <c:f>'Italy-4'!$C$2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249,71e</a:t>
                    </a:r>
                    <a:r>
                      <a:rPr b="0" baseline="33200" i="0" strike="noStrike" sz="1000" u="none">
                        <a:solidFill>
                          <a:srgbClr val="444444"/>
                        </a:solidFill>
                        <a:latin typeface="Helvetica Neue"/>
                      </a:rPr>
                      <a:t>0,0796x
R² = 0,6882</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'Italy-4'!$C$3:$C$44</c:f>
              <c:numCache>
                <c:ptCount val="42"/>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76385"/>
          <c:y val="0"/>
          <c:w val="0.838163"/>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1267"/>
          <c:w val="0.912276"/>
          <c:h val="0.776258"/>
        </c:manualLayout>
      </c:layout>
      <c:lineChart>
        <c:grouping val="standard"/>
        <c:varyColors val="0"/>
        <c:ser>
          <c:idx val="0"/>
          <c:order val="0"/>
          <c:tx>
            <c:strRef>
              <c:f>'Italy-4'!$D$2</c:f>
              <c:strCache>
                <c:ptCount val="1"/>
                <c:pt idx="0">
                  <c:v>Nuovi Deceduti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5,5438e</a:t>
                    </a:r>
                    <a:r>
                      <a:rPr b="0" baseline="33200" i="0" strike="noStrike" sz="1000" u="none">
                        <a:solidFill>
                          <a:srgbClr val="444444"/>
                        </a:solidFill>
                        <a:latin typeface="Helvetica Neue"/>
                      </a:rPr>
                      <a:t>0,1494x
R² = 0,8255</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'Italy-4'!$D$3:$D$44</c:f>
              <c:numCache>
                <c:ptCount val="42"/>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0,1763x - 5,1269
R² = 0,6644</a:t>
                    </a:r>
                  </a:p>
                </c:rich>
              </c:tx>
            </c:trendlineLbl>
          </c:trendline>
          <c:xVal>
            <c:numRef>
              <c:f>'Italy-4'!$C$3:$C$43</c:f>
              <c:numCache>
                <c:ptCount val="41"/>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'Italy-4'!$D$3:$D$43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0,8783x + 3,4172
R² = 0,6513</a:t>
                    </a:r>
                  </a:p>
                </c:rich>
              </c:tx>
            </c:trendlineLbl>
          </c:trendline>
          <c:xVal>
            <c:numRef>
              <c:f>'Italy-4'!$E$3:$E$45</c:f>
              <c:numCache>
                <c:ptCount val="43"/>
                <c:pt idx="0">
                  <c:v>44.200000</c:v>
                </c:pt>
                <c:pt idx="1">
                  <c:v>18.000000</c:v>
                </c:pt>
                <c:pt idx="2">
                  <c:v>14.800000</c:v>
                </c:pt>
                <c:pt idx="3">
                  <c:v>40.600000</c:v>
                </c:pt>
                <c:pt idx="4">
                  <c:v>46.600000</c:v>
                </c:pt>
                <c:pt idx="5">
                  <c:v>45.600000</c:v>
                </c:pt>
                <c:pt idx="6">
                  <c:v>105.600000</c:v>
                </c:pt>
                <c:pt idx="7">
                  <c:v>51.600000</c:v>
                </c:pt>
                <c:pt idx="8">
                  <c:v>85.600000</c:v>
                </c:pt>
                <c:pt idx="9">
                  <c:v>88.600000</c:v>
                </c:pt>
                <c:pt idx="10">
                  <c:v>118.000000</c:v>
                </c:pt>
                <c:pt idx="11">
                  <c:v>124.000000</c:v>
                </c:pt>
                <c:pt idx="12">
                  <c:v>229.000000</c:v>
                </c:pt>
                <c:pt idx="13">
                  <c:v>265.200000</c:v>
                </c:pt>
                <c:pt idx="14">
                  <c:v>319.600000</c:v>
                </c:pt>
                <c:pt idx="15">
                  <c:v>105.800000</c:v>
                </c:pt>
                <c:pt idx="16">
                  <c:v>415.200000</c:v>
                </c:pt>
                <c:pt idx="17">
                  <c:v>449.800000</c:v>
                </c:pt>
                <c:pt idx="18">
                  <c:v>423.200000</c:v>
                </c:pt>
                <c:pt idx="19">
                  <c:v>559.000000</c:v>
                </c:pt>
                <c:pt idx="20">
                  <c:v>570.600000</c:v>
                </c:pt>
                <c:pt idx="21">
                  <c:v>494.000000</c:v>
                </c:pt>
                <c:pt idx="22">
                  <c:v>597.800000</c:v>
                </c:pt>
                <c:pt idx="23">
                  <c:v>529.600000</c:v>
                </c:pt>
                <c:pt idx="24">
                  <c:v>896.000000</c:v>
                </c:pt>
                <c:pt idx="25">
                  <c:v>934.000000</c:v>
                </c:pt>
                <c:pt idx="26">
                  <c:v>964.200000</c:v>
                </c:pt>
                <c:pt idx="27">
                  <c:v>791.400000</c:v>
                </c:pt>
                <c:pt idx="28">
                  <c:v>756.000000</c:v>
                </c:pt>
                <c:pt idx="29">
                  <c:v>722.400000</c:v>
                </c:pt>
                <c:pt idx="30">
                  <c:v>698.200000</c:v>
                </c:pt>
                <c:pt idx="31">
                  <c:v>898.400000</c:v>
                </c:pt>
                <c:pt idx="32">
                  <c:v>880.200000</c:v>
                </c:pt>
                <c:pt idx="33">
                  <c:v>730.200000</c:v>
                </c:pt>
                <c:pt idx="34">
                  <c:v>763.000000</c:v>
                </c:pt>
                <c:pt idx="35">
                  <c:v>329.600000</c:v>
                </c:pt>
                <c:pt idx="36">
                  <c:v>421.400000</c:v>
                </c:pt>
                <c:pt idx="37">
                  <c:v>587.400000</c:v>
                </c:pt>
                <c:pt idx="38">
                  <c:v>495.400000</c:v>
                </c:pt>
                <c:pt idx="39">
                  <c:v>467.800000</c:v>
                </c:pt>
                <c:pt idx="40">
                  <c:v>577.200000</c:v>
                </c:pt>
                <c:pt idx="41">
                  <c:v>594.400000</c:v>
                </c:pt>
                <c:pt idx="42">
                  <c:v>388.200000</c:v>
                </c:pt>
              </c:numCache>
            </c:numRef>
          </c:xVal>
          <c:yVal>
            <c:numRef>
              <c:f>'Italy-4'!$D$3:$D$45</c:f>
              <c:numCache>
                <c:ptCount val="4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0"/>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'Italy-4'!$I$2</c:f>
              <c:strCache>
                <c:ptCount val="1"/>
                <c:pt idx="0">
                  <c:v>Variazione 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x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xVal>
          <c:y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312.5"/>
        <c:minorUnit val="65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
        <c:minorUnit val="50"/>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0,0085x + 3,7989
R² = 0,0478</a:t>
                    </a:r>
                  </a:p>
                </c:rich>
              </c:tx>
            </c:trendlineLbl>
          </c:trendline>
          <c:xVal>
            <c:numRef>
              <c:f>'Italy-4'!$C$3:$C$10</c:f>
              <c:numCache>
                <c:ptCount val="8"/>
                <c:pt idx="0">
                  <c:v>221.000000</c:v>
                </c:pt>
                <c:pt idx="1">
                  <c:v>90.000000</c:v>
                </c:pt>
                <c:pt idx="2">
                  <c:v>74.000000</c:v>
                </c:pt>
                <c:pt idx="3">
                  <c:v>203.000000</c:v>
                </c:pt>
                <c:pt idx="4">
                  <c:v>233.000000</c:v>
                </c:pt>
                <c:pt idx="5">
                  <c:v>228.000000</c:v>
                </c:pt>
                <c:pt idx="6">
                  <c:v>528.000000</c:v>
                </c:pt>
                <c:pt idx="7">
                  <c:v>258.000000</c:v>
                </c:pt>
              </c:numCache>
            </c:numRef>
          </c:xVal>
          <c:yVal>
            <c:numRef>
              <c:f>'Italy-4'!$D$3:$D$10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5"/>
          <c:y val="0.101267"/>
          <c:w val="0.847114"/>
          <c:h val="0.776258"/>
        </c:manualLayout>
      </c:layout>
      <c:lineChart>
        <c:grouping val="standard"/>
        <c:varyColors val="0"/>
        <c:ser>
          <c:idx val="0"/>
          <c:order val="0"/>
          <c:tx>
            <c:strRef>
              <c:f>'Italy-4'!$K$2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'Italy-4'!$K$3:$K$45</c:f>
              <c:numCache>
                <c:ptCount val="42"/>
                <c:pt idx="1">
                  <c:v>-20.133333</c:v>
                </c:pt>
                <c:pt idx="2">
                  <c:v>15.333333</c:v>
                </c:pt>
                <c:pt idx="3">
                  <c:v>19.333333</c:v>
                </c:pt>
                <c:pt idx="4">
                  <c:v>-13.200000</c:v>
                </c:pt>
                <c:pt idx="5">
                  <c:v>-4.666667</c:v>
                </c:pt>
                <c:pt idx="6">
                  <c:v>40.666667</c:v>
                </c:pt>
                <c:pt idx="7">
                  <c:v>-76.000000</c:v>
                </c:pt>
                <c:pt idx="8">
                  <c:v>58.666667</c:v>
                </c:pt>
                <c:pt idx="9">
                  <c:v>-20.666667</c:v>
                </c:pt>
                <c:pt idx="10">
                  <c:v>17.600000</c:v>
                </c:pt>
                <c:pt idx="11">
                  <c:v>-15.600000</c:v>
                </c:pt>
                <c:pt idx="12">
                  <c:v>66.000000</c:v>
                </c:pt>
                <c:pt idx="13">
                  <c:v>-45.866667</c:v>
                </c:pt>
                <c:pt idx="14">
                  <c:v>12.133333</c:v>
                </c:pt>
                <c:pt idx="15">
                  <c:v>-178.800000</c:v>
                </c:pt>
                <c:pt idx="16">
                  <c:v>348.800000</c:v>
                </c:pt>
                <c:pt idx="17">
                  <c:v>-183.200000</c:v>
                </c:pt>
                <c:pt idx="18">
                  <c:v>-40.800000</c:v>
                </c:pt>
                <c:pt idx="19">
                  <c:v>108.266667</c:v>
                </c:pt>
                <c:pt idx="20">
                  <c:v>-82.800000</c:v>
                </c:pt>
                <c:pt idx="21">
                  <c:v>-58.800000</c:v>
                </c:pt>
                <c:pt idx="22">
                  <c:v>120.266667</c:v>
                </c:pt>
                <c:pt idx="23">
                  <c:v>-114.666667</c:v>
                </c:pt>
                <c:pt idx="24">
                  <c:v>289.733333</c:v>
                </c:pt>
                <c:pt idx="25">
                  <c:v>-218.933333</c:v>
                </c:pt>
                <c:pt idx="26">
                  <c:v>-5.200000</c:v>
                </c:pt>
                <c:pt idx="27">
                  <c:v>-135.333333</c:v>
                </c:pt>
                <c:pt idx="28">
                  <c:v>91.600000</c:v>
                </c:pt>
                <c:pt idx="29">
                  <c:v>1.200000</c:v>
                </c:pt>
                <c:pt idx="30">
                  <c:v>6.266667</c:v>
                </c:pt>
                <c:pt idx="31">
                  <c:v>149.600000</c:v>
                </c:pt>
                <c:pt idx="32">
                  <c:v>-145.600000</c:v>
                </c:pt>
                <c:pt idx="33">
                  <c:v>-87.866667</c:v>
                </c:pt>
                <c:pt idx="34">
                  <c:v>121.866667</c:v>
                </c:pt>
                <c:pt idx="35">
                  <c:v>-310.800000</c:v>
                </c:pt>
                <c:pt idx="36">
                  <c:v>350.133333</c:v>
                </c:pt>
                <c:pt idx="37">
                  <c:v>49.466667</c:v>
                </c:pt>
                <c:pt idx="38">
                  <c:v>-172.000000</c:v>
                </c:pt>
                <c:pt idx="39">
                  <c:v>42.933333</c:v>
                </c:pt>
                <c:pt idx="40">
                  <c:v>91.333333</c:v>
                </c:pt>
                <c:pt idx="41">
                  <c:v>-61.466667</c:v>
                </c:pt>
                <c:pt idx="42">
                  <c:v>-148.933333</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093"/>
          <c:y val="0"/>
          <c:w val="0.82334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8467"/>
          <c:y val="0.107084"/>
          <c:w val="0.880597"/>
          <c:h val="0.821571"/>
        </c:manualLayout>
      </c:layout>
      <c:barChart>
        <c:barDir val="col"/>
        <c:grouping val="stacked"/>
        <c:varyColors val="0"/>
        <c:ser>
          <c:idx val="0"/>
          <c:order val="0"/>
          <c:tx>
            <c:strRef>
              <c:f>'Italy-1-1'!$K$3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5852"/>
          <c:y val="0"/>
          <c:w val="0.8411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730,44e</a:t>
                    </a:r>
                    <a:r>
                      <a:rPr b="0" baseline="33200" i="0" strike="noStrike" sz="1000" u="none">
                        <a:solidFill>
                          <a:srgbClr val="444444"/>
                        </a:solidFill>
                        <a:latin typeface="Helvetica Neue"/>
                      </a:rPr>
                      <a:t>0,1388x
R² = 0,9169</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098"/>
          <c:y val="0.107084"/>
          <c:w val="0.912521"/>
          <c:h val="0.821571"/>
        </c:manualLayout>
      </c:layout>
      <c:barChart>
        <c:barDir val="col"/>
        <c:grouping val="stacked"/>
        <c:varyColors val="0"/>
        <c:ser>
          <c:idx val="0"/>
          <c:order val="0"/>
          <c:tx>
            <c:strRef>
              <c:f>'Italy-1-1'!$D$3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8851"/>
          <c:y val="0"/>
          <c:w val="0.871622"/>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87,731e</a:t>
                    </a:r>
                    <a:r>
                      <a:rPr b="0" baseline="33200" i="0" strike="noStrike" sz="1000" u="none">
                        <a:solidFill>
                          <a:srgbClr val="444444"/>
                        </a:solidFill>
                        <a:latin typeface="Helvetica Neue"/>
                      </a:rPr>
                      <a:t>0,1081x
R² = 0,8357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18,742e</a:t>
                    </a:r>
                    <a:r>
                      <a:rPr b="0" baseline="33200" i="0" strike="noStrike" sz="1000" u="none">
                        <a:solidFill>
                          <a:srgbClr val="444444"/>
                        </a:solidFill>
                        <a:latin typeface="Helvetica Neue"/>
                      </a:rPr>
                      <a:t>0,1802x
R² = 0,927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21,2e</a:t>
                    </a:r>
                    <a:r>
                      <a:rPr b="0" baseline="33200" i="0" strike="noStrike" sz="1000" u="none">
                        <a:solidFill>
                          <a:srgbClr val="444444"/>
                        </a:solidFill>
                        <a:latin typeface="Helvetica Neue"/>
                      </a:rPr>
                      <a:t>0,1863x
R² = 0,8493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'Italy-1-1'!$H$3</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315,86e</a:t>
                    </a:r>
                    <a:r>
                      <a:rPr b="0" baseline="33200" i="0" strike="noStrike" sz="1000" u="none">
                        <a:solidFill>
                          <a:srgbClr val="444444"/>
                        </a:solidFill>
                        <a:latin typeface="Helvetica Neue"/>
                      </a:rPr>
                      <a:t>0,0639x
R² = 0,543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'Italy-1-1'!$H$4:$H$48</c:f>
              <c:numCache>
                <c:ptCount val="45"/>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'Italy-1-1'!$B$4:$B$18</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'Italy-1-1'!$K$4:$K$18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'Italy-1-1'!$B$4:$B$21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'Italy-1-1'!$J$4:$J$21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'Italy-main2'!$K$3</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6,4832e</a:t>
                    </a:r>
                    <a:r>
                      <a:rPr b="0" baseline="33200" i="0" strike="noStrike" sz="1000" u="none">
                        <a:solidFill>
                          <a:srgbClr val="444444"/>
                        </a:solidFill>
                        <a:latin typeface="Helvetica Neue"/>
                      </a:rPr>
                      <a:t>0,1388x
R² = 0,799</a:t>
                    </a:r>
                  </a:p>
                </c:rich>
              </c:tx>
            </c:trendlineLbl>
          </c:trendline>
          <c:cat>
            <c:strRef>
              <c:f>'Italy-1-1'!$B$4:$B$47</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'Italy-main2'!$K$4:$K$47</c:f>
              <c:numCache>
                <c:ptCount val="44"/>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107084"/>
          <c:w val="0.882297"/>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7084"/>
          <c:w val="0.877492"/>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76385"/>
          <c:y val="0"/>
          <c:w val="0.83816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4097"/>
          <c:y val="0.107084"/>
          <c:w val="0.859722"/>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poly"/>
            <c:order val="6"/>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0,0003x</a:t>
                    </a:r>
                    <a:r>
                      <a:rPr b="0" baseline="33200" i="0" strike="noStrike" sz="1000" u="none">
                        <a:solidFill>
                          <a:srgbClr val="444444"/>
                        </a:solidFill>
                        <a:latin typeface="Helvetica Neue"/>
                      </a:rPr>
                      <a:t>6</a:t>
                    </a:r>
                    <a:r>
                      <a:rPr b="0" i="0" strike="noStrike" sz="1000" u="none">
                        <a:solidFill>
                          <a:srgbClr val="444444"/>
                        </a:solidFill>
                        <a:latin typeface="Helvetica Neue"/>
                      </a:rPr>
                      <a:t> - 0,032x</a:t>
                    </a:r>
                    <a:r>
                      <a:rPr b="0" baseline="33200" i="0" strike="noStrike" sz="1000" u="none">
                        <a:solidFill>
                          <a:srgbClr val="444444"/>
                        </a:solidFill>
                        <a:latin typeface="Helvetica Neue"/>
                      </a:rPr>
                      <a:t>5</a:t>
                    </a:r>
                    <a:r>
                      <a:rPr b="0" i="0" strike="noStrike" sz="1000" u="none">
                        <a:solidFill>
                          <a:srgbClr val="444444"/>
                        </a:solidFill>
                        <a:latin typeface="Helvetica Neue"/>
                      </a:rPr>
                      <a:t> + 1,3682x</a:t>
                    </a:r>
                    <a:r>
                      <a:rPr b="0" baseline="33200" i="0" strike="noStrike" sz="1000" u="none">
                        <a:solidFill>
                          <a:srgbClr val="444444"/>
                        </a:solidFill>
                        <a:latin typeface="Helvetica Neue"/>
                      </a:rPr>
                      <a:t>4</a:t>
                    </a:r>
                    <a:r>
                      <a:rPr b="0" i="0" strike="noStrike" sz="1000" u="none">
                        <a:solidFill>
                          <a:srgbClr val="444444"/>
                        </a:solidFill>
                        <a:latin typeface="Helvetica Neue"/>
                      </a:rPr>
                      <a:t> - 22,326x</a:t>
                    </a:r>
                    <a:r>
                      <a:rPr b="0" baseline="33200" i="0" strike="noStrike" sz="1000" u="none">
                        <a:solidFill>
                          <a:srgbClr val="444444"/>
                        </a:solidFill>
                        <a:latin typeface="Helvetica Neue"/>
                      </a:rPr>
                      <a:t>3</a:t>
                    </a:r>
                    <a:r>
                      <a:rPr b="0" i="0" strike="noStrike" sz="1000" u="none">
                        <a:solidFill>
                          <a:srgbClr val="444444"/>
                        </a:solidFill>
                        <a:latin typeface="Helvetica Neue"/>
                      </a:rPr>
                      <a:t> + 188,79x</a:t>
                    </a:r>
                    <a:r>
                      <a:rPr b="0" baseline="33200" i="0" strike="noStrike" sz="1000" u="none">
                        <a:solidFill>
                          <a:srgbClr val="444444"/>
                        </a:solidFill>
                        <a:latin typeface="Helvetica Neue"/>
                      </a:rPr>
                      <a:t>2</a:t>
                    </a:r>
                    <a:r>
                      <a:rPr b="0" i="0" strike="noStrike" sz="1000" u="none">
                        <a:solidFill>
                          <a:srgbClr val="444444"/>
                        </a:solidFill>
                        <a:latin typeface="Helvetica Neue"/>
                      </a:rPr>
                      <a:t> - 465,66x + 562,03
R² = 0,9999</a:t>
                    </a:r>
                  </a:p>
                </c:rich>
              </c:tx>
            </c:trendlineLbl>
          </c:trendline>
          <c:cat>
            <c:strRef>
              <c:f>'Italy-1-1'!$B$4:$B$61</c:f>
              <c:strCach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strCache>
            </c:strRef>
          </c:cat>
          <c:val>
            <c:numRef>
              <c:f>'Italy-1-1'!$K$4:$K$61</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7008"/>
          <c:y val="0"/>
          <c:w val="0.8211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s>

</file>

<file path=xl/drawings/_rels/drawing2.xml.rels><?xml version="1.0" encoding="UTF-8"?>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 Id="rId9" Type="http://schemas.openxmlformats.org/officeDocument/2006/relationships/chart" Target="../charts/chart26.xml"/><Relationship Id="rId10" Type="http://schemas.openxmlformats.org/officeDocument/2006/relationships/chart" Target="../charts/chart27.xml"/><Relationship Id="rId11" Type="http://schemas.openxmlformats.org/officeDocument/2006/relationships/chart" Target="../charts/chart28.xml"/><Relationship Id="rId12" Type="http://schemas.openxmlformats.org/officeDocument/2006/relationships/chart" Target="../charts/chart29.xml"/><Relationship Id="rId13" Type="http://schemas.openxmlformats.org/officeDocument/2006/relationships/chart" Target="../charts/chart30.xml"/><Relationship Id="rId14" Type="http://schemas.openxmlformats.org/officeDocument/2006/relationships/chart" Target="../charts/chart31.xml"/><Relationship Id="rId15" Type="http://schemas.openxmlformats.org/officeDocument/2006/relationships/chart" Target="../charts/chart32.xml"/><Relationship Id="rId16" Type="http://schemas.openxmlformats.org/officeDocument/2006/relationships/chart" Target="../charts/chart33.xml"/><Relationship Id="rId17" Type="http://schemas.openxmlformats.org/officeDocument/2006/relationships/chart" Target="../charts/chart34.xml"/><Relationship Id="rId18" Type="http://schemas.openxmlformats.org/officeDocument/2006/relationships/chart" Target="../charts/chart35.xml"/><Relationship Id="rId19" Type="http://schemas.openxmlformats.org/officeDocument/2006/relationships/chart" Target="../charts/chart36.xml"/></Relationships>

</file>

<file path=xl/drawings/_rels/drawing3.xml.rels><?xml version="1.0" encoding="UTF-8"?>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chart" Target="../charts/chart43.xml"/><Relationship Id="rId8" Type="http://schemas.openxmlformats.org/officeDocument/2006/relationships/chart" Target="../charts/chart44.xml"/><Relationship Id="rId9" Type="http://schemas.openxmlformats.org/officeDocument/2006/relationships/chart" Target="../charts/chart45.xml"/><Relationship Id="rId10" Type="http://schemas.openxmlformats.org/officeDocument/2006/relationships/chart" Target="../charts/chart46.xml"/><Relationship Id="rId11" Type="http://schemas.openxmlformats.org/officeDocument/2006/relationships/chart" Target="../charts/chart47.xml"/><Relationship Id="rId12" Type="http://schemas.openxmlformats.org/officeDocument/2006/relationships/chart" Target="../charts/chart48.xml"/><Relationship Id="rId13" Type="http://schemas.openxmlformats.org/officeDocument/2006/relationships/chart" Target="../charts/chart49.xml"/><Relationship Id="rId14" Type="http://schemas.openxmlformats.org/officeDocument/2006/relationships/chart" Target="../charts/chart50.xml"/><Relationship Id="rId15" Type="http://schemas.openxmlformats.org/officeDocument/2006/relationships/chart" Target="../charts/chart51.xml"/><Relationship Id="rId16" Type="http://schemas.openxmlformats.org/officeDocument/2006/relationships/chart" Target="../charts/chart52.xml"/><Relationship Id="rId17" Type="http://schemas.openxmlformats.org/officeDocument/2006/relationships/chart" Target="../charts/chart53.xml"/><Relationship Id="rId18" Type="http://schemas.openxmlformats.org/officeDocument/2006/relationships/chart" Target="../charts/chart54.xml"/><Relationship Id="rId19" Type="http://schemas.openxmlformats.org/officeDocument/2006/relationships/chart" Target="../charts/chart55.xml"/><Relationship Id="rId20" Type="http://schemas.openxmlformats.org/officeDocument/2006/relationships/chart" Target="../charts/chart56.xml"/><Relationship Id="rId21" Type="http://schemas.openxmlformats.org/officeDocument/2006/relationships/chart" Target="../charts/chart57.xml"/><Relationship Id="rId22" Type="http://schemas.openxmlformats.org/officeDocument/2006/relationships/chart" Target="../charts/chart58.xml"/><Relationship Id="rId23" Type="http://schemas.openxmlformats.org/officeDocument/2006/relationships/chart" Target="../charts/chart59.xml"/><Relationship Id="rId24" Type="http://schemas.openxmlformats.org/officeDocument/2006/relationships/chart" Target="../charts/chart60.xml"/><Relationship Id="rId25" Type="http://schemas.openxmlformats.org/officeDocument/2006/relationships/chart" Target="../charts/chart61.xml"/><Relationship Id="rId26" Type="http://schemas.openxmlformats.org/officeDocument/2006/relationships/chart" Target="../charts/chart62.xml"/><Relationship Id="rId27" Type="http://schemas.openxmlformats.org/officeDocument/2006/relationships/chart" Target="../charts/chart63.xml"/><Relationship Id="rId28" Type="http://schemas.openxmlformats.org/officeDocument/2006/relationships/chart" Target="../charts/chart64.xml"/></Relationships>

</file>

<file path=xl/drawings/_rels/drawing4.xml.rels><?xml version="1.0" encoding="UTF-8"?>
<Relationships xmlns="http://schemas.openxmlformats.org/package/2006/relationships"><Relationship Id="rId1" Type="http://schemas.openxmlformats.org/officeDocument/2006/relationships/chart" Target="../charts/chart65.xml"/><Relationship Id="rId2" Type="http://schemas.openxmlformats.org/officeDocument/2006/relationships/chart" Target="../charts/chart66.xml"/><Relationship Id="rId3" Type="http://schemas.openxmlformats.org/officeDocument/2006/relationships/chart" Target="../charts/chart67.xml"/><Relationship Id="rId4" Type="http://schemas.openxmlformats.org/officeDocument/2006/relationships/chart" Target="../charts/chart68.xml"/><Relationship Id="rId5" Type="http://schemas.openxmlformats.org/officeDocument/2006/relationships/chart" Target="../charts/chart69.xml"/><Relationship Id="rId6" Type="http://schemas.openxmlformats.org/officeDocument/2006/relationships/chart" Target="../charts/chart70.xml"/><Relationship Id="rId7" Type="http://schemas.openxmlformats.org/officeDocument/2006/relationships/chart" Target="../charts/chart71.xml"/><Relationship Id="rId8" Type="http://schemas.openxmlformats.org/officeDocument/2006/relationships/chart" Target="../charts/chart72.xml"/><Relationship Id="rId9" Type="http://schemas.openxmlformats.org/officeDocument/2006/relationships/chart" Target="../charts/chart73.xml"/><Relationship Id="rId10" Type="http://schemas.openxmlformats.org/officeDocument/2006/relationships/chart" Target="../charts/chart74.xml"/><Relationship Id="rId11" Type="http://schemas.openxmlformats.org/officeDocument/2006/relationships/chart" Target="../charts/chart75.xml"/><Relationship Id="rId12" Type="http://schemas.openxmlformats.org/officeDocument/2006/relationships/chart" Target="../charts/chart76.xml"/><Relationship Id="rId13" Type="http://schemas.openxmlformats.org/officeDocument/2006/relationships/chart" Target="../charts/chart77.xml"/></Relationships>

</file>

<file path=xl/drawings/_rels/drawing5.xml.rels><?xml version="1.0" encoding="UTF-8"?>
<Relationships xmlns="http://schemas.openxmlformats.org/package/2006/relationships"><Relationship Id="rId1" Type="http://schemas.openxmlformats.org/officeDocument/2006/relationships/chart" Target="../charts/chart78.xml"/><Relationship Id="rId2" Type="http://schemas.openxmlformats.org/officeDocument/2006/relationships/chart" Target="../charts/chart79.xml"/><Relationship Id="rId3" Type="http://schemas.openxmlformats.org/officeDocument/2006/relationships/chart" Target="../charts/chart80.xml"/><Relationship Id="rId4" Type="http://schemas.openxmlformats.org/officeDocument/2006/relationships/chart" Target="../charts/chart81.xml"/><Relationship Id="rId5" Type="http://schemas.openxmlformats.org/officeDocument/2006/relationships/chart" Target="../charts/chart82.xml"/><Relationship Id="rId6" Type="http://schemas.openxmlformats.org/officeDocument/2006/relationships/chart" Target="../charts/chart83.xml"/><Relationship Id="rId7" Type="http://schemas.openxmlformats.org/officeDocument/2006/relationships/chart" Target="../charts/chart84.xml"/><Relationship Id="rId8" Type="http://schemas.openxmlformats.org/officeDocument/2006/relationships/chart" Target="../charts/chart85.xml"/><Relationship Id="rId9" Type="http://schemas.openxmlformats.org/officeDocument/2006/relationships/chart" Target="../charts/chart86.xml"/><Relationship Id="rId10" Type="http://schemas.openxmlformats.org/officeDocument/2006/relationships/chart" Target="../charts/chart87.xml"/><Relationship Id="rId11" Type="http://schemas.openxmlformats.org/officeDocument/2006/relationships/chart" Target="../charts/chart88.xml"/><Relationship Id="rId12" Type="http://schemas.openxmlformats.org/officeDocument/2006/relationships/chart" Target="../charts/chart89.xml"/><Relationship Id="rId13" Type="http://schemas.openxmlformats.org/officeDocument/2006/relationships/chart" Target="../charts/chart90.xml"/><Relationship Id="rId14" Type="http://schemas.openxmlformats.org/officeDocument/2006/relationships/chart" Target="../charts/chart91.xml"/><Relationship Id="rId15" Type="http://schemas.openxmlformats.org/officeDocument/2006/relationships/chart" Target="../charts/chart92.xml"/><Relationship Id="rId16" Type="http://schemas.openxmlformats.org/officeDocument/2006/relationships/chart" Target="../charts/chart93.xml"/><Relationship Id="rId17" Type="http://schemas.openxmlformats.org/officeDocument/2006/relationships/chart" Target="../charts/chart94.xml"/><Relationship Id="rId18" Type="http://schemas.openxmlformats.org/officeDocument/2006/relationships/chart" Target="../charts/chart95.xml"/><Relationship Id="rId19" Type="http://schemas.openxmlformats.org/officeDocument/2006/relationships/chart" Target="../charts/chart96.xml"/></Relationships>

</file>

<file path=xl/drawings/_rels/drawing6.xml.rels><?xml version="1.0" encoding="UTF-8"?>
<Relationships xmlns="http://schemas.openxmlformats.org/package/2006/relationships"><Relationship Id="rId1" Type="http://schemas.openxmlformats.org/officeDocument/2006/relationships/chart" Target="../charts/chart97.xml"/><Relationship Id="rId2" Type="http://schemas.openxmlformats.org/officeDocument/2006/relationships/chart" Target="../charts/chart98.xml"/><Relationship Id="rId3" Type="http://schemas.openxmlformats.org/officeDocument/2006/relationships/chart" Target="../charts/chart99.xml"/><Relationship Id="rId4" Type="http://schemas.openxmlformats.org/officeDocument/2006/relationships/chart" Target="../charts/chart100.xml"/><Relationship Id="rId5" Type="http://schemas.openxmlformats.org/officeDocument/2006/relationships/chart" Target="../charts/chart101.xml"/><Relationship Id="rId6" Type="http://schemas.openxmlformats.org/officeDocument/2006/relationships/chart" Target="../charts/chart102.xml"/></Relationships>

</file>

<file path=xl/drawings/_rels/drawing7.xml.rels><?xml version="1.0" encoding="UTF-8"?>
<Relationships xmlns="http://schemas.openxmlformats.org/package/2006/relationships"><Relationship Id="rId1" Type="http://schemas.openxmlformats.org/officeDocument/2006/relationships/chart" Target="../charts/chart103.xml"/><Relationship Id="rId2" Type="http://schemas.openxmlformats.org/officeDocument/2006/relationships/chart" Target="../charts/chart104.xml"/><Relationship Id="rId3" Type="http://schemas.openxmlformats.org/officeDocument/2006/relationships/chart" Target="../charts/chart105.xml"/><Relationship Id="rId4" Type="http://schemas.openxmlformats.org/officeDocument/2006/relationships/chart" Target="../charts/chart106.xml"/><Relationship Id="rId5" Type="http://schemas.openxmlformats.org/officeDocument/2006/relationships/chart" Target="../charts/chart107.xml"/><Relationship Id="rId6" Type="http://schemas.openxmlformats.org/officeDocument/2006/relationships/chart" Target="../charts/chart108.xml"/><Relationship Id="rId7" Type="http://schemas.openxmlformats.org/officeDocument/2006/relationships/chart" Target="../charts/chart109.xml"/><Relationship Id="rId8" Type="http://schemas.openxmlformats.org/officeDocument/2006/relationships/chart" Target="../charts/chart110.xml"/><Relationship Id="rId9" Type="http://schemas.openxmlformats.org/officeDocument/2006/relationships/chart" Target="../charts/chart111.xml"/><Relationship Id="rId10" Type="http://schemas.openxmlformats.org/officeDocument/2006/relationships/chart" Target="../charts/chart112.xml"/><Relationship Id="rId11" Type="http://schemas.openxmlformats.org/officeDocument/2006/relationships/chart" Target="../charts/chart113.xml"/><Relationship Id="rId12" Type="http://schemas.openxmlformats.org/officeDocument/2006/relationships/chart" Target="../charts/chart114.xml"/><Relationship Id="rId13" Type="http://schemas.openxmlformats.org/officeDocument/2006/relationships/chart" Target="../charts/chart115.xml"/><Relationship Id="rId14" Type="http://schemas.openxmlformats.org/officeDocument/2006/relationships/chart" Target="../charts/chart116.xml"/><Relationship Id="rId15" Type="http://schemas.openxmlformats.org/officeDocument/2006/relationships/chart" Target="../charts/chart117.xml"/><Relationship Id="rId16" Type="http://schemas.openxmlformats.org/officeDocument/2006/relationships/chart" Target="../charts/chart118.xml"/><Relationship Id="rId17" Type="http://schemas.openxmlformats.org/officeDocument/2006/relationships/chart" Target="../charts/chart119.xml"/><Relationship Id="rId18" Type="http://schemas.openxmlformats.org/officeDocument/2006/relationships/chart" Target="../charts/chart120.xml"/><Relationship Id="rId19" Type="http://schemas.openxmlformats.org/officeDocument/2006/relationships/chart" Target="../charts/chart121.xml"/><Relationship Id="rId20" Type="http://schemas.openxmlformats.org/officeDocument/2006/relationships/chart" Target="../charts/chart122.xml"/><Relationship Id="rId21" Type="http://schemas.openxmlformats.org/officeDocument/2006/relationships/chart" Target="../charts/chart123.xml"/><Relationship Id="rId22" Type="http://schemas.openxmlformats.org/officeDocument/2006/relationships/chart" Target="../charts/chart124.xml"/><Relationship Id="rId23" Type="http://schemas.openxmlformats.org/officeDocument/2006/relationships/chart" Target="../charts/chart125.xml"/><Relationship Id="rId24" Type="http://schemas.openxmlformats.org/officeDocument/2006/relationships/chart" Target="../charts/chart126.xml"/><Relationship Id="rId25" Type="http://schemas.openxmlformats.org/officeDocument/2006/relationships/chart" Target="../charts/chart127.xml"/><Relationship Id="rId26" Type="http://schemas.openxmlformats.org/officeDocument/2006/relationships/chart" Target="../charts/chart128.xml"/><Relationship Id="rId27" Type="http://schemas.openxmlformats.org/officeDocument/2006/relationships/chart" Target="../charts/chart129.xml"/><Relationship Id="rId28" Type="http://schemas.openxmlformats.org/officeDocument/2006/relationships/chart" Target="../charts/chart130.xml"/><Relationship Id="rId29" Type="http://schemas.openxmlformats.org/officeDocument/2006/relationships/chart" Target="../charts/chart131.xml"/><Relationship Id="rId30" Type="http://schemas.openxmlformats.org/officeDocument/2006/relationships/chart" Target="../charts/chart132.xml"/><Relationship Id="rId31" Type="http://schemas.openxmlformats.org/officeDocument/2006/relationships/chart" Target="../charts/chart133.xml"/><Relationship Id="rId32" Type="http://schemas.openxmlformats.org/officeDocument/2006/relationships/chart" Target="../charts/chart134.xml"/><Relationship Id="rId33" Type="http://schemas.openxmlformats.org/officeDocument/2006/relationships/chart" Target="../charts/chart135.xml"/><Relationship Id="rId34" Type="http://schemas.openxmlformats.org/officeDocument/2006/relationships/chart" Target="../charts/chart136.xml"/><Relationship Id="rId35" Type="http://schemas.openxmlformats.org/officeDocument/2006/relationships/chart" Target="../charts/chart137.xml"/><Relationship Id="rId36" Type="http://schemas.openxmlformats.org/officeDocument/2006/relationships/chart" Target="../charts/chart138.xml"/><Relationship Id="rId37" Type="http://schemas.openxmlformats.org/officeDocument/2006/relationships/chart" Target="../charts/chart139.xml"/></Relationships>

</file>

<file path=xl/drawings/_rels/drawing8.xml.rels><?xml version="1.0" encoding="UTF-8"?>
<Relationships xmlns="http://schemas.openxmlformats.org/package/2006/relationships"><Relationship Id="rId1" Type="http://schemas.openxmlformats.org/officeDocument/2006/relationships/chart" Target="../charts/chart140.xml"/><Relationship Id="rId2" Type="http://schemas.openxmlformats.org/officeDocument/2006/relationships/chart" Target="../charts/chart141.xml"/><Relationship Id="rId3" Type="http://schemas.openxmlformats.org/officeDocument/2006/relationships/chart" Target="../charts/chart142.xml"/><Relationship Id="rId4" Type="http://schemas.openxmlformats.org/officeDocument/2006/relationships/chart" Target="../charts/chart143.xml"/><Relationship Id="rId5" Type="http://schemas.openxmlformats.org/officeDocument/2006/relationships/chart" Target="../charts/chart144.xml"/><Relationship Id="rId6" Type="http://schemas.openxmlformats.org/officeDocument/2006/relationships/chart" Target="../charts/chart145.xml"/><Relationship Id="rId7" Type="http://schemas.openxmlformats.org/officeDocument/2006/relationships/chart" Target="../charts/chart146.xml"/><Relationship Id="rId8" Type="http://schemas.openxmlformats.org/officeDocument/2006/relationships/chart" Target="../charts/chart147.xml"/><Relationship Id="rId9" Type="http://schemas.openxmlformats.org/officeDocument/2006/relationships/chart" Target="../charts/chart148.xml"/><Relationship Id="rId10" Type="http://schemas.openxmlformats.org/officeDocument/2006/relationships/chart" Target="../charts/chart149.xml"/><Relationship Id="rId11" Type="http://schemas.openxmlformats.org/officeDocument/2006/relationships/chart" Target="../charts/chart150.xml"/><Relationship Id="rId12" Type="http://schemas.openxmlformats.org/officeDocument/2006/relationships/chart" Target="../charts/chart151.xml"/><Relationship Id="rId13" Type="http://schemas.openxmlformats.org/officeDocument/2006/relationships/chart" Target="../charts/chart152.xml"/><Relationship Id="rId14" Type="http://schemas.openxmlformats.org/officeDocument/2006/relationships/chart" Target="../charts/chart153.xml"/><Relationship Id="rId15" Type="http://schemas.openxmlformats.org/officeDocument/2006/relationships/chart" Target="../charts/chart154.xml"/><Relationship Id="rId16" Type="http://schemas.openxmlformats.org/officeDocument/2006/relationships/chart" Target="../charts/chart155.xml"/><Relationship Id="rId17" Type="http://schemas.openxmlformats.org/officeDocument/2006/relationships/chart" Target="../charts/chart156.xml"/><Relationship Id="rId18" Type="http://schemas.openxmlformats.org/officeDocument/2006/relationships/chart" Target="../charts/chart157.xml"/></Relationships>

</file>

<file path=xl/drawings/_rels/drawing9.xml.rels><?xml version="1.0" encoding="UTF-8"?>
<Relationships xmlns="http://schemas.openxmlformats.org/package/2006/relationships"><Relationship Id="rId1" Type="http://schemas.openxmlformats.org/officeDocument/2006/relationships/chart" Target="../charts/chart158.xml"/><Relationship Id="rId2" Type="http://schemas.openxmlformats.org/officeDocument/2006/relationships/chart" Target="../charts/chart159.xml"/><Relationship Id="rId3" Type="http://schemas.openxmlformats.org/officeDocument/2006/relationships/chart" Target="../charts/chart160.xml"/><Relationship Id="rId4" Type="http://schemas.openxmlformats.org/officeDocument/2006/relationships/chart" Target="../charts/chart161.xml"/><Relationship Id="rId5" Type="http://schemas.openxmlformats.org/officeDocument/2006/relationships/chart" Target="../charts/chart162.xml"/><Relationship Id="rId6" Type="http://schemas.openxmlformats.org/officeDocument/2006/relationships/chart" Target="../charts/chart163.xml"/><Relationship Id="rId7" Type="http://schemas.openxmlformats.org/officeDocument/2006/relationships/chart" Target="../charts/chart164.xml"/><Relationship Id="rId8" Type="http://schemas.openxmlformats.org/officeDocument/2006/relationships/chart" Target="../charts/chart165.xml"/><Relationship Id="rId9" Type="http://schemas.openxmlformats.org/officeDocument/2006/relationships/chart" Target="../charts/chart166.xml"/><Relationship Id="rId10" Type="http://schemas.openxmlformats.org/officeDocument/2006/relationships/chart" Target="../charts/chart167.xml"/><Relationship Id="rId11" Type="http://schemas.openxmlformats.org/officeDocument/2006/relationships/chart" Target="../charts/chart168.xml"/><Relationship Id="rId12" Type="http://schemas.openxmlformats.org/officeDocument/2006/relationships/chart" Target="../charts/chart169.xml"/><Relationship Id="rId13" Type="http://schemas.openxmlformats.org/officeDocument/2006/relationships/chart" Target="../charts/chart170.xml"/><Relationship Id="rId14" Type="http://schemas.openxmlformats.org/officeDocument/2006/relationships/chart" Target="../charts/chart171.xml"/><Relationship Id="rId15" Type="http://schemas.openxmlformats.org/officeDocument/2006/relationships/chart" Target="../charts/chart172.xml"/><Relationship Id="rId16" Type="http://schemas.openxmlformats.org/officeDocument/2006/relationships/chart" Target="../charts/chart173.xml"/><Relationship Id="rId17" Type="http://schemas.openxmlformats.org/officeDocument/2006/relationships/chart" Target="../charts/chart174.xml"/><Relationship Id="rId18" Type="http://schemas.openxmlformats.org/officeDocument/2006/relationships/chart" Target="../charts/chart175.xml"/><Relationship Id="rId19" Type="http://schemas.openxmlformats.org/officeDocument/2006/relationships/chart" Target="../charts/chart176.xml"/><Relationship Id="rId20" Type="http://schemas.openxmlformats.org/officeDocument/2006/relationships/chart" Target="../charts/chart177.xml"/></Relationships>

</file>

<file path=xl/drawings/_rels/drawing10.xml.rels><?xml version="1.0" encoding="UTF-8"?>
<Relationships xmlns="http://schemas.openxmlformats.org/package/2006/relationships"><Relationship Id="rId1" Type="http://schemas.openxmlformats.org/officeDocument/2006/relationships/chart" Target="../charts/chart178.xml"/><Relationship Id="rId2" Type="http://schemas.openxmlformats.org/officeDocument/2006/relationships/chart" Target="../charts/chart179.xml"/><Relationship Id="rId3" Type="http://schemas.openxmlformats.org/officeDocument/2006/relationships/chart" Target="../charts/chart180.xml"/><Relationship Id="rId4" Type="http://schemas.openxmlformats.org/officeDocument/2006/relationships/chart" Target="../charts/chart181.xml"/><Relationship Id="rId5" Type="http://schemas.openxmlformats.org/officeDocument/2006/relationships/chart" Target="../charts/chart182.xml"/><Relationship Id="rId6" Type="http://schemas.openxmlformats.org/officeDocument/2006/relationships/chart" Target="../charts/chart183.xml"/><Relationship Id="rId7" Type="http://schemas.openxmlformats.org/officeDocument/2006/relationships/chart" Target="../charts/chart184.xml"/><Relationship Id="rId8" Type="http://schemas.openxmlformats.org/officeDocument/2006/relationships/chart" Target="../charts/chart185.xml"/><Relationship Id="rId9" Type="http://schemas.openxmlformats.org/officeDocument/2006/relationships/chart" Target="../charts/chart186.xml"/><Relationship Id="rId10" Type="http://schemas.openxmlformats.org/officeDocument/2006/relationships/chart" Target="../charts/chart187.xml"/><Relationship Id="rId11" Type="http://schemas.openxmlformats.org/officeDocument/2006/relationships/chart" Target="../charts/chart188.xml"/><Relationship Id="rId12" Type="http://schemas.openxmlformats.org/officeDocument/2006/relationships/chart" Target="../charts/chart189.xml"/><Relationship Id="rId13" Type="http://schemas.openxmlformats.org/officeDocument/2006/relationships/chart" Target="../charts/chart190.xml"/></Relationships>

</file>

<file path=xl/drawings/_rels/drawing11.xml.rels><?xml version="1.0" encoding="UTF-8"?>
<Relationships xmlns="http://schemas.openxmlformats.org/package/2006/relationships"><Relationship Id="rId1" Type="http://schemas.openxmlformats.org/officeDocument/2006/relationships/chart" Target="../charts/chart191.xml"/><Relationship Id="rId2" Type="http://schemas.openxmlformats.org/officeDocument/2006/relationships/chart" Target="../charts/chart192.xml"/><Relationship Id="rId3" Type="http://schemas.openxmlformats.org/officeDocument/2006/relationships/chart" Target="../charts/chart193.xml"/><Relationship Id="rId4" Type="http://schemas.openxmlformats.org/officeDocument/2006/relationships/chart" Target="../charts/chart194.xml"/><Relationship Id="rId5" Type="http://schemas.openxmlformats.org/officeDocument/2006/relationships/chart" Target="../charts/chart195.xml"/><Relationship Id="rId6" Type="http://schemas.openxmlformats.org/officeDocument/2006/relationships/chart" Target="../charts/chart196.xml"/><Relationship Id="rId7" Type="http://schemas.openxmlformats.org/officeDocument/2006/relationships/chart" Target="../charts/chart197.xml"/><Relationship Id="rId8" Type="http://schemas.openxmlformats.org/officeDocument/2006/relationships/chart" Target="../charts/chart198.xml"/><Relationship Id="rId9" Type="http://schemas.openxmlformats.org/officeDocument/2006/relationships/chart" Target="../charts/chart199.xml"/><Relationship Id="rId10" Type="http://schemas.openxmlformats.org/officeDocument/2006/relationships/chart" Target="../charts/chart200.xml"/><Relationship Id="rId11" Type="http://schemas.openxmlformats.org/officeDocument/2006/relationships/chart" Target="../charts/chart201.xml"/><Relationship Id="rId12" Type="http://schemas.openxmlformats.org/officeDocument/2006/relationships/chart" Target="../charts/chart202.xml"/><Relationship Id="rId13" Type="http://schemas.openxmlformats.org/officeDocument/2006/relationships/chart" Target="../charts/chart203.xml"/><Relationship Id="rId14" Type="http://schemas.openxmlformats.org/officeDocument/2006/relationships/chart" Target="../charts/chart204.xml"/><Relationship Id="rId15" Type="http://schemas.openxmlformats.org/officeDocument/2006/relationships/chart" Target="../charts/chart205.xml"/></Relationships>

</file>

<file path=xl/drawings/_rels/drawing12.xml.rels><?xml version="1.0" encoding="UTF-8"?>
<Relationships xmlns="http://schemas.openxmlformats.org/package/2006/relationships"><Relationship Id="rId1" Type="http://schemas.openxmlformats.org/officeDocument/2006/relationships/chart" Target="../charts/chart206.xml"/><Relationship Id="rId2" Type="http://schemas.openxmlformats.org/officeDocument/2006/relationships/chart" Target="../charts/chart207.xml"/><Relationship Id="rId3" Type="http://schemas.openxmlformats.org/officeDocument/2006/relationships/chart" Target="../charts/chart208.xml"/><Relationship Id="rId4" Type="http://schemas.openxmlformats.org/officeDocument/2006/relationships/chart" Target="../charts/chart209.xml"/><Relationship Id="rId5" Type="http://schemas.openxmlformats.org/officeDocument/2006/relationships/chart" Target="../charts/chart210.xml"/><Relationship Id="rId6" Type="http://schemas.openxmlformats.org/officeDocument/2006/relationships/chart" Target="../charts/chart211.xml"/><Relationship Id="rId7" Type="http://schemas.openxmlformats.org/officeDocument/2006/relationships/chart" Target="../charts/chart212.xml"/><Relationship Id="rId8" Type="http://schemas.openxmlformats.org/officeDocument/2006/relationships/chart" Target="../charts/chart213.xml"/><Relationship Id="rId9" Type="http://schemas.openxmlformats.org/officeDocument/2006/relationships/chart" Target="../charts/chart214.xml"/><Relationship Id="rId10" Type="http://schemas.openxmlformats.org/officeDocument/2006/relationships/chart" Target="../charts/chart215.xml"/><Relationship Id="rId11" Type="http://schemas.openxmlformats.org/officeDocument/2006/relationships/chart" Target="../charts/chart216.xml"/><Relationship Id="rId12" Type="http://schemas.openxmlformats.org/officeDocument/2006/relationships/chart" Target="../charts/chart217.xml"/><Relationship Id="rId13" Type="http://schemas.openxmlformats.org/officeDocument/2006/relationships/chart" Target="../charts/chart218.xml"/><Relationship Id="rId14" Type="http://schemas.openxmlformats.org/officeDocument/2006/relationships/hyperlink" Target="https://www.worldometers.info" TargetMode="External"/><Relationship Id="rId15" Type="http://schemas.openxmlformats.org/officeDocument/2006/relationships/chart" Target="../charts/chart219.xml"/><Relationship Id="rId16" Type="http://schemas.openxmlformats.org/officeDocument/2006/relationships/chart" Target="../charts/chart220.xml"/><Relationship Id="rId17" Type="http://schemas.openxmlformats.org/officeDocument/2006/relationships/chart" Target="../charts/chart221.xml"/></Relationships>

</file>

<file path=xl/drawings/_rels/drawing13.xml.rels><?xml version="1.0" encoding="UTF-8"?>
<Relationships xmlns="http://schemas.openxmlformats.org/package/2006/relationships"><Relationship Id="rId1" Type="http://schemas.openxmlformats.org/officeDocument/2006/relationships/chart" Target="../charts/chart222.xml"/><Relationship Id="rId2" Type="http://schemas.openxmlformats.org/officeDocument/2006/relationships/chart" Target="../charts/chart223.xml"/><Relationship Id="rId3" Type="http://schemas.openxmlformats.org/officeDocument/2006/relationships/chart" Target="../charts/chart224.xml"/><Relationship Id="rId4" Type="http://schemas.openxmlformats.org/officeDocument/2006/relationships/chart" Target="../charts/chart225.xml"/><Relationship Id="rId5" Type="http://schemas.openxmlformats.org/officeDocument/2006/relationships/chart" Target="../charts/chart226.xml"/><Relationship Id="rId6" Type="http://schemas.openxmlformats.org/officeDocument/2006/relationships/chart" Target="../charts/chart227.xml"/><Relationship Id="rId7" Type="http://schemas.openxmlformats.org/officeDocument/2006/relationships/chart" Target="../charts/chart228.xml"/><Relationship Id="rId8" Type="http://schemas.openxmlformats.org/officeDocument/2006/relationships/chart" Target="../charts/chart229.xml"/><Relationship Id="rId9" Type="http://schemas.openxmlformats.org/officeDocument/2006/relationships/chart" Target="../charts/chart230.xml"/><Relationship Id="rId10" Type="http://schemas.openxmlformats.org/officeDocument/2006/relationships/chart" Target="../charts/chart231.xml"/><Relationship Id="rId11" Type="http://schemas.openxmlformats.org/officeDocument/2006/relationships/chart" Target="../charts/chart232.xml"/><Relationship Id="rId12" Type="http://schemas.openxmlformats.org/officeDocument/2006/relationships/chart" Target="../charts/chart233.xml"/></Relationships>

</file>

<file path=xl/drawings/_rels/drawing14.xml.rels><?xml version="1.0" encoding="UTF-8"?>
<Relationships xmlns="http://schemas.openxmlformats.org/package/2006/relationships"><Relationship Id="rId1" Type="http://schemas.openxmlformats.org/officeDocument/2006/relationships/hyperlink" Target="https://www.worldometers.info" TargetMode="External"/><Relationship Id="rId2" Type="http://schemas.openxmlformats.org/officeDocument/2006/relationships/hyperlink" Target="https://data.worldbank.org" TargetMode="External"/></Relationships>

</file>

<file path=xl/drawings/_rels/drawing15.xml.rels><?xml version="1.0" encoding="UTF-8"?>
<Relationships xmlns="http://schemas.openxmlformats.org/package/2006/relationships"><Relationship Id="rId1" Type="http://schemas.openxmlformats.org/officeDocument/2006/relationships/chart" Target="../charts/chart234.xml"/><Relationship Id="rId2" Type="http://schemas.openxmlformats.org/officeDocument/2006/relationships/chart" Target="../charts/chart235.xml"/><Relationship Id="rId3" Type="http://schemas.openxmlformats.org/officeDocument/2006/relationships/chart" Target="../charts/chart236.xml"/><Relationship Id="rId4" Type="http://schemas.openxmlformats.org/officeDocument/2006/relationships/chart" Target="../charts/chart237.xml"/><Relationship Id="rId5" Type="http://schemas.openxmlformats.org/officeDocument/2006/relationships/chart" Target="../charts/chart238.xml"/><Relationship Id="rId6" Type="http://schemas.openxmlformats.org/officeDocument/2006/relationships/chart" Target="../charts/chart239.xml"/></Relationships>

</file>

<file path=xl/drawings/_rels/drawing16.xml.rels><?xml version="1.0" encoding="UTF-8"?>
<Relationships xmlns="http://schemas.openxmlformats.org/package/2006/relationships"><Relationship Id="rId1" Type="http://schemas.openxmlformats.org/officeDocument/2006/relationships/chart" Target="../charts/chart240.xml"/><Relationship Id="rId2" Type="http://schemas.openxmlformats.org/officeDocument/2006/relationships/chart" Target="../charts/chart241.xml"/><Relationship Id="rId3" Type="http://schemas.openxmlformats.org/officeDocument/2006/relationships/chart" Target="../charts/chart242.xml"/><Relationship Id="rId4" Type="http://schemas.openxmlformats.org/officeDocument/2006/relationships/chart" Target="../charts/chart243.xml"/><Relationship Id="rId5" Type="http://schemas.openxmlformats.org/officeDocument/2006/relationships/chart" Target="../charts/chart244.xml"/><Relationship Id="rId6" Type="http://schemas.openxmlformats.org/officeDocument/2006/relationships/chart" Target="../charts/chart245.xml"/><Relationship Id="rId7" Type="http://schemas.openxmlformats.org/officeDocument/2006/relationships/chart" Target="../charts/chart246.xml"/><Relationship Id="rId8" Type="http://schemas.openxmlformats.org/officeDocument/2006/relationships/chart" Target="../charts/chart247.xml"/><Relationship Id="rId9" Type="http://schemas.openxmlformats.org/officeDocument/2006/relationships/chart" Target="../charts/chart248.xml"/><Relationship Id="rId10" Type="http://schemas.openxmlformats.org/officeDocument/2006/relationships/chart" Target="../charts/chart249.xml"/><Relationship Id="rId11" Type="http://schemas.openxmlformats.org/officeDocument/2006/relationships/chart" Target="../charts/chart250.xml"/><Relationship Id="rId12" Type="http://schemas.openxmlformats.org/officeDocument/2006/relationships/chart" Target="../charts/chart251.xml"/><Relationship Id="rId13" Type="http://schemas.openxmlformats.org/officeDocument/2006/relationships/chart" Target="../charts/chart252.xml"/><Relationship Id="rId14" Type="http://schemas.openxmlformats.org/officeDocument/2006/relationships/chart" Target="../charts/chart253.xml"/></Relationships>

</file>

<file path=xl/drawings/_rels/drawing17.xml.rels><?xml version="1.0" encoding="UTF-8"?>
<Relationships xmlns="http://schemas.openxmlformats.org/package/2006/relationships"><Relationship Id="rId1" Type="http://schemas.openxmlformats.org/officeDocument/2006/relationships/chart" Target="../charts/chart254.xml"/><Relationship Id="rId2" Type="http://schemas.openxmlformats.org/officeDocument/2006/relationships/chart" Target="../charts/chart255.xml"/><Relationship Id="rId3" Type="http://schemas.openxmlformats.org/officeDocument/2006/relationships/chart" Target="../charts/chart256.xml"/><Relationship Id="rId4" Type="http://schemas.openxmlformats.org/officeDocument/2006/relationships/chart" Target="../charts/chart257.xml"/><Relationship Id="rId5" Type="http://schemas.openxmlformats.org/officeDocument/2006/relationships/chart" Target="../charts/chart258.xml"/><Relationship Id="rId6" Type="http://schemas.openxmlformats.org/officeDocument/2006/relationships/chart" Target="../charts/chart259.xml"/><Relationship Id="rId7" Type="http://schemas.openxmlformats.org/officeDocument/2006/relationships/chart" Target="../charts/chart260.xml"/><Relationship Id="rId8" Type="http://schemas.openxmlformats.org/officeDocument/2006/relationships/chart" Target="../charts/chart261.xml"/><Relationship Id="rId9" Type="http://schemas.openxmlformats.org/officeDocument/2006/relationships/chart" Target="../charts/chart262.xml"/><Relationship Id="rId10" Type="http://schemas.openxmlformats.org/officeDocument/2006/relationships/chart" Target="../charts/chart263.xml"/><Relationship Id="rId11" Type="http://schemas.openxmlformats.org/officeDocument/2006/relationships/chart" Target="../charts/chart264.xml"/><Relationship Id="rId12" Type="http://schemas.openxmlformats.org/officeDocument/2006/relationships/chart" Target="../charts/chart265.xml"/><Relationship Id="rId13" Type="http://schemas.openxmlformats.org/officeDocument/2006/relationships/chart" Target="../charts/chart266.xml"/><Relationship Id="rId14" Type="http://schemas.openxmlformats.org/officeDocument/2006/relationships/chart" Target="../charts/chart267.xml"/><Relationship Id="rId15" Type="http://schemas.openxmlformats.org/officeDocument/2006/relationships/chart" Target="../charts/chart268.xml"/><Relationship Id="rId16" Type="http://schemas.openxmlformats.org/officeDocument/2006/relationships/chart" Target="../charts/chart269.xml"/><Relationship Id="rId17" Type="http://schemas.openxmlformats.org/officeDocument/2006/relationships/chart" Target="../charts/chart270.xml"/><Relationship Id="rId18" Type="http://schemas.openxmlformats.org/officeDocument/2006/relationships/chart" Target="../charts/chart271.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17</xdr:col>
      <xdr:colOff>679825</xdr:colOff>
      <xdr:row>1</xdr:row>
      <xdr:rowOff>365215</xdr:rowOff>
    </xdr:from>
    <xdr:to>
      <xdr:col>22</xdr:col>
      <xdr:colOff>1081823</xdr:colOff>
      <xdr:row>14</xdr:row>
      <xdr:rowOff>256236</xdr:rowOff>
    </xdr:to>
    <xdr:graphicFrame>
      <xdr:nvGraphicFramePr>
        <xdr:cNvPr id="2" name="Chart 2"/>
        <xdr:cNvGraphicFramePr/>
      </xdr:nvGraphicFramePr>
      <xdr:xfrm>
        <a:off x="21787225" y="1312000"/>
        <a:ext cx="6624998"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23</xdr:col>
      <xdr:colOff>350894</xdr:colOff>
      <xdr:row>1</xdr:row>
      <xdr:rowOff>339338</xdr:rowOff>
    </xdr:from>
    <xdr:to>
      <xdr:col>28</xdr:col>
      <xdr:colOff>750849</xdr:colOff>
      <xdr:row>14</xdr:row>
      <xdr:rowOff>130498</xdr:rowOff>
    </xdr:to>
    <xdr:graphicFrame>
      <xdr:nvGraphicFramePr>
        <xdr:cNvPr id="3" name="Chart 3"/>
        <xdr:cNvGraphicFramePr/>
      </xdr:nvGraphicFramePr>
      <xdr:xfrm>
        <a:off x="28925893" y="1286123"/>
        <a:ext cx="6622957"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17</xdr:col>
      <xdr:colOff>710653</xdr:colOff>
      <xdr:row>16</xdr:row>
      <xdr:rowOff>113589</xdr:rowOff>
    </xdr:from>
    <xdr:to>
      <xdr:col>22</xdr:col>
      <xdr:colOff>773713</xdr:colOff>
      <xdr:row>30</xdr:row>
      <xdr:rowOff>266229</xdr:rowOff>
    </xdr:to>
    <xdr:graphicFrame>
      <xdr:nvGraphicFramePr>
        <xdr:cNvPr id="4" name="Chart 4"/>
        <xdr:cNvGraphicFramePr/>
      </xdr:nvGraphicFramePr>
      <xdr:xfrm>
        <a:off x="21818053" y="6744894"/>
        <a:ext cx="6286061"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564901</xdr:colOff>
      <xdr:row>16</xdr:row>
      <xdr:rowOff>113589</xdr:rowOff>
    </xdr:from>
    <xdr:to>
      <xdr:col>28</xdr:col>
      <xdr:colOff>699000</xdr:colOff>
      <xdr:row>30</xdr:row>
      <xdr:rowOff>166369</xdr:rowOff>
    </xdr:to>
    <xdr:graphicFrame>
      <xdr:nvGraphicFramePr>
        <xdr:cNvPr id="5" name="Chart 5"/>
        <xdr:cNvGraphicFramePr/>
      </xdr:nvGraphicFramePr>
      <xdr:xfrm>
        <a:off x="29139901" y="6744894"/>
        <a:ext cx="6357100" cy="477718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17</xdr:col>
      <xdr:colOff>646689</xdr:colOff>
      <xdr:row>32</xdr:row>
      <xdr:rowOff>188031</xdr:rowOff>
    </xdr:from>
    <xdr:to>
      <xdr:col>22</xdr:col>
      <xdr:colOff>822728</xdr:colOff>
      <xdr:row>46</xdr:row>
      <xdr:rowOff>321621</xdr:rowOff>
    </xdr:to>
    <xdr:graphicFrame>
      <xdr:nvGraphicFramePr>
        <xdr:cNvPr id="6" name="Chart 6"/>
        <xdr:cNvGraphicFramePr/>
      </xdr:nvGraphicFramePr>
      <xdr:xfrm>
        <a:off x="21754089" y="12229536"/>
        <a:ext cx="6399040"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598036</xdr:colOff>
      <xdr:row>32</xdr:row>
      <xdr:rowOff>188031</xdr:rowOff>
    </xdr:from>
    <xdr:to>
      <xdr:col>28</xdr:col>
      <xdr:colOff>800261</xdr:colOff>
      <xdr:row>46</xdr:row>
      <xdr:rowOff>271691</xdr:rowOff>
    </xdr:to>
    <xdr:graphicFrame>
      <xdr:nvGraphicFramePr>
        <xdr:cNvPr id="7" name="Chart 7"/>
        <xdr:cNvGraphicFramePr/>
      </xdr:nvGraphicFramePr>
      <xdr:xfrm>
        <a:off x="29173035" y="12229536"/>
        <a:ext cx="6425227"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17</xdr:col>
      <xdr:colOff>528916</xdr:colOff>
      <xdr:row>50</xdr:row>
      <xdr:rowOff>66795</xdr:rowOff>
    </xdr:from>
    <xdr:to>
      <xdr:col>22</xdr:col>
      <xdr:colOff>817934</xdr:colOff>
      <xdr:row>65</xdr:row>
      <xdr:rowOff>105135</xdr:rowOff>
    </xdr:to>
    <xdr:graphicFrame>
      <xdr:nvGraphicFramePr>
        <xdr:cNvPr id="8" name="Chart 8"/>
        <xdr:cNvGraphicFramePr/>
      </xdr:nvGraphicFramePr>
      <xdr:xfrm>
        <a:off x="21636316" y="18197950"/>
        <a:ext cx="6512019" cy="487704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465194</xdr:colOff>
      <xdr:row>50</xdr:row>
      <xdr:rowOff>66795</xdr:rowOff>
    </xdr:from>
    <xdr:to>
      <xdr:col>28</xdr:col>
      <xdr:colOff>865149</xdr:colOff>
      <xdr:row>65</xdr:row>
      <xdr:rowOff>55205</xdr:rowOff>
    </xdr:to>
    <xdr:graphicFrame>
      <xdr:nvGraphicFramePr>
        <xdr:cNvPr id="9" name="Chart 9"/>
        <xdr:cNvGraphicFramePr/>
      </xdr:nvGraphicFramePr>
      <xdr:xfrm>
        <a:off x="29040193" y="18197950"/>
        <a:ext cx="662295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14</xdr:row>
      <xdr:rowOff>281468</xdr:rowOff>
    </xdr:from>
    <xdr:to>
      <xdr:col>14</xdr:col>
      <xdr:colOff>863557</xdr:colOff>
      <xdr:row>16</xdr:row>
      <xdr:rowOff>79982</xdr:rowOff>
    </xdr:to>
    <xdr:sp>
      <xdr:nvSpPr>
        <xdr:cNvPr id="10" name="Shape 10"/>
        <xdr:cNvSpPr txBox="1"/>
      </xdr:nvSpPr>
      <xdr:spPr>
        <a:xfrm>
          <a:off x="154195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12</xdr:col>
      <xdr:colOff>535161</xdr:colOff>
      <xdr:row>16</xdr:row>
      <xdr:rowOff>310577</xdr:rowOff>
    </xdr:from>
    <xdr:to>
      <xdr:col>14</xdr:col>
      <xdr:colOff>511374</xdr:colOff>
      <xdr:row>18</xdr:row>
      <xdr:rowOff>96391</xdr:rowOff>
    </xdr:to>
    <xdr:sp>
      <xdr:nvSpPr>
        <xdr:cNvPr id="11" name="Shape 11"/>
        <xdr:cNvSpPr txBox="1"/>
      </xdr:nvSpPr>
      <xdr:spPr>
        <a:xfrm>
          <a:off x="154195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2" name="Shape 12"/>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3" name="Shape 13"/>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734698</xdr:colOff>
      <xdr:row>5</xdr:row>
      <xdr:rowOff>243343</xdr:rowOff>
    </xdr:from>
    <xdr:to>
      <xdr:col>25</xdr:col>
      <xdr:colOff>734698</xdr:colOff>
      <xdr:row>13</xdr:row>
      <xdr:rowOff>24705</xdr:rowOff>
    </xdr:to>
    <xdr:sp>
      <xdr:nvSpPr>
        <xdr:cNvPr id="14" name="Shape 14"/>
        <xdr:cNvSpPr/>
      </xdr:nvSpPr>
      <xdr:spPr>
        <a:xfrm flipV="1">
          <a:off x="31798897" y="3204348"/>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734698</xdr:colOff>
      <xdr:row>38</xdr:row>
      <xdr:rowOff>61075</xdr:rowOff>
    </xdr:from>
    <xdr:to>
      <xdr:col>25</xdr:col>
      <xdr:colOff>734698</xdr:colOff>
      <xdr:row>45</xdr:row>
      <xdr:rowOff>128188</xdr:rowOff>
    </xdr:to>
    <xdr:sp>
      <xdr:nvSpPr>
        <xdr:cNvPr id="15" name="Shape 15"/>
        <xdr:cNvSpPr/>
      </xdr:nvSpPr>
      <xdr:spPr>
        <a:xfrm flipV="1">
          <a:off x="31798897" y="14172680"/>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0</xdr:col>
      <xdr:colOff>723545</xdr:colOff>
      <xdr:row>297</xdr:row>
      <xdr:rowOff>91273</xdr:rowOff>
    </xdr:from>
    <xdr:to>
      <xdr:col>12</xdr:col>
      <xdr:colOff>910439</xdr:colOff>
      <xdr:row>346</xdr:row>
      <xdr:rowOff>116038</xdr:rowOff>
    </xdr:to>
    <xdr:sp>
      <xdr:nvSpPr>
        <xdr:cNvPr id="16" name="Shape 16"/>
        <xdr:cNvSpPr txBox="1"/>
      </xdr:nvSpPr>
      <xdr:spPr>
        <a:xfrm>
          <a:off x="723545" y="96867813"/>
          <a:ext cx="15071295" cy="125018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- 24/06/2020: dati P.A. Trento ricalcolo casi deceduti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Sardegna ricalcolo casi positivi (-9)</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Valle d'Aosta ricalcolo tamponi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- 22/06/2020: dati Regione Marche ricalcolo casi positivi (+3)</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Regione Calabria ricalcolo casi positivi (-1 riferito al giorno 18/06/2020)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P.A. Bolzano ricalcolo casi positivi (+3 già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Sicilia ricalcolo casi positivi (-397)</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Abruzzo ricalcolo casi positivi (-2 riferiti al giorno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- 18/06/2020: dati Regione Abruzzo ricalcolo casi positivi (-2 riferito ai giorni 06/04/2020 e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- 17/06/2020: dati Regione Abruzzo ricalcolo casi positivi (-1 riferito al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- 15/06/2020: dati P.A. Bolzano ricalcolo casi positivi (-2)</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- 13/06/2020: dati Regione Lazio ricalcolo decessi (+25 rispetto a ieri +2 decessi nelle ultime 48 ore e +23 attribuibili a marzo e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P.A. Bolzano ricalcolo deceduti (-1 relativo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Regione Campania ricalcolo casi positivi (-230)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Abruzzo ricalcolo dati 1 decesso imputabile a oggi e 32 decessi avvenuti in periodi precedenti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Sardegna ricalcolo dei casi (-1 giorno precedente)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- 04/06/2020: dati Regione Marche ricalcolo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- 31/05/2020: dati Regione Abruzzo dimessi/guariti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- 30/05/2020: dati Regione Abruzzo aggiornamento non pervenuto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- 29/05/2020: dati Regione Marche ricalcolo decessi (11 decessi precedentemente segnalati non risultano classificabili come Covid-19 e non risultano inseriti nel database ISS)</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- 25/05/2020: dati Regione Sardegna ricalcolati casi positivi (-2 per falsi positivi della ASSL di Oristano e della ASSL di Sassari)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- 24/05/2020: dati Regione Lombardia dato persone decedute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- 19/05/2020: dati Regione Marche ricalcolo casi positivi: -8 (-7 il 17/05/2020 e -1 il 18/05/2020)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- 18/05/2020: dati P.A. Trento non aggiornati nei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- 15/05/2020: dati Regione Lazio 73 nuovi positivi di cui 18 ultime 24/48 ore e 55 da segnalazioni recuperate di casi di marzo, aprile e maggio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- 14/05/2020: dati Regione Sardegna ricalcolo decessi (+5)</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- 12/05/2020: dati Regione Lombardia aggiunti 419 casi positivi con diagnosi prima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- 08/05/2020: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- 06/05/2020: dati Regione Lombardia aggiornamento dimessi guariti (aumento)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- 04/05/2020: dati Regione Sardegna ricalcolo nuovi casi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- 02/05/2020: dati Regione Lombardia ricalcolati 329 decessi (47 di oggi e 282 da riconteggio di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- 01/05/2020: dati Regione Lazio ricalcolati 41 decessi (8 nelle ultime 48 ore e 33 ad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- 26/04/2020: dati Regione Valle d'Aosta ricalcolati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Sardegna ricalcolati (1.237 tamponi aggiunti)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Friuli Venezia Giulia in fase di revisione su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Lazio parziali (casi testati non completi)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Campania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- 21/04/2020: dati Regione Lombardia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- 20/04/2020: dati Regione Lombardia ricalcolati (ricalcolo di casi testati - eliminazione duplicati)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- 15/04/2020: dati Regione Friuli Venezia Giulia ricalcolati (ricalcolo di isolamento domiciliare e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- 12/04/2020: dati P.A. Bolzano ricalcolati (ricalcolo dati guariti -110 rispetto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- 10/04/2020: dati Regione Molise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Emilia-Romagna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xdr:col>
      <xdr:colOff>356552</xdr:colOff>
      <xdr:row>298</xdr:row>
      <xdr:rowOff>13808</xdr:rowOff>
    </xdr:from>
    <xdr:to>
      <xdr:col>2</xdr:col>
      <xdr:colOff>23812</xdr:colOff>
      <xdr:row>299</xdr:row>
      <xdr:rowOff>218355</xdr:rowOff>
    </xdr:to>
    <xdr:sp>
      <xdr:nvSpPr>
        <xdr:cNvPr id="17" name="Shape 17"/>
        <xdr:cNvSpPr txBox="1"/>
      </xdr:nvSpPr>
      <xdr:spPr>
        <a:xfrm>
          <a:off x="1550352" y="97044983"/>
          <a:ext cx="911861" cy="4591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a:t>
          </a:r>
        </a:p>
      </xdr:txBody>
    </xdr:sp>
    <xdr:clientData/>
  </xdr:twoCellAnchor>
  <xdr:twoCellAnchor>
    <xdr:from>
      <xdr:col>30</xdr:col>
      <xdr:colOff>489679</xdr:colOff>
      <xdr:row>1</xdr:row>
      <xdr:rowOff>171589</xdr:rowOff>
    </xdr:from>
    <xdr:to>
      <xdr:col>35</xdr:col>
      <xdr:colOff>694390</xdr:colOff>
      <xdr:row>13</xdr:row>
      <xdr:rowOff>292949</xdr:rowOff>
    </xdr:to>
    <xdr:graphicFrame>
      <xdr:nvGraphicFramePr>
        <xdr:cNvPr id="18" name="Chart 18"/>
        <xdr:cNvGraphicFramePr/>
      </xdr:nvGraphicFramePr>
      <xdr:xfrm>
        <a:off x="37776879" y="1118374"/>
        <a:ext cx="6427712"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30</xdr:col>
      <xdr:colOff>103956</xdr:colOff>
      <xdr:row>32</xdr:row>
      <xdr:rowOff>318254</xdr:rowOff>
    </xdr:from>
    <xdr:to>
      <xdr:col>35</xdr:col>
      <xdr:colOff>238055</xdr:colOff>
      <xdr:row>47</xdr:row>
      <xdr:rowOff>15434</xdr:rowOff>
    </xdr:to>
    <xdr:graphicFrame>
      <xdr:nvGraphicFramePr>
        <xdr:cNvPr id="19" name="Chart 19"/>
        <xdr:cNvGraphicFramePr/>
      </xdr:nvGraphicFramePr>
      <xdr:xfrm>
        <a:off x="37391156" y="12359759"/>
        <a:ext cx="6357100"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12</xdr:col>
      <xdr:colOff>535161</xdr:colOff>
      <xdr:row>29</xdr:row>
      <xdr:rowOff>11202</xdr:rowOff>
    </xdr:from>
    <xdr:to>
      <xdr:col>13</xdr:col>
      <xdr:colOff>1057613</xdr:colOff>
      <xdr:row>30</xdr:row>
      <xdr:rowOff>152616</xdr:rowOff>
    </xdr:to>
    <xdr:sp>
      <xdr:nvSpPr>
        <xdr:cNvPr id="20" name="Shape 20"/>
        <xdr:cNvSpPr txBox="1"/>
      </xdr:nvSpPr>
      <xdr:spPr>
        <a:xfrm>
          <a:off x="15419561"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12</xdr:col>
      <xdr:colOff>69862</xdr:colOff>
      <xdr:row>29</xdr:row>
      <xdr:rowOff>257560</xdr:rowOff>
    </xdr:from>
    <xdr:to>
      <xdr:col>12</xdr:col>
      <xdr:colOff>508160</xdr:colOff>
      <xdr:row>29</xdr:row>
      <xdr:rowOff>257560</xdr:rowOff>
    </xdr:to>
    <xdr:sp>
      <xdr:nvSpPr>
        <xdr:cNvPr id="21" name="Shape 21"/>
        <xdr:cNvSpPr/>
      </xdr:nvSpPr>
      <xdr:spPr>
        <a:xfrm>
          <a:off x="14954262" y="112576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32</xdr:row>
      <xdr:rowOff>83928</xdr:rowOff>
    </xdr:from>
    <xdr:to>
      <xdr:col>14</xdr:col>
      <xdr:colOff>55952</xdr:colOff>
      <xdr:row>33</xdr:row>
      <xdr:rowOff>15930</xdr:rowOff>
    </xdr:to>
    <xdr:sp>
      <xdr:nvSpPr>
        <xdr:cNvPr id="22" name="Shape 22"/>
        <xdr:cNvSpPr txBox="1"/>
      </xdr:nvSpPr>
      <xdr:spPr>
        <a:xfrm>
          <a:off x="15419561"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12</xdr:col>
      <xdr:colOff>69862</xdr:colOff>
      <xdr:row>32</xdr:row>
      <xdr:rowOff>227729</xdr:rowOff>
    </xdr:from>
    <xdr:to>
      <xdr:col>12</xdr:col>
      <xdr:colOff>508160</xdr:colOff>
      <xdr:row>32</xdr:row>
      <xdr:rowOff>227729</xdr:rowOff>
    </xdr:to>
    <xdr:sp>
      <xdr:nvSpPr>
        <xdr:cNvPr id="23" name="Shape 23"/>
        <xdr:cNvSpPr/>
      </xdr:nvSpPr>
      <xdr:spPr>
        <a:xfrm>
          <a:off x="14954262" y="122692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34</xdr:row>
      <xdr:rowOff>72762</xdr:rowOff>
    </xdr:from>
    <xdr:to>
      <xdr:col>13</xdr:col>
      <xdr:colOff>1208210</xdr:colOff>
      <xdr:row>35</xdr:row>
      <xdr:rowOff>4763</xdr:rowOff>
    </xdr:to>
    <xdr:sp>
      <xdr:nvSpPr>
        <xdr:cNvPr id="24" name="Shape 24"/>
        <xdr:cNvSpPr txBox="1"/>
      </xdr:nvSpPr>
      <xdr:spPr>
        <a:xfrm>
          <a:off x="15419561" y="128254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34</xdr:row>
      <xdr:rowOff>216563</xdr:rowOff>
    </xdr:from>
    <xdr:to>
      <xdr:col>12</xdr:col>
      <xdr:colOff>508160</xdr:colOff>
      <xdr:row>34</xdr:row>
      <xdr:rowOff>216563</xdr:rowOff>
    </xdr:to>
    <xdr:sp>
      <xdr:nvSpPr>
        <xdr:cNvPr id="25" name="Shape 25"/>
        <xdr:cNvSpPr/>
      </xdr:nvSpPr>
      <xdr:spPr>
        <a:xfrm>
          <a:off x="14954262" y="129692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254274</xdr:colOff>
      <xdr:row>1</xdr:row>
      <xdr:rowOff>290793</xdr:rowOff>
    </xdr:from>
    <xdr:to>
      <xdr:col>41</xdr:col>
      <xdr:colOff>529126</xdr:colOff>
      <xdr:row>14</xdr:row>
      <xdr:rowOff>181814</xdr:rowOff>
    </xdr:to>
    <xdr:graphicFrame>
      <xdr:nvGraphicFramePr>
        <xdr:cNvPr id="26" name="Chart 26"/>
        <xdr:cNvGraphicFramePr/>
      </xdr:nvGraphicFramePr>
      <xdr:xfrm>
        <a:off x="45009074" y="1237578"/>
        <a:ext cx="6497853"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42</xdr:col>
      <xdr:colOff>779879</xdr:colOff>
      <xdr:row>1</xdr:row>
      <xdr:rowOff>290793</xdr:rowOff>
    </xdr:from>
    <xdr:to>
      <xdr:col>47</xdr:col>
      <xdr:colOff>1054731</xdr:colOff>
      <xdr:row>14</xdr:row>
      <xdr:rowOff>181814</xdr:rowOff>
    </xdr:to>
    <xdr:graphicFrame>
      <xdr:nvGraphicFramePr>
        <xdr:cNvPr id="27" name="Chart 27"/>
        <xdr:cNvGraphicFramePr/>
      </xdr:nvGraphicFramePr>
      <xdr:xfrm>
        <a:off x="53002279" y="1237578"/>
        <a:ext cx="6497853"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36</xdr:col>
      <xdr:colOff>1145877</xdr:colOff>
      <xdr:row>32</xdr:row>
      <xdr:rowOff>139486</xdr:rowOff>
    </xdr:from>
    <xdr:to>
      <xdr:col>42</xdr:col>
      <xdr:colOff>34905</xdr:colOff>
      <xdr:row>46</xdr:row>
      <xdr:rowOff>273077</xdr:rowOff>
    </xdr:to>
    <xdr:graphicFrame>
      <xdr:nvGraphicFramePr>
        <xdr:cNvPr id="28" name="Chart 28"/>
        <xdr:cNvGraphicFramePr/>
      </xdr:nvGraphicFramePr>
      <xdr:xfrm>
        <a:off x="45900677" y="12180991"/>
        <a:ext cx="6356629"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42</xdr:col>
      <xdr:colOff>1162478</xdr:colOff>
      <xdr:row>32</xdr:row>
      <xdr:rowOff>139486</xdr:rowOff>
    </xdr:from>
    <xdr:to>
      <xdr:col>48</xdr:col>
      <xdr:colOff>51505</xdr:colOff>
      <xdr:row>46</xdr:row>
      <xdr:rowOff>273077</xdr:rowOff>
    </xdr:to>
    <xdr:graphicFrame>
      <xdr:nvGraphicFramePr>
        <xdr:cNvPr id="29" name="Chart 29"/>
        <xdr:cNvGraphicFramePr/>
      </xdr:nvGraphicFramePr>
      <xdr:xfrm>
        <a:off x="53384878" y="12180991"/>
        <a:ext cx="6356628"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29</xdr:col>
      <xdr:colOff>1177865</xdr:colOff>
      <xdr:row>17</xdr:row>
      <xdr:rowOff>212062</xdr:rowOff>
    </xdr:from>
    <xdr:to>
      <xdr:col>35</xdr:col>
      <xdr:colOff>246231</xdr:colOff>
      <xdr:row>31</xdr:row>
      <xdr:rowOff>327472</xdr:rowOff>
    </xdr:to>
    <xdr:graphicFrame>
      <xdr:nvGraphicFramePr>
        <xdr:cNvPr id="30" name="Chart 30"/>
        <xdr:cNvGraphicFramePr/>
      </xdr:nvGraphicFramePr>
      <xdr:xfrm>
        <a:off x="37220465" y="7198967"/>
        <a:ext cx="6535967"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12</xdr:col>
      <xdr:colOff>535161</xdr:colOff>
      <xdr:row>47</xdr:row>
      <xdr:rowOff>55225</xdr:rowOff>
    </xdr:from>
    <xdr:to>
      <xdr:col>13</xdr:col>
      <xdr:colOff>1208210</xdr:colOff>
      <xdr:row>47</xdr:row>
      <xdr:rowOff>342826</xdr:rowOff>
    </xdr:to>
    <xdr:sp>
      <xdr:nvSpPr>
        <xdr:cNvPr id="31" name="Shape 31"/>
        <xdr:cNvSpPr txBox="1"/>
      </xdr:nvSpPr>
      <xdr:spPr>
        <a:xfrm>
          <a:off x="15419561" y="171767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47</xdr:row>
      <xdr:rowOff>199026</xdr:rowOff>
    </xdr:from>
    <xdr:to>
      <xdr:col>12</xdr:col>
      <xdr:colOff>508160</xdr:colOff>
      <xdr:row>47</xdr:row>
      <xdr:rowOff>199026</xdr:rowOff>
    </xdr:to>
    <xdr:sp>
      <xdr:nvSpPr>
        <xdr:cNvPr id="32" name="Shape 32"/>
        <xdr:cNvSpPr/>
      </xdr:nvSpPr>
      <xdr:spPr>
        <a:xfrm>
          <a:off x="14954262" y="1732053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569430</xdr:colOff>
      <xdr:row>68</xdr:row>
      <xdr:rowOff>21029</xdr:rowOff>
    </xdr:from>
    <xdr:to>
      <xdr:col>22</xdr:col>
      <xdr:colOff>858448</xdr:colOff>
      <xdr:row>83</xdr:row>
      <xdr:rowOff>59369</xdr:rowOff>
    </xdr:to>
    <xdr:graphicFrame>
      <xdr:nvGraphicFramePr>
        <xdr:cNvPr id="33" name="Chart 33"/>
        <xdr:cNvGraphicFramePr/>
      </xdr:nvGraphicFramePr>
      <xdr:xfrm>
        <a:off x="21676829" y="23943384"/>
        <a:ext cx="6512020"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23</xdr:col>
      <xdr:colOff>1128456</xdr:colOff>
      <xdr:row>68</xdr:row>
      <xdr:rowOff>21029</xdr:rowOff>
    </xdr:from>
    <xdr:to>
      <xdr:col>29</xdr:col>
      <xdr:colOff>88095</xdr:colOff>
      <xdr:row>83</xdr:row>
      <xdr:rowOff>59369</xdr:rowOff>
    </xdr:to>
    <xdr:graphicFrame>
      <xdr:nvGraphicFramePr>
        <xdr:cNvPr id="34" name="Chart 34"/>
        <xdr:cNvGraphicFramePr/>
      </xdr:nvGraphicFramePr>
      <xdr:xfrm>
        <a:off x="29703456" y="23943384"/>
        <a:ext cx="6427240"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12</xdr:col>
      <xdr:colOff>602102</xdr:colOff>
      <xdr:row>73</xdr:row>
      <xdr:rowOff>45756</xdr:rowOff>
    </xdr:from>
    <xdr:to>
      <xdr:col>14</xdr:col>
      <xdr:colOff>324760</xdr:colOff>
      <xdr:row>73</xdr:row>
      <xdr:rowOff>333357</xdr:rowOff>
    </xdr:to>
    <xdr:sp>
      <xdr:nvSpPr>
        <xdr:cNvPr id="35" name="Shape 35"/>
        <xdr:cNvSpPr txBox="1"/>
      </xdr:nvSpPr>
      <xdr:spPr>
        <a:xfrm>
          <a:off x="15486502" y="255746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12</xdr:col>
      <xdr:colOff>136804</xdr:colOff>
      <xdr:row>73</xdr:row>
      <xdr:rowOff>189557</xdr:rowOff>
    </xdr:from>
    <xdr:to>
      <xdr:col>12</xdr:col>
      <xdr:colOff>575102</xdr:colOff>
      <xdr:row>73</xdr:row>
      <xdr:rowOff>189557</xdr:rowOff>
    </xdr:to>
    <xdr:sp>
      <xdr:nvSpPr>
        <xdr:cNvPr id="36" name="Shape 36"/>
        <xdr:cNvSpPr/>
      </xdr:nvSpPr>
      <xdr:spPr>
        <a:xfrm>
          <a:off x="15021204" y="257184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70</xdr:row>
      <xdr:rowOff>150299</xdr:rowOff>
    </xdr:from>
    <xdr:to>
      <xdr:col>14</xdr:col>
      <xdr:colOff>407602</xdr:colOff>
      <xdr:row>72</xdr:row>
      <xdr:rowOff>221726</xdr:rowOff>
    </xdr:to>
    <xdr:sp>
      <xdr:nvSpPr>
        <xdr:cNvPr id="37" name="Shape 37"/>
        <xdr:cNvSpPr txBox="1"/>
      </xdr:nvSpPr>
      <xdr:spPr>
        <a:xfrm>
          <a:off x="15486502" y="24707654"/>
          <a:ext cx="22947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ancora conteggiati</a:t>
          </a:r>
        </a:p>
      </xdr:txBody>
    </xdr:sp>
    <xdr:clientData/>
  </xdr:twoCellAnchor>
  <xdr:twoCellAnchor>
    <xdr:from>
      <xdr:col>12</xdr:col>
      <xdr:colOff>136804</xdr:colOff>
      <xdr:row>71</xdr:row>
      <xdr:rowOff>169016</xdr:rowOff>
    </xdr:from>
    <xdr:to>
      <xdr:col>12</xdr:col>
      <xdr:colOff>575102</xdr:colOff>
      <xdr:row>71</xdr:row>
      <xdr:rowOff>169016</xdr:rowOff>
    </xdr:to>
    <xdr:sp>
      <xdr:nvSpPr>
        <xdr:cNvPr id="38" name="Shape 38"/>
        <xdr:cNvSpPr/>
      </xdr:nvSpPr>
      <xdr:spPr>
        <a:xfrm>
          <a:off x="15021204" y="2504387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74</xdr:row>
      <xdr:rowOff>251446</xdr:rowOff>
    </xdr:from>
    <xdr:to>
      <xdr:col>14</xdr:col>
      <xdr:colOff>275725</xdr:colOff>
      <xdr:row>76</xdr:row>
      <xdr:rowOff>94410</xdr:rowOff>
    </xdr:to>
    <xdr:sp>
      <xdr:nvSpPr>
        <xdr:cNvPr id="39" name="Shape 39"/>
        <xdr:cNvSpPr txBox="1"/>
      </xdr:nvSpPr>
      <xdr:spPr>
        <a:xfrm>
          <a:off x="15486502" y="26135951"/>
          <a:ext cx="216282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guariti alto perché include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dati dei giorni precedenti</a:t>
          </a:r>
        </a:p>
      </xdr:txBody>
    </xdr:sp>
    <xdr:clientData/>
  </xdr:twoCellAnchor>
  <xdr:twoCellAnchor>
    <xdr:from>
      <xdr:col>12</xdr:col>
      <xdr:colOff>136804</xdr:colOff>
      <xdr:row>75</xdr:row>
      <xdr:rowOff>163402</xdr:rowOff>
    </xdr:from>
    <xdr:to>
      <xdr:col>12</xdr:col>
      <xdr:colOff>575102</xdr:colOff>
      <xdr:row>75</xdr:row>
      <xdr:rowOff>163402</xdr:rowOff>
    </xdr:to>
    <xdr:sp>
      <xdr:nvSpPr>
        <xdr:cNvPr id="40" name="Shape 40"/>
        <xdr:cNvSpPr/>
      </xdr:nvSpPr>
      <xdr:spPr>
        <a:xfrm>
          <a:off x="15021204" y="2638445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87</xdr:row>
      <xdr:rowOff>48059</xdr:rowOff>
    </xdr:from>
    <xdr:to>
      <xdr:col>13</xdr:col>
      <xdr:colOff>524264</xdr:colOff>
      <xdr:row>87</xdr:row>
      <xdr:rowOff>335661</xdr:rowOff>
    </xdr:to>
    <xdr:sp>
      <xdr:nvSpPr>
        <xdr:cNvPr id="41" name="Shape 41"/>
        <xdr:cNvSpPr txBox="1"/>
      </xdr:nvSpPr>
      <xdr:spPr>
        <a:xfrm>
          <a:off x="15486502" y="300981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12</xdr:col>
      <xdr:colOff>136804</xdr:colOff>
      <xdr:row>87</xdr:row>
      <xdr:rowOff>191863</xdr:rowOff>
    </xdr:from>
    <xdr:to>
      <xdr:col>12</xdr:col>
      <xdr:colOff>575102</xdr:colOff>
      <xdr:row>87</xdr:row>
      <xdr:rowOff>191863</xdr:rowOff>
    </xdr:to>
    <xdr:sp>
      <xdr:nvSpPr>
        <xdr:cNvPr id="42" name="Shape 42"/>
        <xdr:cNvSpPr/>
      </xdr:nvSpPr>
      <xdr:spPr>
        <a:xfrm>
          <a:off x="15021204" y="30241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92</xdr:row>
      <xdr:rowOff>251325</xdr:rowOff>
    </xdr:from>
    <xdr:to>
      <xdr:col>13</xdr:col>
      <xdr:colOff>1238944</xdr:colOff>
      <xdr:row>94</xdr:row>
      <xdr:rowOff>113339</xdr:rowOff>
    </xdr:to>
    <xdr:sp>
      <xdr:nvSpPr>
        <xdr:cNvPr id="43" name="Shape 43"/>
        <xdr:cNvSpPr txBox="1"/>
      </xdr:nvSpPr>
      <xdr:spPr>
        <a:xfrm>
          <a:off x="15419561" y="31946080"/>
          <a:ext cx="194838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in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non aggiornati</a:t>
          </a:r>
        </a:p>
      </xdr:txBody>
    </xdr:sp>
    <xdr:clientData/>
  </xdr:twoCellAnchor>
  <xdr:twoCellAnchor>
    <xdr:from>
      <xdr:col>12</xdr:col>
      <xdr:colOff>69862</xdr:colOff>
      <xdr:row>93</xdr:row>
      <xdr:rowOff>163185</xdr:rowOff>
    </xdr:from>
    <xdr:to>
      <xdr:col>12</xdr:col>
      <xdr:colOff>508160</xdr:colOff>
      <xdr:row>93</xdr:row>
      <xdr:rowOff>163185</xdr:rowOff>
    </xdr:to>
    <xdr:sp>
      <xdr:nvSpPr>
        <xdr:cNvPr id="44" name="Shape 44"/>
        <xdr:cNvSpPr/>
      </xdr:nvSpPr>
      <xdr:spPr>
        <a:xfrm>
          <a:off x="14954262" y="32175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589041</xdr:colOff>
      <xdr:row>102</xdr:row>
      <xdr:rowOff>265560</xdr:rowOff>
    </xdr:from>
    <xdr:to>
      <xdr:col>13</xdr:col>
      <xdr:colOff>513717</xdr:colOff>
      <xdr:row>104</xdr:row>
      <xdr:rowOff>70424</xdr:rowOff>
    </xdr:to>
    <xdr:sp>
      <xdr:nvSpPr>
        <xdr:cNvPr id="45" name="Shape 45"/>
        <xdr:cNvSpPr txBox="1"/>
      </xdr:nvSpPr>
      <xdr:spPr>
        <a:xfrm>
          <a:off x="15473441" y="35135315"/>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12</xdr:col>
      <xdr:colOff>123742</xdr:colOff>
      <xdr:row>103</xdr:row>
      <xdr:rowOff>175371</xdr:rowOff>
    </xdr:from>
    <xdr:to>
      <xdr:col>12</xdr:col>
      <xdr:colOff>562041</xdr:colOff>
      <xdr:row>103</xdr:row>
      <xdr:rowOff>175371</xdr:rowOff>
    </xdr:to>
    <xdr:sp>
      <xdr:nvSpPr>
        <xdr:cNvPr id="46" name="Shape 46"/>
        <xdr:cNvSpPr/>
      </xdr:nvSpPr>
      <xdr:spPr>
        <a:xfrm>
          <a:off x="15008142" y="3538167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601510</xdr:colOff>
      <xdr:row>112</xdr:row>
      <xdr:rowOff>49280</xdr:rowOff>
    </xdr:from>
    <xdr:to>
      <xdr:col>13</xdr:col>
      <xdr:colOff>1197995</xdr:colOff>
      <xdr:row>115</xdr:row>
      <xdr:rowOff>12619</xdr:rowOff>
    </xdr:to>
    <xdr:sp>
      <xdr:nvSpPr>
        <xdr:cNvPr id="47" name="Shape 47"/>
        <xdr:cNvSpPr txBox="1"/>
      </xdr:nvSpPr>
      <xdr:spPr>
        <a:xfrm>
          <a:off x="15485910" y="38170235"/>
          <a:ext cx="184108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55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23 deceduti nel Lazio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tra Marzo e Aprile e non ancora conteggiati</a:t>
          </a:r>
        </a:p>
      </xdr:txBody>
    </xdr:sp>
    <xdr:clientData/>
  </xdr:twoCellAnchor>
  <xdr:twoCellAnchor>
    <xdr:from>
      <xdr:col>12</xdr:col>
      <xdr:colOff>123511</xdr:colOff>
      <xdr:row>113</xdr:row>
      <xdr:rowOff>183252</xdr:rowOff>
    </xdr:from>
    <xdr:to>
      <xdr:col>12</xdr:col>
      <xdr:colOff>561810</xdr:colOff>
      <xdr:row>113</xdr:row>
      <xdr:rowOff>183252</xdr:rowOff>
    </xdr:to>
    <xdr:sp>
      <xdr:nvSpPr>
        <xdr:cNvPr id="48" name="Shape 48"/>
        <xdr:cNvSpPr/>
      </xdr:nvSpPr>
      <xdr:spPr>
        <a:xfrm>
          <a:off x="15007911" y="3862170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589402</xdr:colOff>
      <xdr:row>108</xdr:row>
      <xdr:rowOff>139407</xdr:rowOff>
    </xdr:from>
    <xdr:to>
      <xdr:col>13</xdr:col>
      <xdr:colOff>1185887</xdr:colOff>
      <xdr:row>110</xdr:row>
      <xdr:rowOff>210834</xdr:rowOff>
    </xdr:to>
    <xdr:sp>
      <xdr:nvSpPr>
        <xdr:cNvPr id="49" name="Shape 49"/>
        <xdr:cNvSpPr txBox="1"/>
      </xdr:nvSpPr>
      <xdr:spPr>
        <a:xfrm>
          <a:off x="15473802" y="36990362"/>
          <a:ext cx="184108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47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32 deceduti in Abruzzo non ancora conteggiati</a:t>
          </a:r>
        </a:p>
      </xdr:txBody>
    </xdr:sp>
    <xdr:clientData/>
  </xdr:twoCellAnchor>
  <xdr:twoCellAnchor>
    <xdr:from>
      <xdr:col>12</xdr:col>
      <xdr:colOff>111404</xdr:colOff>
      <xdr:row>109</xdr:row>
      <xdr:rowOff>170822</xdr:rowOff>
    </xdr:from>
    <xdr:to>
      <xdr:col>12</xdr:col>
      <xdr:colOff>549702</xdr:colOff>
      <xdr:row>109</xdr:row>
      <xdr:rowOff>170822</xdr:rowOff>
    </xdr:to>
    <xdr:sp>
      <xdr:nvSpPr>
        <xdr:cNvPr id="50" name="Shape 50"/>
        <xdr:cNvSpPr/>
      </xdr:nvSpPr>
      <xdr:spPr>
        <a:xfrm>
          <a:off x="14995804" y="373392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118</xdr:row>
      <xdr:rowOff>237729</xdr:rowOff>
    </xdr:from>
    <xdr:to>
      <xdr:col>13</xdr:col>
      <xdr:colOff>956013</xdr:colOff>
      <xdr:row>120</xdr:row>
      <xdr:rowOff>99743</xdr:rowOff>
    </xdr:to>
    <xdr:sp>
      <xdr:nvSpPr>
        <xdr:cNvPr id="51" name="Shape 51"/>
        <xdr:cNvSpPr txBox="1"/>
      </xdr:nvSpPr>
      <xdr:spPr>
        <a:xfrm>
          <a:off x="15521161" y="40263684"/>
          <a:ext cx="15638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casi positivi Sicilia: -397</a:t>
          </a:r>
        </a:p>
      </xdr:txBody>
    </xdr:sp>
    <xdr:clientData/>
  </xdr:twoCellAnchor>
  <xdr:twoCellAnchor>
    <xdr:from>
      <xdr:col>12</xdr:col>
      <xdr:colOff>158762</xdr:colOff>
      <xdr:row>119</xdr:row>
      <xdr:rowOff>166587</xdr:rowOff>
    </xdr:from>
    <xdr:to>
      <xdr:col>12</xdr:col>
      <xdr:colOff>597060</xdr:colOff>
      <xdr:row>119</xdr:row>
      <xdr:rowOff>166587</xdr:rowOff>
    </xdr:to>
    <xdr:sp>
      <xdr:nvSpPr>
        <xdr:cNvPr id="52" name="Shape 52"/>
        <xdr:cNvSpPr/>
      </xdr:nvSpPr>
      <xdr:spPr>
        <a:xfrm>
          <a:off x="15043162" y="4051004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614802</xdr:colOff>
      <xdr:row>123</xdr:row>
      <xdr:rowOff>117312</xdr:rowOff>
    </xdr:from>
    <xdr:to>
      <xdr:col>13</xdr:col>
      <xdr:colOff>1057613</xdr:colOff>
      <xdr:row>125</xdr:row>
      <xdr:rowOff>188739</xdr:rowOff>
    </xdr:to>
    <xdr:sp>
      <xdr:nvSpPr>
        <xdr:cNvPr id="53" name="Shape 53"/>
        <xdr:cNvSpPr txBox="1"/>
      </xdr:nvSpPr>
      <xdr:spPr>
        <a:xfrm>
          <a:off x="15499202" y="41730767"/>
          <a:ext cx="168741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deceduti e guariti P.A. Trento: -61 deceduti e +447 guariti</a:t>
          </a:r>
        </a:p>
      </xdr:txBody>
    </xdr:sp>
    <xdr:clientData/>
  </xdr:twoCellAnchor>
  <xdr:twoCellAnchor>
    <xdr:from>
      <xdr:col>12</xdr:col>
      <xdr:colOff>136804</xdr:colOff>
      <xdr:row>124</xdr:row>
      <xdr:rowOff>161427</xdr:rowOff>
    </xdr:from>
    <xdr:to>
      <xdr:col>12</xdr:col>
      <xdr:colOff>575102</xdr:colOff>
      <xdr:row>124</xdr:row>
      <xdr:rowOff>161427</xdr:rowOff>
    </xdr:to>
    <xdr:sp>
      <xdr:nvSpPr>
        <xdr:cNvPr id="54" name="Shape 54"/>
        <xdr:cNvSpPr/>
      </xdr:nvSpPr>
      <xdr:spPr>
        <a:xfrm>
          <a:off x="15021204" y="420923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13</xdr:col>
      <xdr:colOff>1200844</xdr:colOff>
      <xdr:row>124</xdr:row>
      <xdr:rowOff>9224</xdr:rowOff>
    </xdr:from>
    <xdr:to>
      <xdr:col>15</xdr:col>
      <xdr:colOff>552729</xdr:colOff>
      <xdr:row>124</xdr:row>
      <xdr:rowOff>296826</xdr:rowOff>
    </xdr:to>
    <xdr:sp>
      <xdr:nvSpPr>
        <xdr:cNvPr id="55" name="Shape 55"/>
        <xdr:cNvSpPr txBox="1"/>
      </xdr:nvSpPr>
      <xdr:spPr>
        <a:xfrm>
          <a:off x="17329844" y="41940179"/>
          <a:ext cx="184108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Deceduti giornalieri +30 !!!!</a:t>
          </a:r>
        </a:p>
      </xdr:txBody>
    </xdr:sp>
    <xdr:clientData/>
  </xdr:twoCellAnchor>
  <xdr:twoCellAnchor>
    <xdr:from>
      <xdr:col>12</xdr:col>
      <xdr:colOff>636761</xdr:colOff>
      <xdr:row>125</xdr:row>
      <xdr:rowOff>187148</xdr:rowOff>
    </xdr:from>
    <xdr:to>
      <xdr:col>14</xdr:col>
      <xdr:colOff>1052691</xdr:colOff>
      <xdr:row>126</xdr:row>
      <xdr:rowOff>157250</xdr:rowOff>
    </xdr:to>
    <xdr:sp>
      <xdr:nvSpPr>
        <xdr:cNvPr id="56" name="Shape 56"/>
        <xdr:cNvSpPr txBox="1"/>
      </xdr:nvSpPr>
      <xdr:spPr>
        <a:xfrm>
          <a:off x="15521161" y="42435603"/>
          <a:ext cx="290513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focolai a Mondragone (CE) e Bologna</a:t>
          </a:r>
        </a:p>
      </xdr:txBody>
    </xdr:sp>
    <xdr:clientData/>
  </xdr:twoCellAnchor>
  <xdr:twoCellAnchor>
    <xdr:from>
      <xdr:col>12</xdr:col>
      <xdr:colOff>118710</xdr:colOff>
      <xdr:row>125</xdr:row>
      <xdr:rowOff>154766</xdr:rowOff>
    </xdr:from>
    <xdr:to>
      <xdr:col>12</xdr:col>
      <xdr:colOff>597061</xdr:colOff>
      <xdr:row>126</xdr:row>
      <xdr:rowOff>13450</xdr:rowOff>
    </xdr:to>
    <xdr:sp>
      <xdr:nvSpPr>
        <xdr:cNvPr id="57" name="Shape 57"/>
        <xdr:cNvSpPr/>
      </xdr:nvSpPr>
      <xdr:spPr>
        <a:xfrm>
          <a:off x="15003110" y="42403221"/>
          <a:ext cx="478352" cy="176185"/>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xdr:col>
      <xdr:colOff>1243012</xdr:colOff>
      <xdr:row>292</xdr:row>
      <xdr:rowOff>2920</xdr:rowOff>
    </xdr:from>
    <xdr:to>
      <xdr:col>8</xdr:col>
      <xdr:colOff>223264</xdr:colOff>
      <xdr:row>294</xdr:row>
      <xdr:rowOff>146926</xdr:rowOff>
    </xdr:to>
    <xdr:sp>
      <xdr:nvSpPr>
        <xdr:cNvPr id="58" name="Shape 58"/>
        <xdr:cNvSpPr txBox="1"/>
      </xdr:nvSpPr>
      <xdr:spPr>
        <a:xfrm>
          <a:off x="6170612" y="95506285"/>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19</xdr:col>
      <xdr:colOff>217898</xdr:colOff>
      <xdr:row>190</xdr:row>
      <xdr:rowOff>130054</xdr:rowOff>
    </xdr:from>
    <xdr:to>
      <xdr:col>31</xdr:col>
      <xdr:colOff>811660</xdr:colOff>
      <xdr:row>448</xdr:row>
      <xdr:rowOff>7941</xdr:rowOff>
    </xdr:to>
    <xdr:sp>
      <xdr:nvSpPr>
        <xdr:cNvPr id="59" name="Shape 59"/>
        <xdr:cNvSpPr txBox="1"/>
      </xdr:nvSpPr>
      <xdr:spPr>
        <a:xfrm>
          <a:off x="23814498" y="63092209"/>
          <a:ext cx="15528963" cy="7214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02/12/2020 La Regione Emilia Romagna comunica che in seguito a verifica sui dati comunicati nei giorni passati sono stati eliminati 2 casi.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01/12/2020 La Regione Emilia Romagna comunica che in seguito a verifica sui dati comunicati nei giorni passati sono stati eliminati 3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30/11/2020 La Regione Abruzzo segnala che dal totale dei casi positivi è stato sottratto 1 caso dei giorni passati, in quanto caso duplicato. La regione Umbria segnala che un ricalcolo sul numero dei decessi.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29/11/2020 La Regione Emilia Romagna segnala che in seguito a verifica sui dati comunicati nei giorni passati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28/11/2020 La Regione Abruzzo segnala che e' stato sottratto un positivo del 27/11/2020 in quanto duplicato. La Regione Emilia Romagna segnala che in seguito a verifica sui dati comunicati nei giorni passati sono stati eliminati 7 casi, in quanto giudicati non casi COVID-19, e 1 decesso in quanto precedentemente erroneamente trasmesso. La Regione Friuli Venezia Giulia segnala che a seguito del rilascio da parte di Insiel S.p.A. del portale per l’inserimento degli esiti dei tamponi molecolari eseguiti presso laboratori privati, si è resa necessaria l’integrazione con la base dati relativa ai tamponi molecolari processati presso laboratori del SSR. Pertanto, i dati comunicati in data odierna comprendono una quota di dato corrente (relativo alla settimana 23-29 novembre) ed una quota di dato pregresso (1 ottobre-22 novembre), come di seguito specificato: Nuovi casi positivi 1432. Dato corrente 1184 (946 da laboratori SSR e 238 da laboratori privati). Dato pregresso 248 (laboratori privati). Incremento persone testate: 6029. Dato corrente 4432 (2276 da laboratori SSR e 2156 da laboratori privati). Dato pregresso 1597 (laboratori privati). Incremento tamponi: 15001. Dato corrente 9453 (7030 da laboratori SSR e 2423 da laboratori privati). Dato pregresso 5548 (laboratori privati).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27/11/2020 La Regione Basilicata comunica che da un ricalcolo dei casi positivi del 26 novembre, sono stati detratti 9 casi erroneamente conteggiati. La Regione Emilia Romagna comunica che in seguito a verifica sui dati comunicati nei giorni passati è stato eliminato 1 caso in quanto giudicato non caso COVID-19. La Regione Abruzzo comunica che un caso positivo dei giorni precedenti è in corso di definizione.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26/11/2020 La Regione Basilicata comunica che il dato sui casi guariti è in corso di verifica e il numero totale dei decessi comprende 1 paziente residente in altra regione con diagnosi e decesso avvenuto in struttura ospedaliera della regione Basilicata. La Regione Emilia Romagna comunica che in seguito a verifica sui dati comunicati nei giorni passati sono stati eliminati 2 casi in quanto giudicati non casi COVID-19. La Regione Friuli Venezia Giulia comunica che i casi di oggi riportano 104 positività da laboratori privati nel periodo 11-24 novembre.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25/11/2020 La Regione Emilia-Romagna segnala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24/11/2020 La Regione Abruzzo comunica che dal totale dei casi positivi sono stati sottratti 2 casi del giorno 23/11 in quanto non pazienti COVID. La Regione Basilicata comunica che il numero odierno dei decessi (16) è riferito a più giornate dal 19 al 24 novembre. La Regione Emilia Romagna comunica che in seguito a verifica sui dati comunicati nei giorni passati sono stati eliminati 3 casi in quanto giudicati non casi COVID-19. La Regione Friuli Venezia Giulia comunica che i nuovi casi di oggi includono 117 casi positivi registrati dai laboratori privati dal 21 ottobre al 21 novembre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23/11/2020 La Regione Emilia Romagna comunica che in seguito a verifica sui dati comunicati nei giorni passati sono stati eliminati 3 casi in quanto giudicati non casi COVID-19. La Regione Friuli Venezia Giulia comunica che i nuovi casi di oggi comprendono 70 positività rilevate da laboratori privati nel periodo 9-21 novembre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22/11/2020 La Regione Friuli Venezia Giulia comunica che i nuovi casi di oggi includono 109 casi da laboratori privati di cui 67 compresi nel periodo dal 4 al 18 novembre.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21/11/2020 La Regione Abruzzo comunica che in data odierna sono stati conteggiati 26 decessi avvenuti nelle settimane precedenti e non ancora comunicati. La Regione Emilia Romagna comunica che in seguito a verifica sui dati comunicati nei giorni passati sono stati eliminati 3 casi in quanto giudicati non casi COVID-19. La Regione Basilicata comunica che è in corso di revisione il dati sul totale casi testati e sul totale tamponi effettuati. La Regione Friuli Venezia Giulia comunica che nei casi odierni sono compresi 88 casi registrati oggi a sistema dal flusso dati dei laboratori privati (date di prelievo comprese fra il 27 ottobre e 17 novembre)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20/11/2020 La Regione Emilia Romagna comunica che in seguito a verifica sui dati comunicati nei giorni passati sono stati eliminati 3 casi in quanto giudicati non casi COVID-19. La Regione Friuli Venezia Giulia comunica che i nuovi casi di oggi includono 85 casi registrati dai laboratori privati fra il 29 ottobre e il 14 novembre.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19/11/2020 La Regione Friuli Venezia Giulia comunica che a seguito delle comunicazioni pervenute dai laboratori privati, i nuovi casi includono 196 positività comprese nel periodo dal 28 ottobre al 15 novembre. La Regione Piemonte comunica che il numero di tamponi odierno è sensibilmente superiore alla media giornaliera di tamponi effettuati in Piemonte perché include il caricamento di una quota di dati relativa agli screening effettuati nei giorni scorsi all’interno delle RSA.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18/11/2020 La Regione Friuli Venezia Giulia comunica che nei dati odierni sono inclusi 54 casi positivi censiti dal 28 ottobre al 12 novembre e recuperati dal flusso informativo proveniente dai laboratori privati. La Regione Emilia Romagna comunica che in seguito a verifica sui dati comunicati nei giorni passati sono stati eliminati 2 casi in quanto giudicati non casi COVID-19. La Regione Calabria comunica che il numero dei tamponi di oggi comprende tamponi eseguiti nei gg precedenti e processati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16/11/2020 La Regione Abruzzo comunica che dal totale dei positivi è stato eliminato 1 caso in quanto non paziente COVID;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15/11/2020 La regione ABRUZZO segnala che dal totale dei positivi è stato eliminato 1 caso del 14/11/2020 in quanto duplicato. La regione EMILIA ROMAGNA segnala che in seguito a verifica sui dati comunicati nei giorni passati è stato eliminato 1 caso in quanto giudicato non caso COVID-19. La regione UMBRIA segnala che nel computo dei ricoverati in T.I. è considerato un caso trasferito da altra Regione, non considerato quindi dalla Regione Umbria come nuovo positivo. Di conseguenza il reale numero degli isolamenti dom. è 10659.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14/11/2020 La regione BASILICATA segnala che i totali tamponi effettuati/casi testati e i totali dei casi positivi sono in corso di revisione. La regione Emilia Romagna segnala che in seguito a verifica sui dati comunicati nei giorni passati sono stati eliminati 6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12/11/2020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10/11/2020 La Regione Abruzzo segnala che sono stati conteggiati anche 21 decessi delle scorse 3 settimane, comunicati oggi dalla ASL 201 ed il cui dettaglio é stato inserito oggi nel portale ISS. Oggi è stato sottratto 1 caso dal totale dei positivi, a seguito di controlli sui dati anagrafici. La Regione Emilia Romagna segnala che in seguito a verifica sui dati comunicati nei giorni passati sono stati eliminati 7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09/11/2020 La Regione Abruzzo comunica che dal totale dei casi positivi è stato eliminato 1 caso in quanto duplicato;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08/11/2020 La Regione Abruzzo comunica che dal totale dei casi positivi è stato eliminato 1 caso in quanto paziente non covid; La Regione Emilia Romagna comunica che in seguito a verifica sui dati comunicati nei giorni passati è stato eliminato 1 caso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07/11/2020 La Regione Emilia Romagna comunica che in seguito a verifica sui dati comunicati nei giorni passati è stato eliminato 1 caso in quanto giudicato non caso COVID-19; La Regione Abruzzo comunica che dal totale dei casi positivi è stato eliminato 1 caso in quanto duplicato.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06/11/2020 La Regione Abruzzo comunica che dal totale dei casi positivi sono stati eliminati 3 casi del 05/11/2020 in quanto duplicati e un caso in quanto già in carico ad altra regione. La Regione Emilia Romagna comunica che in seguito a verifica sui dati comunicati nei giorni passati sono stati eliminati 3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05/11/2020 La Regione Emilia Romagna comunica che in seguito a verifica sui dati sono stati eliminati 3 casi in quanto giudicati non casi COVID-19. La Regione Calabria comunica che il numero dei decessi a ieri era 124, e non 125. La Regione Toscana comunica che il numero dei decessi a ieri era 1445, e non 1461. Il numero dei decessi nel report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04/11/2020 La Regione Campania comunica che nei dati di ieri, per mero errore materiale, sono stati aggiunti 45 posti di Terapia Intensiva in più. La Regione Emilia Romagna comunica che in seguito a verifica sui dati sono stati eliminati 2 casi in quanto giudicati non casi COVID-19. La Regione Calabria comunica che ieri c'è stato un aggiornamento del bollettino regionale, che riporta una modifica nella distribuzione dei casi ricoverati e terapie intensive. Tale modifica è stata effettuata a seguito delle comunicazioni pervenute dall’azienda ospedaliera di Reggio Calabria e dall’Azienda ospedaliera di Cosenza.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03/11/2020 La Regione Emilia Romagna comunica che in seguito a verifica sui dati sono stati eliminati 3 casi in quanto giudicati non casi COVID-19; La Regione Toscana comunica che un problema tecnico al sistema informativo della prevenzione ha determinato problemi di estrazione a scapito della completa attribuzione delle province. Nei dati di oggi vi sono quindi 373 nuovi casi con provincia in fase di verifica che si provvederà ad attribuire domani.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02/11/2020 La Regione Campania comunica che, in data odierna, i dati della Provincia di Benevento non sono pervenuti.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01/11/2020 La regione Emilia-Romagna segnala che in seguito a verifica sui dati sono stati eliminati 2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31/10/2020 La regione Emilia Romagna segnala che in seguito a verifica sui dati sono stati eliminati due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30/10/2020 La Regione Calabria comunica che i casi totali a ieri erano 4.624 (e non 4.625). La Regione Emilia Romagna comunica che in seguito a verifica sui dati comunicati nei giorni passati sono stati eliminati 4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29/10/2020 La Regione Abruzzo comunica che dal totale dei positivi è stato eliminato un caso di ieri in quanto duplicato. La Regione Emilia Romagna comunica che in seguito a verifica sui dati comunicati nei giorni passati è stato eliminato 1 caso in quanto giudicato non caso COVID-19. Si corregge pertanto il dato dei casi totali positivi comunicato ieri: n°corretto 50.493.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28/10/2020 La Regione Emilia Romagna comunica che in seguito a verifica sui dati comunicati nei giorni passati sono stati eliminati 3 casi in quanto giudicati non casi COVID-19. Si corregge pertanto il numero totale dei positivi comunicato ieri: n° corretto 49.282.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27/10/2020 La Regione Emilia Romagna comunica che in seguito a verifica sui dati comunicati nei giorni passati sono stati eliminati 5 casi in quanto giudicati non casi COVID-19. Si corregge pertanto il numero totale dei casi positivi comunicato ieri: n° corretto 47.872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26/10/2020 La Regione Abruzzo comunica che dal totale sono stati sottratti 2 casi dei giorni passati in quanto pazienti già in carico in altre Regioni e/o casi duplicati. La Regione Emilia Romagna comunica che in seguito a verifica sui dati comunicati nei giorni passati sono stati eliminati 3 casi in quanto giudicati non casi COVID-19. Si corregge pertanto il numero totale dei casi comunicato ieri: N° corretto 46.731.</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25/10/2020 La Calabria comunica che dei 179 nuovi casi positivi di oggi, 3 sono identificati in soggetti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24/10/2020 La Regione Basilicata comunica il seguente ricalcolo: è stato eliminato 1 caso erroneamente comunicato in data 23 ottobre. La Regione Emilia Romagna comunica il seguente ricalcolo: In seguito a verifica sui dati comunicati nei giorni passati sono stati eliminati 3 casi (da Ausl Bologna)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22/10/2020 La Regione Toscana comunica che sono stati effettuati 758 tamponi antigenici rapidi in aggiunta ai test in PCR comunicati La Regione Abruzzo comunica il seguente ricalcolo: dal totale dei positivi è stato sottratto un caso dei giorni passati, in quanto nominativo duplicato (conteggiato due volte)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20/10/2020 La Regione Abruzzo comunica il seguente ricalcolo: Dai casi totali sono stati sottratti 3 positivi; due di questi in quanto conteggiati 2 volte nei giorni scorsi e 1 caso in quanto già in carico ad altra regione. La Regione Campania comunica che il numero dei deceduti è riferito al periodo a partire dal 13.10.20 per tardiva comunicazione di decessi avvenuti al di fuori del territorio delle rispettive ASL di competenza.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19/10/2020 La Regione Campania comunica il seguente ricalcolo: il numero dei deceduti di oggi fa riferimento al periodo a partire dal 01.10.20 per tardiva comunicazione di decessi avvenuti al di fuori del territorio delle rispettive ASL di competenza. La Regione Emilia Romagna comunica il seguente ricalcolo: in seguito a verifica sui dati comunicati nei giorni passati è stato eliminato 1 caso ( da Rimini ) in quanto giudicato non caso COVID-19. Si corregge pertanto il numero totale dei casi comunicati ieri. il numero corretto è 40858.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16/10/2020 La Regione Abruzzo comunica il seguente ricalcolo: Dal totale è stato sottratto un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15/10/2020 La Regione Abruzzo comunica il seguente ricalcolo: Dal totale è stato sottratto un caso comunicato nei giorni scorsi in quanto conteggiato 2 volte. La Regione Sicilia comunica che dei 399 nuovi casi positivi di oggi, si rilevano n.14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13/10/2020 La regione Calabria comunica che dei 44 nuovi casi positivi di oggi, 4 sono migranti; La regione Emilia Romagna comunica il seguente ricalcolo: In seguito a verifica sui dati comunicati nei giorni passati sono stati eliminati 3 casi in quanto giudicati non casi COVID-19; si corregge pertanto il numero dei casi comunicato ieri: n corretto 38.015.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12/10/2020 La Regione Calabria comunica che dei 53 nuovi casi positivi di oggi, 21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09/10/2020 La Regione Calabria segnala dei n.42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08/10/2020 La Regione Basilicata segnala che N. 02 CASI POSITIVI ODIERNI E SEGNALATI NEL COMPUTO TOTALE DEI NUOVI CASI SI RIFERISCONO A RESIDENTI IN ISOLAMENTO IN PUGLIA CHE HANNO UTILIZZATO PER L'ESECUZIONE E LA DIAGNOSI DI SARS CoV-2 LABORATORI ACCREDITATI DELLA REGIONE BASILICATA. La Regione Sicilia segnala che Dei 259 nuovi positivi, si rileva n.1 migrante. La Regione Umbria segnala che i casi testati di ieri erano 130552 e non come erroneamente digitato 135552; oggi il dato corretto è quello riportato, ossia 131965.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07/10/2020 La regione Abruzzo segnala che Dai positivi è stato sottratto un caso comunicato il 5/10 già in carico ad altra regione. La regione Basilicata segnala che N. 10 CASI POSITIVI ODIERNI E SEGNALATI NEL COMPUTO TOTALE DEI NUOVI CASI SI RIFERISCONO A RESIDENTI IN ISOLAMENTO IN PUGLIA CHE HANNO UTILIZZATO PER L'ESECUZIONE E LA DIAGNOSI DI SARS CoV-2 LABORATORI ACCREDITATI DELLA REGIONE BASILICATA.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06/10/2020 La Regione Abruzzo segnala che oggi sono stati riscontrati n.50 nuovi positivi, ma sono stati sottratti dal totale 2 casi dei giorni passati in quanto già in carico ad altre Regioni. La Regione Calabria segnala che dei 23 positivi di oggi 23 sono migranti. La Regione Sicilia segnala che dei 198 nuovi positivi, si rilevano n.2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05/10/2020 La Regione Calabria segnala che dei 23 positivi di oggi 4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03/10/2020 La Regione Calabria segnala che dei 24 positivi di oggi 4 sono migranti. La Regione Emilia Romagna segnala che in seguito a verifica sui dati comunicati nei giorni passati è stato eliminato 1 caso da Modena in quanto giudicato non caso COVID-19. Si corregge pertanto il numero totale dei casi positivi comunicato ieri: n corretto 35.576. La Regione Sicilia segnala che dei 182 nuovi positivi, si rilevano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02/10/2020 La Regione Calabria segnala che dei 18 positivi di oggi uno è un migrante. La Regione Piemonte segnala che dei 219 casi, 58 sono riallineamenti riferiti alla giornata di ieri.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01/10/2020 La Regione Sardegna segnala che l'incremento del n° dei ricoverati scaturisce da un errato conteggio del 29 settembre. Si segnala: decesso di pz di 78 aa ricoverato a Cagliari residente nella provincia di Oristano.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30/09/2020 La Regione Abruzzo segnala che dai positivi è stato sottratto un caso di ieri già in carico ad altra regione. La Regione Calabria segnala che dei18 positivi di oggi 4 sono migranti. La Regione Sardegna segnala 3 nuovi decessi: - 2 persone residenti nel territorio della Provincia del Sud Sardegna, uno ricoverato di 78 anni, uno deceduto all'accesso in Pronto Soccorso presso l'ospedale Santissima Trinità di Cagliari, di 75 anni; - 1 persona residente nel territorio della Provincia di Sassari, di 90 anni, con plurime comorbilità. La Regione Sicilia segnala che dei 170 nuovi positivi, si rilevano 29 militari della marina sbarcati a Siracusa dalla Nave Margottini.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29/09/2020 La Regione ABRUZZO segnala che dai positivi è stato sottratto un caso di ieri già in carico ad altra regione. La Regione CALABRIA segnala che dei 10 positivi di oggi tre sono migranti. La Regione SICILIA segnala che dei nuovi positivi,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27/09/2020 La Regione Sicilia ha comunicato che dei 107 nuovi casi positivi di oggi, 7 sono migranti ospiti dell'Hotspot di Lampedusa. La Regione Calabria ha comunicato che dei 31 nuovi casi positivi di oggi, 24 sono migranti. La Regione Basilicata ha comunicato che l'aumento del numero di casi odierno rispetto al trend dei giorni scorsi è dovuto ad un cluster in una casa di riposo (28 casi tra assistiti e operatori sanitari) e all'attività di contract tracing.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25/09/2020 La Regione Sicilia comunica che dei 107 nuovi casi positivi di oggi, si rilevano n.6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24/09/2020 La Regione Sicilia comunica che dei 125 nuovi casi positivi di oggi, 2 sono migranti ospiti presso l'hotspot di Lampedusa. La Regione Calabria comunica che dei 9 nuovi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23/09/2020 La Regione Sicilia comunica che degli 89 nuovi casi positivi di oggi, 9 risultano ospiti della comunità "Biagio Conte" e 1 migrante (Hotspot Lampedusa). La Regione Calabria comunica che dei 19 nuovi casi positivi di oggi, 1 è migrante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22/09/2020 La Regione Calabria comunica che dei 24 nuovi casi positivi di oggi, 20 sono migranti. La Regione Emilia Romagna comunica che in seguito a verifica è stato eliminato 1 caso in quanto inserimento duplicato dello stesso paziente con dati anagrafici non corretti. Si corregge pertanto il numero dei casi comunicato ieri: n corretto 34.455. La Regione Sicilia comunica che dei 108 nuovi casi positivi di oggi, 5 sono ospiti della comunità 'Biagio Conte'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21/09/2020 La Regione Abruzzo comunica che l'aggiornamento riportato fa riferimento a 3 giorni (sabato, domenica e lunedì). La Regione Sicilia comunica che dei 75 nuovi casi positivi di oggi, 21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20/09/2020 La Regione Abruzzo comunica che non sarà possibile elaborare i dati COVID per i giorni 19 e 20 settembre. Per questi giorni verrano riportati gli stessi valori del 18 settembre; l'aggiornamento avverrà il 21 settembre. La Regione Sicilia comunica che dei nuovi 116 soggetti positivi al tampone,66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19/09/2020 La Regione Abruzzo comunica che non sarà possibile elaborare i dati COVID per i giorni 19 e 20 settembre. Per questi giorni verrano riportati gli stessi valori del 18 settembre; l'aggiornamento avverrà il 21 settembre. La Regione Calabria comunica che dei 25 nuovi casi positivi di oggi, 4 sono migranti. La Regione Sicilia comunica che dei 98 nuovi casi positivi di oggi, 1 è migrante. La Regione Emilia Romagna comunica che in seguito a verifica sui dati comunicati nei giorni passati è stato eliminato 1 casi (da Reggio Emilia) in quanto giudicato non caso COVID-19. Si corregge pertanto il numero totale dei casi positivi comunicato ieri: n corretto di ieri 34.092.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18/09/2020 La Regione Sicilia comunica che dei 179 nuovi casi positivi di oggi, 21 sono ospiti della Comunità "Biagio Conte" e 37 sono migranti ospiti degli hotspot siciliani. La Regione Calabria comunica che dei 28 nuovi casi positivi di oggi, 12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17/09/2020 La Regione Sicilia comunica che dei 96 nuovi casi positivi di oggi, 2 sono migranti ospiti presso l'hotspot di Lampedusa. La Regione Calabria comunica che dei 16 nuovi casi positivi di oggi, 3 sono migranti. La Regione Abruzzo comunica che oggi sono risultati 33 nuovi casi positivi. Dal totale però sono stati sottratti 2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16/09/2020 La Regione Calabria comunica che dei 19 nuovi casi positivi di oggi, 8 sono migranti. La Valle D'Aosta comunica che ieri, 15 settembre, per mero errore materiale sono stati inseriti n. 131 casi da screening anziché 130, pertanto oggi tale dato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15/09/2020 La Regione Sicilia comunica che dei 77 nuovi casi positivi di oggi, 2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14/09/2020 La Regione Sicilia comunica che dei 65 nuovi casi positivi di oggi, 6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13/09/2020 La Regione Calabria comunica che dei 14 positivi di oggi, 2 sono migranti. La Regione Emilia Romagna comunica il seguente ricalcolo: In seguito a verifica sui dati comunicati nei giorni passati sono stati eliminati 2 casi in quanto giudicati non casi COVID-19. Si corregge pertanto il numero totale dei casi positivi comunicato ieri: n corretto 33.361. La Regione Sicilia comunica che dei 61 positivi di oggi, 3 sono migranti (1 a Siracusa e 2 a Ragusa). La Regione Sardegna comunica che il numero totale dei ricoverati non in T.I. è stato aggiornato con i dati reperiti in data odierna dal P.O. San Francesco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12/09/2020 La Regione Calabria comunica che dei 18 soggetti positivi di oggi, 7 sono migranti e 1 è un soggetto residente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11/09/2020 La Regione Sicilia comunica che dei 104 nuovi positivi di oggi, 11 sono migranti ospiti presso la nave Azzurra in rada al porto di Augusta.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09/09/2020 La Regione Abruzzo comunica che dal totale dei casi positivi sono stati sottratti 3 casi di ieri, in quanto in carico ad altra Regione. La Regione Emilia Romagna comunica che in seguito a verifica sui dati comunicati nei giorni passati è stato eliminato 1 caso in quanto giudicato non caso COVID-19. Si corregge pertanto il numero totale dei casi positivi comunicato ieri: n corretto TOT 32.853.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08/09/2020 La Regione Abruzzo comunica che dal totale dei casi positivi è stato sottratto 1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07/09/2020 La Regione Sicilia comunica che dei 49 nuovi positivi di oggi, 15 sono ospiti dell'hotspot di Lampedusa; La Regione Campania comunica che l'incremento odierno dei casi positivi è 218, sebbene la differenza tra il totale dei casi positivi di oggi e quello di ieri è 260 poiché 42 casi positivi sono da attribuire ai giorni scorsi (residuo screening); La Regione Calabria comunica che dei 17 nuovi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06/09/2020 La Regione CALABRIA segnala che dei 27 positivi di oggi 8 sono migranti. La Regione Emilia Romagna segnala che in seguito a verifica sui dati comunicati nei giorni scorsi è stato eliminato 1 caso da Reggio Emilia in quanto giudicato non caso COVID-19. Si corregge pertanto il numero totale dei casi positivi comunicato ieri: n corretto 32.504. In seguito a verifica, un decesso precedentemente comunicato è stato giudicato non attribuibile a COVID-19. Si corregge pertanto il numero totale dei decessi comunicato ieri: n corretto 4.463. La Regione Sicilia segnala che DEI NUOVI 37 SOGGETTI POSITIVI AL TAMPONE, 8 sono Immigrati ospiti nei Centri di Accoglienza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05/09/2020 La Regione Abruzzo segnala che dal totale dei positivi è stato sottratto 1 caso precedentemente conteggiato 2 volte. La Regione Calabria segnala che dei 19 positivi di oggi 6 sono migranti. La Regione Sicilia segnala che dei nuovi 114 soggetti positivi , 10 sono immigrati ospiti sulla motonave Allegra nel porto di Tapani.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04/09/2020 La Regione Calabria segnala che di 19 positivi di oggi sei sono migranti. La Regione Emilia Romagna segnala che in seguito a verifica sui dati comunicati nei giorni passati è stato eliminato 1 caso da Bologna in quanto giudicato non casi COVID-19. Si corregge pertanto il numero totale dei casi positivi comunicato ieri: n corretto 32246-1. La Regione Sicilia segnala che dei 78 casi positivi, si rilevano n.6 migranti (n.4 Pozzallo, n.2 Siracusa)La Regione Veneto segnala che 50 casi sono riferiti ad un laboratorio che ha caricato i casi successivamente e che risalgono ai primi 15 gg di agosto.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03/09/2020 La regione Calabria segnala che dei tredici positivi di oggi due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02/09/2020 La Regione Calabria comunica che dei 32 nuovi casi positivi rilevati oggi, 27 sono migranti. La Regione Sicilia comunica che degli 83 nuovi casi positivi rilevati oggi, 26 sono migranti (n.16 centro accoglienza Agrigento, n.1 Trapani, n. 9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01/09/2020 La Regione Abruzzo comunica il seguente ricalcolo: sono stati sottratti 2 casi positivi segnalati nei giorni passati, in quanto già in carico ad altre Regioni. La Regione Basilicata comunica il seguente ricalcolo: è stato sottratto 1 caso positivo in un soggetto residente in Basilicata ma proveniente da Stato estero, segnalato il 28.08.2020 ma non confermato dai 2 tamponi di controllo processati presso il laboratorio regionale di riferimento. La Regione Calabria comunica che dei ventidue soggetti positivi di oggi, 17 sono migranti e 2 residenti fuori regione. La Regione Sicilia comunica che dei 33 positivi di oggi, 5 sono migranti.</a:t>
          </a:r>
        </a:p>
      </xdr:txBody>
    </xdr:sp>
    <xdr:clientData/>
  </xdr:twoCellAnchor>
  <xdr:twoCellAnchor>
    <xdr:from>
      <xdr:col>19</xdr:col>
      <xdr:colOff>816900</xdr:colOff>
      <xdr:row>203</xdr:row>
      <xdr:rowOff>15289</xdr:rowOff>
    </xdr:from>
    <xdr:to>
      <xdr:col>21</xdr:col>
      <xdr:colOff>53376</xdr:colOff>
      <xdr:row>204</xdr:row>
      <xdr:rowOff>156970</xdr:rowOff>
    </xdr:to>
    <xdr:sp>
      <xdr:nvSpPr>
        <xdr:cNvPr id="60" name="Shape 60"/>
        <xdr:cNvSpPr txBox="1"/>
      </xdr:nvSpPr>
      <xdr:spPr>
        <a:xfrm>
          <a:off x="24413500" y="67104944"/>
          <a:ext cx="1725677" cy="4591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 - NEW</a:t>
          </a:r>
        </a:p>
      </xdr:txBody>
    </xdr:sp>
    <xdr:clientData/>
  </xdr:twoCellAnchor>
  <xdr:twoCellAnchor>
    <xdr:from>
      <xdr:col>12</xdr:col>
      <xdr:colOff>556052</xdr:colOff>
      <xdr:row>175</xdr:row>
      <xdr:rowOff>132335</xdr:rowOff>
    </xdr:from>
    <xdr:to>
      <xdr:col>15</xdr:col>
      <xdr:colOff>29358</xdr:colOff>
      <xdr:row>177</xdr:row>
      <xdr:rowOff>203761</xdr:rowOff>
    </xdr:to>
    <xdr:sp>
      <xdr:nvSpPr>
        <xdr:cNvPr id="61" name="Shape 61"/>
        <xdr:cNvSpPr txBox="1"/>
      </xdr:nvSpPr>
      <xdr:spPr>
        <a:xfrm>
          <a:off x="15440452" y="58331990"/>
          <a:ext cx="3207107"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 + 154 deceduti comunicati dalla Asl di Parma avvenuti in marzo, aprile e maggio e finora non conteggiati</a:t>
          </a:r>
        </a:p>
      </xdr:txBody>
    </xdr:sp>
    <xdr:clientData/>
  </xdr:twoCellAnchor>
  <xdr:twoCellAnchor>
    <xdr:from>
      <xdr:col>12</xdr:col>
      <xdr:colOff>69862</xdr:colOff>
      <xdr:row>176</xdr:row>
      <xdr:rowOff>168044</xdr:rowOff>
    </xdr:from>
    <xdr:to>
      <xdr:col>12</xdr:col>
      <xdr:colOff>508160</xdr:colOff>
      <xdr:row>176</xdr:row>
      <xdr:rowOff>168044</xdr:rowOff>
    </xdr:to>
    <xdr:sp>
      <xdr:nvSpPr>
        <xdr:cNvPr id="62" name="Shape 62"/>
        <xdr:cNvSpPr/>
      </xdr:nvSpPr>
      <xdr:spPr>
        <a:xfrm>
          <a:off x="14954262" y="5868519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598661</xdr:colOff>
      <xdr:row>240</xdr:row>
      <xdr:rowOff>32445</xdr:rowOff>
    </xdr:from>
    <xdr:to>
      <xdr:col>15</xdr:col>
      <xdr:colOff>246946</xdr:colOff>
      <xdr:row>240</xdr:row>
      <xdr:rowOff>320046</xdr:rowOff>
    </xdr:to>
    <xdr:sp>
      <xdr:nvSpPr>
        <xdr:cNvPr id="63" name="Shape 63"/>
        <xdr:cNvSpPr txBox="1"/>
      </xdr:nvSpPr>
      <xdr:spPr>
        <a:xfrm>
          <a:off x="15483061" y="78888650"/>
          <a:ext cx="338208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Nuove restrizioni !!!! Coprifuoco dalle 24 alle 6…</a:t>
          </a:r>
        </a:p>
      </xdr:txBody>
    </xdr:sp>
    <xdr:clientData/>
  </xdr:twoCellAnchor>
  <xdr:twoCellAnchor>
    <xdr:from>
      <xdr:col>12</xdr:col>
      <xdr:colOff>135982</xdr:colOff>
      <xdr:row>240</xdr:row>
      <xdr:rowOff>176242</xdr:rowOff>
    </xdr:from>
    <xdr:to>
      <xdr:col>12</xdr:col>
      <xdr:colOff>574280</xdr:colOff>
      <xdr:row>240</xdr:row>
      <xdr:rowOff>176242</xdr:rowOff>
    </xdr:to>
    <xdr:sp>
      <xdr:nvSpPr>
        <xdr:cNvPr id="64" name="Shape 64"/>
        <xdr:cNvSpPr/>
      </xdr:nvSpPr>
      <xdr:spPr>
        <a:xfrm>
          <a:off x="15020382" y="7903244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372408</xdr:colOff>
      <xdr:row>197</xdr:row>
      <xdr:rowOff>160598</xdr:rowOff>
    </xdr:from>
    <xdr:to>
      <xdr:col>46</xdr:col>
      <xdr:colOff>966170</xdr:colOff>
      <xdr:row>319</xdr:row>
      <xdr:rowOff>144530</xdr:rowOff>
    </xdr:to>
    <xdr:sp>
      <xdr:nvSpPr>
        <xdr:cNvPr id="65" name="Shape 65"/>
        <xdr:cNvSpPr txBox="1"/>
      </xdr:nvSpPr>
      <xdr:spPr>
        <a:xfrm>
          <a:off x="42638008" y="65345253"/>
          <a:ext cx="15528963" cy="371777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31/08/2020 La Calabria comunica il seguente ricalcolo: il numero corretto dei tamponi effettuati il 30.08.2020 è 154.919; La Regione Sicilia comunica che dei 26 soggetti positivi, 2 sono migranti ospiti dei centri di accoglienza di Lampedusa e Catania; La Regione Veneto comunica il seguente ricalcolo: il numero corretto dei guariti e dell'isolamento domiciliare del giorno 29.08.20 è rispettivamente 18.290 e 2.285; il numero corretto dei guariti e dell'isolamento domiciliare del giorno 30.08.20 è rispettivamente 18.399 e 2.286;</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30/08/2020 La Regione Basilicata comunica che il numero dei tamponi e dei casi testati di oggi sarà comunicato insieme ai dati di domani 31.08.2020; La Regione Sicilia comunica che dei 34 casi positivi di oggi, 4 sono migranti e 5 sono mediatori culturali del centro di accoglienza di Pietraperzia-Enna; La Regione Calabria comunica che dei 34 casi positivi di oggi, 10 sono migranti; La Regione Valle D'Aosta comunica che un caso dichiarato guarito il 24.04.2020 è ritornato positivo e ricoverato.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29/08/2020 La Regione Sicilia comunica che dei 29 positivi di oggi, 5 sono migranti ospiti dei centri di accoglienza (1 Agrigento, 3 Pozzallo e 1 Marzamemi).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28/08/2020 La Regione Abruzzo segnala che: Oggi sono risultati 21 nuovi casi positivi. Dal totale però è stato sottratto 1 caso dei giorni passati, in quanto già in carico ad altra Regione. La Regione Calabria segnala che : Dei dieci positivi di oggi cinque sono del CARA di Crotone. La Regione Emilia Romagna segnala che : In seguito a verifica sono stati eliminati 2 casi (entrambi da Bologna) in quanto inserimento duplicato dello stesso paziente con dati anagrafici non corretti. Si corregge pertanto il numero dei casi comunicato ieri: n corretto 31.383. La Regione Sicilia segnala che:DEI NUOVI 54 SOGGETTI POSITIVI AL TAMPONE, 5 SONO IMMIGRATI OSPITI DEL CENTRO DI ACCOGLIENZA DI AGRIGENTO, 5 PROVENIENTI DALLA REGIONE CAMPANIA ED UNO DAL VENEZUELA.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27/08/2020 La Regione Sardegna comunica che dal totale dei casi vengono sottratte due unità nella provincia di Nuoro, già dichiarati in data 23/08 ma con ripetuti tamponi negativi.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26/08/2020 La Regione Abruzzo comunica il seguente ricalcolo: dal totale è stato sottratto 1 caso di lunedì scorso, in quanto già in carico ad altra Regione. La Regione Sicilia comunica che dei 33 nuovi positivi, 3 sono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25/08/2020 La Regione Emilia Romagna comunica il seguente ricalcolo: In seguito a verifica sono stati eliminati 2 casi ( 1 da Forlì e 1 da Parma) in quanto inserimento duplicato dello stesso paziente con dati anagrafici non corretti. Si corregge pertanto il numero dei casi comunicato ieri: n corretto 31029. La Regione Lazio comunica che ai tamponi riportati si aggiungono 8.495 tamponi rapidi eseguiti dal 17/08 presso gli aeroporti di Fiumicino e Ciampino.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24/08/2020 La Regione Sicilia comunica che dei 65 nuovi casi positivi, 58 sono immigrati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20/08/2020 La Regione Sardegna comunica il seguente ricalcolo: dal totale di ieri sono stati eliminati 5 casi in provincia di Nuoro poichè duplicati.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18/08/2020 La Regione Basilicata comunica che 2 casi già risultati positivi e segnalati il 15.08.2020, sono risultati negativi ai test di conferma per SARS CoV-2 di II livello e detratti dal computo totale.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16/08/2020 La Regione Sicilia comunica che dei 39 nuovi casi positivi, 5 sono migranti sbarcati sulle coste regionali e 10 risultano correlati con casi provenienti da Malta. La Regione Basilicata comunica che il numero dei tamponi effettuati e dei casi testati odierni sarà comunicato con i dati del 17/08 e che 1 caso risultato positivo e segnalato il 15/08 è risultato negativo ai test per SARS Cov2 di II livello eseguito in data odierna. La Regione Sardegna comunica il seguente ricalcolo: è stato eliminato 1 caso della Provincia di Oristano segnalato nei giorni scorsi.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15/08/2020 La Regione Emilia Romagna comunica che a seguito di una verifica interna dei dati sui decessi, la Asl di Parma ha comunicato 154 decessi avvenuti in marzo, aprile e maggio e finora non conteggiati. La Regione Piemonte comunica che dei 47 nuovi casi positivi, 15 sono diagnosi del 13 agosto inserite in ritardo a causa di un guasto tecnico che ha riguardato la Piattaforma COVID-19 Regione Piemonte. La Sardegna comunica che dei 5 nuovi casi positivi, 4 casi sono attribuibili in migranti del sud Sardegna e 1 caso nella città metropolitana di Cagliari in cittadino di rientro dalla Spagna. La Regione Sicilia comunica che dei 46 nuovi casi positivi, 13 provengono da Malta.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14/08/2020 La Regione Sicilia comunica che dei 36 nuovi positivi, 21 risultano essere immigrati sbarcati sulle coste regionali. La Regione Piemonte comunica che a causa di un guasto tecnico della rete dei sistemi informativi regionali, i nuovi casi positivi di oggi potrebbero essere sottostimati.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13/08/2020 La PA Bolzano comunica che oggi è stato eliminato un caso positivo a causa di un doppio inserimento. La Regione Sicilia comunica che dei 42 nuovi positivi di oggi, 5 risultano essere immigrati sbarcati sulle coste siciliane.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12/08/2020 La Regione Abruzzo comunica che oggi sono risultati 9 nuovi casi positivi. Dal totale però sono stati sottratti 5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11/08/2020 La regione CALABRIA segnala che: I due casi di Crotone sono del focolaio del CARA (migranti). Il caso di Cosenza è riconducibile ai giovani rientrati da Corfù. La regione FRIULI VENEZIA GIULIA segnala che: a seguito di una verifica interna sulla correttezza dei dati relativi a COVID-19, è emerso un decesso occorso in data 12/07 non precedentemente comunicato. Si corregge quindi il totale dei decessi. La regione SICILIA segnala che: che degli 89 soggetti, nuovi positivi al tampone, 71 sono extracomunitari sbarcati sulle coste regionali.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09/08/2020 La Regione Basilicata segnala che in assenza di casi positivi e variazioni delle altre voci, i dati esatti verranno comunicati nella giornata del 10/08.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06/08/2020 La Regione EMILIA ROMAGNA segnala che in seguito a verifica è stato eliminato 1 casi da Ferrara, in quanto inserimento duplicato dello stesso paziente con dati anagrafici non corretti.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04/08/2020 La regione Basilicata ha comunicato che dei 49 soggetti positivi posti in isolamento domiciliare, 10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03/08/2020 La Regione FRIULI VENEZIA GIULIA segnala che a seguito di una verifica interna sulla correttezza e completezza dei dati relativi a COVID-19, sono emersi i seguenti ricalcoli: un decesso occorso in data 22/06 non precedentemente comunicato e 6 casi positivi indicati come casi da screening, in realtà casi da sospetto diagnostico. Si correggono quindi sia il totale dei decessi sia la distribuzione dei casi nelle categorie Casi da sospetto diagnostico e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02/08/2020 La Regione Emilia Romagna ha comunicato il seguente ricalcolo: In seguito a verifica è stato eliminato 1 caso (da Modena) in quanto inserimento duplicato dello stesso paziente con dati anagrafici non corretti. Si corregge pertanto il numero dei casi comunicato ieri: n corretto 29725.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01/08/2020 La Regione Calabria comunica che i tre nuovi positivi sono stati intercettati dallo screening condotto su 79 migranti a Crotone. La Regione Emilia Romagna riporta la seguente comunicazione - Si rettifica il numero dei tamponi effettuati comunicato ieri: il numero corretto è di 655.330 (e NON 662.830).</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31/07/2020 La Regione Sardegna comunica che i 10 casi positivi di oggi sono di importazione dall'Algeria in giovani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30/07/2020 La Regione Emilia Romagna ha comunicato il seguente ricalcolo: In seguito a verifica sono stati eliminati 4 casi (1 da Parma, 1 da Reggio Emilia, 1 da Bologna e 1 da Imola) in quanto inserimenti duplicati dello stesso paziente. Si corregge pertanto il numero dei casi comunicato ieri: n. corretto 29599.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29/07/2020 La P.A. BOLZANO comunica che ha effettuato un ricalcolo: ha eliminato 1 caso perché inserito due volte; l'incremento odierno dei nuovi casi positivi è +5.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28/07/2020 La Regione BASILICATA segnala che il notevole incremento dei casi dell'ultima settimana è dovuta a casi di importazione e non autoctoni derivati da attività di screening (N. 38 migranti del Bangladesh, 11 dei quali trasferiti a Roma in apposita struttura (Osp. Celio)+ n. 5 cittadini stranieri e n. 1 residente in Basilicata rientrati rispettivamente da Paesi Esteri e dall'Emilia Romagna. La Regione CALABRIA segnala che l'incremento dei contagi è da correlarsi a 5 casi positivi rilevati tra i migranti sbarcati a Crotone il 25 luglio. La P.A.BOLZANO segnala che i positivi sono 2.692 (oggi + 2 nuovi casi di nuovi positivi rispetto al giorno precedente ma vanno sottratti -10 casi di persone che a seguito di un controllo dei dati sono state conteggiate 2 volte ); quindi il dato dei positivi aggiornato da oggi è 2.700 + 2 -10 = 2.692. La Regione SARDEGNA segnala che il numero dei deceduti si riduce di una unità in seguito a ricalcolo, successivo alla comunicazione dei dati dello stato del caso (da deceduto a guarito) appartenente all'Area di Nuoro e segnalato ieri come deceduto. Si aumenta pertanto il numero dei guariti di una unità.</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27/07/2020 L'ABRUZZO segnala che i dati di ieri (domenica) sui casi testati e tamponi erano errati. I numeri corretti erano 82245 casi e 124891 tamponi, pertanto il reale incremento rispetto a ieri è (178 casi e 264 tamponi). La SARDEGNA segnala che ha fatto un ricalcolo sul totale dei casi. Due casi dell'Area di Sassari erano stati inseriti erroneamente due volte,pertanto l'incremento dei casi positivi di oggi è 0. Si inserisce un decesso della scorsa settimana rilevato in data odierna appartenente all'Area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26/07/2020 La Regione Abruzzo comunica il seguente ricalcolo: è stato eliminato n. 1 caso positivo erroneamente comunicato in precedenza. La Regione Basilicata comunica che per la data odierna si confermano i dati del 25 luglio; il 27 luglio sarà comunicato il totale dei tamponi effettuati il 26 e 27 luglio.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25/07/2020 La Regione Emilia Romagna ha comunicato il seguente ricalcolo: In seguito a verifica sui dati comunicati nei giorni passati è stato eliminato 1 caso (da Bologna)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22/07/2020 La regione Abruzzo comunica il seguente ricalcolo: Sono stati sottratti 2 casi positivi erroneamente conteggiati nei giorni precedenti. La regione Basilicata comunica che dei 36 nuovi casi positivi, 33 sono stati riscontrati in un gruppo di migranti già sottoposti a quarantena.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21/07/2020 La Regione Puglia comunica il seguente ricalcolo: è stato eliminato un caso a seguito di verifica con il laboratorio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19/07/2020 La Regione Molise segnala che 1 caso del 18 luglio riusulta essere negativo confermato, la Regione Basilicata segnala che nella giornata di domani comunicherà il numero esatto dei casi testati e dei tamponi effettuati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17/07/2020 La Regione Emilia Romagna comunica il seguente ricalcolo: in seguito a verifica sui dati comunicati nei giorni passati sono stati eliminati 2 casi (1 da Parma e 1 da Ferrara) in quanto ri-classificati non casi COVID-19. Si corregge pertanto il numero totale dei casi positivi comunicato ieri: n. corretto 29.033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15/07/2020 La regione Basilicata ha comunicato un ricalcolo: ha eliminato 1 caso inserito erroneamente come nuovo positivo, la regione Calabria ha comunicato che dei 54 soggetti positivi posti in isolamento domiciliare, 13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12/07/2020 La Regione Calabria segnala che dallo screening condotto su 70 migranti sbarcati ieri a Roccella Ionica sono stati intercettati 26 soggetti positivi dal laboratorio dell'ASP di Reggio Calabria; in strutture dedicate, appositamente individuate dalla Prefettura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10/07/2020 La Regione Lazio segnala che si aggiungono ulteriori 12 persone positive a test molecolare per la ricerca di SARS-CoV-2 identificate a seguito di screening effettuato allo sbarco del volo DACCA-FCO atterrato il 6/06/2020 alle 17.45 presso l'aeroporto Leonardo da Vinci di Fiumicino, come da ordinanza regionale. Il totale delle persone positive dal volo in oggetto è 48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09/07/2020 Le Regioni Liguria, Piemonte e Valle d'Aosta riportano un numero inferiore di casi diagnostici rispetto a ieri, per un ricalcolo, sono aumentati infatti gli screening. La regione Emilia Romagna comunica che a seguito di un ricontrollo, sono stati eliminati dall'AUsl di Reggio Emilia 16 casi: 15 casi erano doppi inserimenti, un caso è stato riattribuito all'AUsl di Cesena. Il totale dei casi all'08.07 era di 28.740, pertanto l'incremento reale dei casi di oggi è +29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08/07/2020 La Regione Lazio segnala che al totale dei casi positivi si aggiunge un totale di 37 persone positive a test molecolare per la ricerca di SARS-CoV-2 identificate a seguito di screening effettuato allo sbarco del volo DACCA-FCO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07/07/2020 La Regione Puglia riporta un caso totale in meno rispetto a ieri perchè ha eliminato un caso duplicato, alla Regione Lazio si aggiungono 21 persone positive a test molecolare per la ricerca di SARS-CoV-2 identificate a seguito di screening effettuato allo sbarco del volo DACCA –FCO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06/07/2020 La Regione Friuli Venezia Giulia riporta una diminuzione dei Guariti,rispetto a ieri, in quanto è stata rilevata una ripositivizzazione, la Regione Piemonte riporta che i dati dei casi totali da diagnosi stanno diminuendo in quanto stanno effettuando un ricalcolo e di conseguenza aumentano i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01/07/2020 La Regione Marche ha comunicato il seguente ricalcolo: n.4 decessi precedentemente segnalati non risultano classificabili come COVID-19 positivi, la Regione Puglia ha comunicato il seguente ricalcolo: ha eliminato n.1 caso duplicato</a:t>
          </a:r>
        </a:p>
      </xdr:txBody>
    </xdr:sp>
    <xdr:clientData/>
  </xdr:twoCellAnchor>
  <xdr:twoCellAnchor>
    <xdr:from>
      <xdr:col>12</xdr:col>
      <xdr:colOff>576702</xdr:colOff>
      <xdr:row>247</xdr:row>
      <xdr:rowOff>268583</xdr:rowOff>
    </xdr:from>
    <xdr:to>
      <xdr:col>15</xdr:col>
      <xdr:colOff>1091771</xdr:colOff>
      <xdr:row>249</xdr:row>
      <xdr:rowOff>73447</xdr:rowOff>
    </xdr:to>
    <xdr:sp>
      <xdr:nvSpPr>
        <xdr:cNvPr id="66" name="Shape 66"/>
        <xdr:cNvSpPr txBox="1"/>
      </xdr:nvSpPr>
      <xdr:spPr>
        <a:xfrm>
          <a:off x="15461102" y="81404438"/>
          <a:ext cx="424887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DPCM !!!! chiusura alle 18 di tutti i ristoranti, bar e gelaterie. Poi stop a palestre, piscine, sale di teatro e cinema.</a:t>
          </a:r>
        </a:p>
      </xdr:txBody>
    </xdr:sp>
    <xdr:clientData/>
  </xdr:twoCellAnchor>
  <xdr:twoCellAnchor>
    <xdr:from>
      <xdr:col>12</xdr:col>
      <xdr:colOff>120662</xdr:colOff>
      <xdr:row>248</xdr:row>
      <xdr:rowOff>180539</xdr:rowOff>
    </xdr:from>
    <xdr:to>
      <xdr:col>12</xdr:col>
      <xdr:colOff>558960</xdr:colOff>
      <xdr:row>248</xdr:row>
      <xdr:rowOff>180539</xdr:rowOff>
    </xdr:to>
    <xdr:sp>
      <xdr:nvSpPr>
        <xdr:cNvPr id="67" name="Shape 67"/>
        <xdr:cNvSpPr/>
      </xdr:nvSpPr>
      <xdr:spPr>
        <a:xfrm>
          <a:off x="15005062" y="8165294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592844</xdr:colOff>
      <xdr:row>257</xdr:row>
      <xdr:rowOff>276650</xdr:rowOff>
    </xdr:from>
    <xdr:to>
      <xdr:col>18</xdr:col>
      <xdr:colOff>98736</xdr:colOff>
      <xdr:row>261</xdr:row>
      <xdr:rowOff>55701</xdr:rowOff>
    </xdr:to>
    <xdr:sp>
      <xdr:nvSpPr>
        <xdr:cNvPr id="68" name="Shape 68"/>
        <xdr:cNvSpPr txBox="1"/>
      </xdr:nvSpPr>
      <xdr:spPr>
        <a:xfrm>
          <a:off x="15477244" y="84663705"/>
          <a:ext cx="6973493"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DPCM !!! Valido fino al 3 dicembre.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Restrizioni più severe su chiusura locali pubblici e mobilità delle persone con istituzione delle seguenti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Calabria, Lombardia, Piemonte,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Puglia, Sicilia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restanti regioni</a:t>
          </a:r>
        </a:p>
      </xdr:txBody>
    </xdr:sp>
    <xdr:clientData/>
  </xdr:twoCellAnchor>
  <xdr:twoCellAnchor>
    <xdr:from>
      <xdr:col>12</xdr:col>
      <xdr:colOff>136804</xdr:colOff>
      <xdr:row>259</xdr:row>
      <xdr:rowOff>185227</xdr:rowOff>
    </xdr:from>
    <xdr:to>
      <xdr:col>12</xdr:col>
      <xdr:colOff>575102</xdr:colOff>
      <xdr:row>259</xdr:row>
      <xdr:rowOff>185227</xdr:rowOff>
    </xdr:to>
    <xdr:sp>
      <xdr:nvSpPr>
        <xdr:cNvPr id="69" name="Shape 69"/>
        <xdr:cNvSpPr/>
      </xdr:nvSpPr>
      <xdr:spPr>
        <a:xfrm>
          <a:off x="15021204" y="85226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263</xdr:row>
      <xdr:rowOff>76559</xdr:rowOff>
    </xdr:from>
    <xdr:to>
      <xdr:col>18</xdr:col>
      <xdr:colOff>107994</xdr:colOff>
      <xdr:row>265</xdr:row>
      <xdr:rowOff>300248</xdr:rowOff>
    </xdr:to>
    <xdr:sp>
      <xdr:nvSpPr>
        <xdr:cNvPr id="70" name="Shape 70"/>
        <xdr:cNvSpPr txBox="1"/>
      </xdr:nvSpPr>
      <xdr:spPr>
        <a:xfrm>
          <a:off x="15486502" y="86444814"/>
          <a:ext cx="6973493"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Bolzano, Calabria, Lombardia, Piemonte,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Abruzzo, Basilicata, Liguria, Puglia, Sicilia, Toscana, Umbria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restanti regioni</a:t>
          </a:r>
        </a:p>
      </xdr:txBody>
    </xdr:sp>
    <xdr:clientData/>
  </xdr:twoCellAnchor>
  <xdr:twoCellAnchor>
    <xdr:from>
      <xdr:col>12</xdr:col>
      <xdr:colOff>111404</xdr:colOff>
      <xdr:row>264</xdr:row>
      <xdr:rowOff>197927</xdr:rowOff>
    </xdr:from>
    <xdr:to>
      <xdr:col>12</xdr:col>
      <xdr:colOff>549702</xdr:colOff>
      <xdr:row>264</xdr:row>
      <xdr:rowOff>197927</xdr:rowOff>
    </xdr:to>
    <xdr:sp>
      <xdr:nvSpPr>
        <xdr:cNvPr id="71" name="Shape 71"/>
        <xdr:cNvSpPr/>
      </xdr:nvSpPr>
      <xdr:spPr>
        <a:xfrm>
          <a:off x="14995804" y="869027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267</xdr:row>
      <xdr:rowOff>76559</xdr:rowOff>
    </xdr:from>
    <xdr:to>
      <xdr:col>18</xdr:col>
      <xdr:colOff>581169</xdr:colOff>
      <xdr:row>269</xdr:row>
      <xdr:rowOff>300248</xdr:rowOff>
    </xdr:to>
    <xdr:sp>
      <xdr:nvSpPr>
        <xdr:cNvPr id="72" name="Shape 72"/>
        <xdr:cNvSpPr txBox="1"/>
      </xdr:nvSpPr>
      <xdr:spPr>
        <a:xfrm>
          <a:off x="15486502" y="87791014"/>
          <a:ext cx="7446668"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Bolzano, Calabria, Campania, Lombardia, Piemonte, Toscana,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Abruzzo, Basilicata, Emilia, Friuli, Liguria, Marche, Puglia, Sicilia, Umbria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Lazio, Molise, Sardegna, Trento, Veneto</a:t>
          </a:r>
        </a:p>
      </xdr:txBody>
    </xdr:sp>
    <xdr:clientData/>
  </xdr:twoCellAnchor>
  <xdr:twoCellAnchor>
    <xdr:from>
      <xdr:col>12</xdr:col>
      <xdr:colOff>111404</xdr:colOff>
      <xdr:row>268</xdr:row>
      <xdr:rowOff>197927</xdr:rowOff>
    </xdr:from>
    <xdr:to>
      <xdr:col>12</xdr:col>
      <xdr:colOff>549702</xdr:colOff>
      <xdr:row>268</xdr:row>
      <xdr:rowOff>197927</xdr:rowOff>
    </xdr:to>
    <xdr:sp>
      <xdr:nvSpPr>
        <xdr:cNvPr id="73" name="Shape 73"/>
        <xdr:cNvSpPr/>
      </xdr:nvSpPr>
      <xdr:spPr>
        <a:xfrm>
          <a:off x="14995804" y="88248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281</xdr:row>
      <xdr:rowOff>63859</xdr:rowOff>
    </xdr:from>
    <xdr:to>
      <xdr:col>18</xdr:col>
      <xdr:colOff>1002501</xdr:colOff>
      <xdr:row>283</xdr:row>
      <xdr:rowOff>287548</xdr:rowOff>
    </xdr:to>
    <xdr:sp>
      <xdr:nvSpPr>
        <xdr:cNvPr id="74" name="Shape 74"/>
        <xdr:cNvSpPr txBox="1"/>
      </xdr:nvSpPr>
      <xdr:spPr>
        <a:xfrm>
          <a:off x="15486502" y="92375714"/>
          <a:ext cx="7868000"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Aggiornamento zone: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Rossa</a:t>
          </a:r>
          <a:r>
            <a:rPr b="0" baseline="0" cap="none" i="0" spc="0" strike="noStrike" sz="1100" u="none">
              <a:solidFill>
                <a:srgbClr val="000000"/>
              </a:solidFill>
              <a:uFillTx/>
              <a:latin typeface="+mn-lt"/>
              <a:ea typeface="+mn-ea"/>
              <a:cs typeface="+mn-cs"/>
              <a:sym typeface="Helvetica Neue"/>
            </a:rPr>
            <a:t> (quasi-Lockdown): Abruzzo, Bolzano, Campania, Toscana, Val d’Aosta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Arancione</a:t>
          </a:r>
          <a:r>
            <a:rPr b="0" baseline="0" cap="none" i="0" spc="0" strike="noStrike" sz="1100" u="none">
              <a:solidFill>
                <a:srgbClr val="000000"/>
              </a:solidFill>
              <a:uFillTx/>
              <a:latin typeface="+mn-lt"/>
              <a:ea typeface="+mn-ea"/>
              <a:cs typeface="+mn-cs"/>
              <a:sym typeface="Helvetica Neue"/>
            </a:rPr>
            <a:t> (middle quasi-Lockdown): Basilicata, Calabria, Emilia, Friuli, Lombardia, Piemonte, Marche, Puglia, Umbria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sng">
              <a:solidFill>
                <a:srgbClr val="000000"/>
              </a:solidFill>
              <a:uFillTx/>
              <a:latin typeface="+mn-lt"/>
              <a:ea typeface="+mn-ea"/>
              <a:cs typeface="+mn-cs"/>
              <a:sym typeface="Helvetica Neue"/>
            </a:rPr>
            <a:t>Zona Gialla</a:t>
          </a:r>
          <a:r>
            <a:rPr b="0" baseline="0" cap="none" i="0" spc="0" strike="noStrike" sz="1100" u="none">
              <a:solidFill>
                <a:srgbClr val="000000"/>
              </a:solidFill>
              <a:uFillTx/>
              <a:latin typeface="+mn-lt"/>
              <a:ea typeface="+mn-ea"/>
              <a:cs typeface="+mn-cs"/>
              <a:sym typeface="Helvetica Neue"/>
            </a:rPr>
            <a:t> (soft quasi-Lockdown): Lazio, Liguria, Molise, Sardegna, Sicilia, Trento, Veneto</a:t>
          </a:r>
        </a:p>
      </xdr:txBody>
    </xdr:sp>
    <xdr:clientData/>
  </xdr:twoCellAnchor>
  <xdr:twoCellAnchor>
    <xdr:from>
      <xdr:col>12</xdr:col>
      <xdr:colOff>111404</xdr:colOff>
      <xdr:row>282</xdr:row>
      <xdr:rowOff>185227</xdr:rowOff>
    </xdr:from>
    <xdr:to>
      <xdr:col>12</xdr:col>
      <xdr:colOff>549702</xdr:colOff>
      <xdr:row>282</xdr:row>
      <xdr:rowOff>185227</xdr:rowOff>
    </xdr:to>
    <xdr:sp>
      <xdr:nvSpPr>
        <xdr:cNvPr id="75" name="Shape 75"/>
        <xdr:cNvSpPr/>
      </xdr:nvSpPr>
      <xdr:spPr>
        <a:xfrm>
          <a:off x="14995804" y="92833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21</xdr:col>
      <xdr:colOff>270780</xdr:colOff>
      <xdr:row>3</xdr:row>
      <xdr:rowOff>214687</xdr:rowOff>
    </xdr:from>
    <xdr:to>
      <xdr:col>26</xdr:col>
      <xdr:colOff>444676</xdr:colOff>
      <xdr:row>18</xdr:row>
      <xdr:rowOff>266597</xdr:rowOff>
    </xdr:to>
    <xdr:graphicFrame>
      <xdr:nvGraphicFramePr>
        <xdr:cNvPr id="77" name="Chart 77"/>
        <xdr:cNvGraphicFramePr/>
      </xdr:nvGraphicFramePr>
      <xdr:xfrm>
        <a:off x="26356580" y="2489892"/>
        <a:ext cx="639689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27</xdr:col>
      <xdr:colOff>158954</xdr:colOff>
      <xdr:row>3</xdr:row>
      <xdr:rowOff>214687</xdr:rowOff>
    </xdr:from>
    <xdr:to>
      <xdr:col>32</xdr:col>
      <xdr:colOff>455359</xdr:colOff>
      <xdr:row>18</xdr:row>
      <xdr:rowOff>266597</xdr:rowOff>
    </xdr:to>
    <xdr:graphicFrame>
      <xdr:nvGraphicFramePr>
        <xdr:cNvPr id="78" name="Chart 78"/>
        <xdr:cNvGraphicFramePr/>
      </xdr:nvGraphicFramePr>
      <xdr:xfrm>
        <a:off x="33712354" y="2489892"/>
        <a:ext cx="651940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21</xdr:col>
      <xdr:colOff>174474</xdr:colOff>
      <xdr:row>22</xdr:row>
      <xdr:rowOff>205618</xdr:rowOff>
    </xdr:from>
    <xdr:to>
      <xdr:col>26</xdr:col>
      <xdr:colOff>397773</xdr:colOff>
      <xdr:row>37</xdr:row>
      <xdr:rowOff>295628</xdr:rowOff>
    </xdr:to>
    <xdr:graphicFrame>
      <xdr:nvGraphicFramePr>
        <xdr:cNvPr id="79" name="Chart 79"/>
        <xdr:cNvGraphicFramePr/>
      </xdr:nvGraphicFramePr>
      <xdr:xfrm>
        <a:off x="26260274" y="8518403"/>
        <a:ext cx="6446300"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314615</xdr:colOff>
      <xdr:row>28</xdr:row>
      <xdr:rowOff>223445</xdr:rowOff>
    </xdr:from>
    <xdr:to>
      <xdr:col>23</xdr:col>
      <xdr:colOff>314615</xdr:colOff>
      <xdr:row>36</xdr:row>
      <xdr:rowOff>96247</xdr:rowOff>
    </xdr:to>
    <xdr:sp>
      <xdr:nvSpPr>
        <xdr:cNvPr id="80" name="Shape 80"/>
        <xdr:cNvSpPr/>
      </xdr:nvSpPr>
      <xdr:spPr>
        <a:xfrm flipV="1">
          <a:off x="28889615" y="10410750"/>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145386</xdr:colOff>
      <xdr:row>24</xdr:row>
      <xdr:rowOff>24541</xdr:rowOff>
    </xdr:from>
    <xdr:to>
      <xdr:col>25</xdr:col>
      <xdr:colOff>571254</xdr:colOff>
      <xdr:row>26</xdr:row>
      <xdr:rowOff>13111</xdr:rowOff>
    </xdr:to>
    <xdr:sp>
      <xdr:nvSpPr>
        <xdr:cNvPr id="81" name="Shape 81"/>
        <xdr:cNvSpPr txBox="1"/>
      </xdr:nvSpPr>
      <xdr:spPr>
        <a:xfrm>
          <a:off x="28720386" y="8962166"/>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Casi Positivi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158954</xdr:colOff>
      <xdr:row>22</xdr:row>
      <xdr:rowOff>205618</xdr:rowOff>
    </xdr:from>
    <xdr:to>
      <xdr:col>32</xdr:col>
      <xdr:colOff>377446</xdr:colOff>
      <xdr:row>37</xdr:row>
      <xdr:rowOff>295628</xdr:rowOff>
    </xdr:to>
    <xdr:graphicFrame>
      <xdr:nvGraphicFramePr>
        <xdr:cNvPr id="82" name="Chart 82"/>
        <xdr:cNvGraphicFramePr/>
      </xdr:nvGraphicFramePr>
      <xdr:xfrm>
        <a:off x="33712354" y="8518403"/>
        <a:ext cx="6441493"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191433</xdr:colOff>
      <xdr:row>24</xdr:row>
      <xdr:rowOff>24541</xdr:rowOff>
    </xdr:from>
    <xdr:to>
      <xdr:col>32</xdr:col>
      <xdr:colOff>237600</xdr:colOff>
      <xdr:row>26</xdr:row>
      <xdr:rowOff>13111</xdr:rowOff>
    </xdr:to>
    <xdr:sp>
      <xdr:nvSpPr>
        <xdr:cNvPr id="83" name="Shape 83"/>
        <xdr:cNvSpPr txBox="1"/>
      </xdr:nvSpPr>
      <xdr:spPr>
        <a:xfrm>
          <a:off x="37478633" y="8962166"/>
          <a:ext cx="25353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Decessi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29</xdr:col>
      <xdr:colOff>906302</xdr:colOff>
      <xdr:row>30</xdr:row>
      <xdr:rowOff>282378</xdr:rowOff>
    </xdr:from>
    <xdr:to>
      <xdr:col>29</xdr:col>
      <xdr:colOff>906302</xdr:colOff>
      <xdr:row>36</xdr:row>
      <xdr:rowOff>32747</xdr:rowOff>
    </xdr:to>
    <xdr:sp>
      <xdr:nvSpPr>
        <xdr:cNvPr id="84" name="Shape 84"/>
        <xdr:cNvSpPr/>
      </xdr:nvSpPr>
      <xdr:spPr>
        <a:xfrm flipV="1">
          <a:off x="36948902" y="11094523"/>
          <a:ext cx="1" cy="1675690"/>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21</xdr:col>
      <xdr:colOff>421489</xdr:colOff>
      <xdr:row>41</xdr:row>
      <xdr:rowOff>24266</xdr:rowOff>
    </xdr:from>
    <xdr:to>
      <xdr:col>26</xdr:col>
      <xdr:colOff>447185</xdr:colOff>
      <xdr:row>56</xdr:row>
      <xdr:rowOff>165076</xdr:rowOff>
    </xdr:to>
    <xdr:graphicFrame>
      <xdr:nvGraphicFramePr>
        <xdr:cNvPr id="85" name="Chart 85"/>
        <xdr:cNvGraphicFramePr/>
      </xdr:nvGraphicFramePr>
      <xdr:xfrm>
        <a:off x="26507289" y="14323831"/>
        <a:ext cx="6248697"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124113</xdr:colOff>
      <xdr:row>45</xdr:row>
      <xdr:rowOff>154613</xdr:rowOff>
    </xdr:from>
    <xdr:to>
      <xdr:col>23</xdr:col>
      <xdr:colOff>124113</xdr:colOff>
      <xdr:row>54</xdr:row>
      <xdr:rowOff>214615</xdr:rowOff>
    </xdr:to>
    <xdr:sp>
      <xdr:nvSpPr>
        <xdr:cNvPr id="86" name="Shape 86"/>
        <xdr:cNvSpPr/>
      </xdr:nvSpPr>
      <xdr:spPr>
        <a:xfrm flipV="1">
          <a:off x="28699113" y="15703858"/>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655268</xdr:colOff>
      <xdr:row>42</xdr:row>
      <xdr:rowOff>257210</xdr:rowOff>
    </xdr:from>
    <xdr:to>
      <xdr:col>25</xdr:col>
      <xdr:colOff>1081136</xdr:colOff>
      <xdr:row>44</xdr:row>
      <xdr:rowOff>245780</xdr:rowOff>
    </xdr:to>
    <xdr:sp>
      <xdr:nvSpPr>
        <xdr:cNvPr id="87" name="Shape 87"/>
        <xdr:cNvSpPr txBox="1"/>
      </xdr:nvSpPr>
      <xdr:spPr>
        <a:xfrm>
          <a:off x="29230268" y="1486919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356566</xdr:colOff>
      <xdr:row>41</xdr:row>
      <xdr:rowOff>24266</xdr:rowOff>
    </xdr:from>
    <xdr:to>
      <xdr:col>32</xdr:col>
      <xdr:colOff>382261</xdr:colOff>
      <xdr:row>56</xdr:row>
      <xdr:rowOff>165076</xdr:rowOff>
    </xdr:to>
    <xdr:graphicFrame>
      <xdr:nvGraphicFramePr>
        <xdr:cNvPr id="88" name="Chart 88"/>
        <xdr:cNvGraphicFramePr/>
      </xdr:nvGraphicFramePr>
      <xdr:xfrm>
        <a:off x="33909966" y="14323831"/>
        <a:ext cx="6248696"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29</xdr:col>
      <xdr:colOff>61807</xdr:colOff>
      <xdr:row>43</xdr:row>
      <xdr:rowOff>259720</xdr:rowOff>
    </xdr:from>
    <xdr:to>
      <xdr:col>29</xdr:col>
      <xdr:colOff>61807</xdr:colOff>
      <xdr:row>54</xdr:row>
      <xdr:rowOff>214615</xdr:rowOff>
    </xdr:to>
    <xdr:sp>
      <xdr:nvSpPr>
        <xdr:cNvPr id="89" name="Shape 89"/>
        <xdr:cNvSpPr/>
      </xdr:nvSpPr>
      <xdr:spPr>
        <a:xfrm flipV="1">
          <a:off x="36104407" y="15184125"/>
          <a:ext cx="1" cy="3391516"/>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332432</xdr:colOff>
      <xdr:row>48</xdr:row>
      <xdr:rowOff>266150</xdr:rowOff>
    </xdr:from>
    <xdr:to>
      <xdr:col>31</xdr:col>
      <xdr:colOff>758300</xdr:colOff>
      <xdr:row>50</xdr:row>
      <xdr:rowOff>254720</xdr:rowOff>
    </xdr:to>
    <xdr:sp>
      <xdr:nvSpPr>
        <xdr:cNvPr id="90" name="Shape 90"/>
        <xdr:cNvSpPr txBox="1"/>
      </xdr:nvSpPr>
      <xdr:spPr>
        <a:xfrm>
          <a:off x="36375032" y="1675265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21</xdr:col>
      <xdr:colOff>280265</xdr:colOff>
      <xdr:row>59</xdr:row>
      <xdr:rowOff>206135</xdr:rowOff>
    </xdr:from>
    <xdr:to>
      <xdr:col>26</xdr:col>
      <xdr:colOff>545248</xdr:colOff>
      <xdr:row>75</xdr:row>
      <xdr:rowOff>34525</xdr:rowOff>
    </xdr:to>
    <xdr:graphicFrame>
      <xdr:nvGraphicFramePr>
        <xdr:cNvPr id="91" name="Chart 91"/>
        <xdr:cNvGraphicFramePr/>
      </xdr:nvGraphicFramePr>
      <xdr:xfrm>
        <a:off x="26366065" y="20129260"/>
        <a:ext cx="6487984"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655268</xdr:colOff>
      <xdr:row>61</xdr:row>
      <xdr:rowOff>25058</xdr:rowOff>
    </xdr:from>
    <xdr:to>
      <xdr:col>25</xdr:col>
      <xdr:colOff>1081136</xdr:colOff>
      <xdr:row>63</xdr:row>
      <xdr:rowOff>13628</xdr:rowOff>
    </xdr:to>
    <xdr:sp>
      <xdr:nvSpPr>
        <xdr:cNvPr id="92" name="Shape 92"/>
        <xdr:cNvSpPr txBox="1"/>
      </xdr:nvSpPr>
      <xdr:spPr>
        <a:xfrm>
          <a:off x="292302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215342</xdr:colOff>
      <xdr:row>59</xdr:row>
      <xdr:rowOff>206135</xdr:rowOff>
    </xdr:from>
    <xdr:to>
      <xdr:col>32</xdr:col>
      <xdr:colOff>480325</xdr:colOff>
      <xdr:row>75</xdr:row>
      <xdr:rowOff>34525</xdr:rowOff>
    </xdr:to>
    <xdr:graphicFrame>
      <xdr:nvGraphicFramePr>
        <xdr:cNvPr id="93" name="Chart 93"/>
        <xdr:cNvGraphicFramePr/>
      </xdr:nvGraphicFramePr>
      <xdr:xfrm>
        <a:off x="33768742" y="20129260"/>
        <a:ext cx="6487984"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29</xdr:col>
      <xdr:colOff>655268</xdr:colOff>
      <xdr:row>61</xdr:row>
      <xdr:rowOff>25058</xdr:rowOff>
    </xdr:from>
    <xdr:to>
      <xdr:col>31</xdr:col>
      <xdr:colOff>1081136</xdr:colOff>
      <xdr:row>63</xdr:row>
      <xdr:rowOff>13628</xdr:rowOff>
    </xdr:to>
    <xdr:sp>
      <xdr:nvSpPr>
        <xdr:cNvPr id="94" name="Shape 94"/>
        <xdr:cNvSpPr txBox="1"/>
      </xdr:nvSpPr>
      <xdr:spPr>
        <a:xfrm>
          <a:off x="366978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33</xdr:col>
      <xdr:colOff>589389</xdr:colOff>
      <xdr:row>22</xdr:row>
      <xdr:rowOff>205618</xdr:rowOff>
    </xdr:from>
    <xdr:to>
      <xdr:col>38</xdr:col>
      <xdr:colOff>883300</xdr:colOff>
      <xdr:row>37</xdr:row>
      <xdr:rowOff>295628</xdr:rowOff>
    </xdr:to>
    <xdr:graphicFrame>
      <xdr:nvGraphicFramePr>
        <xdr:cNvPr id="95" name="Chart 95"/>
        <xdr:cNvGraphicFramePr/>
      </xdr:nvGraphicFramePr>
      <xdr:xfrm>
        <a:off x="41610389" y="8518403"/>
        <a:ext cx="6516912"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39</xdr:col>
      <xdr:colOff>1146733</xdr:colOff>
      <xdr:row>23</xdr:row>
      <xdr:rowOff>205910</xdr:rowOff>
    </xdr:from>
    <xdr:to>
      <xdr:col>45</xdr:col>
      <xdr:colOff>196053</xdr:colOff>
      <xdr:row>38</xdr:row>
      <xdr:rowOff>295921</xdr:rowOff>
    </xdr:to>
    <xdr:graphicFrame>
      <xdr:nvGraphicFramePr>
        <xdr:cNvPr id="96" name="Chart 96"/>
        <xdr:cNvGraphicFramePr/>
      </xdr:nvGraphicFramePr>
      <xdr:xfrm>
        <a:off x="49635333" y="8831115"/>
        <a:ext cx="6516921"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21</xdr:col>
      <xdr:colOff>149232</xdr:colOff>
      <xdr:row>80</xdr:row>
      <xdr:rowOff>60103</xdr:rowOff>
    </xdr:from>
    <xdr:to>
      <xdr:col>26</xdr:col>
      <xdr:colOff>389249</xdr:colOff>
      <xdr:row>95</xdr:row>
      <xdr:rowOff>150983</xdr:rowOff>
    </xdr:to>
    <xdr:graphicFrame>
      <xdr:nvGraphicFramePr>
        <xdr:cNvPr id="97" name="Chart 97"/>
        <xdr:cNvGraphicFramePr/>
      </xdr:nvGraphicFramePr>
      <xdr:xfrm>
        <a:off x="26235031" y="26544048"/>
        <a:ext cx="6463019"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339623</xdr:colOff>
      <xdr:row>80</xdr:row>
      <xdr:rowOff>60103</xdr:rowOff>
    </xdr:from>
    <xdr:to>
      <xdr:col>32</xdr:col>
      <xdr:colOff>579640</xdr:colOff>
      <xdr:row>95</xdr:row>
      <xdr:rowOff>150983</xdr:rowOff>
    </xdr:to>
    <xdr:graphicFrame>
      <xdr:nvGraphicFramePr>
        <xdr:cNvPr id="98" name="Chart 98"/>
        <xdr:cNvGraphicFramePr/>
      </xdr:nvGraphicFramePr>
      <xdr:xfrm>
        <a:off x="33893023" y="26544048"/>
        <a:ext cx="6463018"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23</xdr:col>
      <xdr:colOff>721013</xdr:colOff>
      <xdr:row>64</xdr:row>
      <xdr:rowOff>24061</xdr:rowOff>
    </xdr:from>
    <xdr:to>
      <xdr:col>23</xdr:col>
      <xdr:colOff>721013</xdr:colOff>
      <xdr:row>73</xdr:row>
      <xdr:rowOff>84063</xdr:rowOff>
    </xdr:to>
    <xdr:sp>
      <xdr:nvSpPr>
        <xdr:cNvPr id="99" name="Shape 99"/>
        <xdr:cNvSpPr/>
      </xdr:nvSpPr>
      <xdr:spPr>
        <a:xfrm flipV="1">
          <a:off x="29296013"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661618</xdr:colOff>
      <xdr:row>64</xdr:row>
      <xdr:rowOff>24061</xdr:rowOff>
    </xdr:from>
    <xdr:to>
      <xdr:col>29</xdr:col>
      <xdr:colOff>661618</xdr:colOff>
      <xdr:row>73</xdr:row>
      <xdr:rowOff>84063</xdr:rowOff>
    </xdr:to>
    <xdr:sp>
      <xdr:nvSpPr>
        <xdr:cNvPr id="100" name="Shape 100"/>
        <xdr:cNvSpPr/>
      </xdr:nvSpPr>
      <xdr:spPr>
        <a:xfrm flipV="1">
          <a:off x="36704218"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27</xdr:col>
      <xdr:colOff>1238746</xdr:colOff>
      <xdr:row>69</xdr:row>
      <xdr:rowOff>230584</xdr:rowOff>
    </xdr:from>
    <xdr:to>
      <xdr:col>29</xdr:col>
      <xdr:colOff>648183</xdr:colOff>
      <xdr:row>71</xdr:row>
      <xdr:rowOff>117363</xdr:rowOff>
    </xdr:to>
    <xdr:sp>
      <xdr:nvSpPr>
        <xdr:cNvPr id="101" name="Shape 101"/>
        <xdr:cNvSpPr txBox="1"/>
      </xdr:nvSpPr>
      <xdr:spPr>
        <a:xfrm>
          <a:off x="34792146" y="23277909"/>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22</xdr:col>
      <xdr:colOff>40840</xdr:colOff>
      <xdr:row>69</xdr:row>
      <xdr:rowOff>230584</xdr:rowOff>
    </xdr:from>
    <xdr:to>
      <xdr:col>23</xdr:col>
      <xdr:colOff>694878</xdr:colOff>
      <xdr:row>71</xdr:row>
      <xdr:rowOff>117363</xdr:rowOff>
    </xdr:to>
    <xdr:sp>
      <xdr:nvSpPr>
        <xdr:cNvPr id="102" name="Shape 102"/>
        <xdr:cNvSpPr txBox="1"/>
      </xdr:nvSpPr>
      <xdr:spPr>
        <a:xfrm>
          <a:off x="27371240" y="23277909"/>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33</xdr:col>
      <xdr:colOff>868977</xdr:colOff>
      <xdr:row>80</xdr:row>
      <xdr:rowOff>97338</xdr:rowOff>
    </xdr:from>
    <xdr:to>
      <xdr:col>38</xdr:col>
      <xdr:colOff>1108994</xdr:colOff>
      <xdr:row>95</xdr:row>
      <xdr:rowOff>188218</xdr:rowOff>
    </xdr:to>
    <xdr:graphicFrame>
      <xdr:nvGraphicFramePr>
        <xdr:cNvPr id="103" name="Chart 103"/>
        <xdr:cNvGraphicFramePr/>
      </xdr:nvGraphicFramePr>
      <xdr:xfrm>
        <a:off x="41889977" y="26581283"/>
        <a:ext cx="6463018"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30</xdr:col>
      <xdr:colOff>1202081</xdr:colOff>
      <xdr:row>65</xdr:row>
      <xdr:rowOff>142769</xdr:rowOff>
    </xdr:from>
    <xdr:to>
      <xdr:col>30</xdr:col>
      <xdr:colOff>1202081</xdr:colOff>
      <xdr:row>73</xdr:row>
      <xdr:rowOff>84066</xdr:rowOff>
    </xdr:to>
    <xdr:sp>
      <xdr:nvSpPr>
        <xdr:cNvPr id="104" name="Shape 104"/>
        <xdr:cNvSpPr/>
      </xdr:nvSpPr>
      <xdr:spPr>
        <a:xfrm flipV="1">
          <a:off x="38489281" y="21940414"/>
          <a:ext cx="1" cy="24406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38986</xdr:colOff>
      <xdr:row>65</xdr:row>
      <xdr:rowOff>169227</xdr:rowOff>
    </xdr:from>
    <xdr:to>
      <xdr:col>25</xdr:col>
      <xdr:colOff>38986</xdr:colOff>
      <xdr:row>73</xdr:row>
      <xdr:rowOff>57608</xdr:rowOff>
    </xdr:to>
    <xdr:sp>
      <xdr:nvSpPr>
        <xdr:cNvPr id="105" name="Shape 105"/>
        <xdr:cNvSpPr/>
      </xdr:nvSpPr>
      <xdr:spPr>
        <a:xfrm flipV="1">
          <a:off x="31103186" y="21966872"/>
          <a:ext cx="1" cy="238774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13586</xdr:colOff>
      <xdr:row>63</xdr:row>
      <xdr:rowOff>309465</xdr:rowOff>
    </xdr:from>
    <xdr:to>
      <xdr:col>26</xdr:col>
      <xdr:colOff>667624</xdr:colOff>
      <xdr:row>65</xdr:row>
      <xdr:rowOff>196244</xdr:rowOff>
    </xdr:to>
    <xdr:sp>
      <xdr:nvSpPr>
        <xdr:cNvPr id="106" name="Shape 106"/>
        <xdr:cNvSpPr txBox="1"/>
      </xdr:nvSpPr>
      <xdr:spPr>
        <a:xfrm>
          <a:off x="31077786" y="21482270"/>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30</xdr:col>
      <xdr:colOff>1144066</xdr:colOff>
      <xdr:row>63</xdr:row>
      <xdr:rowOff>309465</xdr:rowOff>
    </xdr:from>
    <xdr:to>
      <xdr:col>32</xdr:col>
      <xdr:colOff>553503</xdr:colOff>
      <xdr:row>65</xdr:row>
      <xdr:rowOff>196244</xdr:rowOff>
    </xdr:to>
    <xdr:sp>
      <xdr:nvSpPr>
        <xdr:cNvPr id="107" name="Shape 107"/>
        <xdr:cNvSpPr txBox="1"/>
      </xdr:nvSpPr>
      <xdr:spPr>
        <a:xfrm>
          <a:off x="38431266" y="21482270"/>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23</xdr:col>
      <xdr:colOff>878842</xdr:colOff>
      <xdr:row>82</xdr:row>
      <xdr:rowOff>172372</xdr:rowOff>
    </xdr:from>
    <xdr:to>
      <xdr:col>26</xdr:col>
      <xdr:colOff>177345</xdr:colOff>
      <xdr:row>83</xdr:row>
      <xdr:rowOff>162159</xdr:rowOff>
    </xdr:to>
    <xdr:sp>
      <xdr:nvSpPr>
        <xdr:cNvPr id="108" name="Shape 108"/>
        <xdr:cNvSpPr txBox="1"/>
      </xdr:nvSpPr>
      <xdr:spPr>
        <a:xfrm>
          <a:off x="29453842" y="27281157"/>
          <a:ext cx="3032304"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6 a 15 giorni dopo Zona Rossa</a:t>
          </a:r>
        </a:p>
      </xdr:txBody>
    </xdr:sp>
    <xdr:clientData/>
  </xdr:twoCellAnchor>
  <xdr:twoCellAnchor>
    <xdr:from>
      <xdr:col>29</xdr:col>
      <xdr:colOff>854865</xdr:colOff>
      <xdr:row>82</xdr:row>
      <xdr:rowOff>197772</xdr:rowOff>
    </xdr:from>
    <xdr:to>
      <xdr:col>32</xdr:col>
      <xdr:colOff>231041</xdr:colOff>
      <xdr:row>83</xdr:row>
      <xdr:rowOff>187559</xdr:rowOff>
    </xdr:to>
    <xdr:sp>
      <xdr:nvSpPr>
        <xdr:cNvPr id="109" name="Shape 109"/>
        <xdr:cNvSpPr txBox="1"/>
      </xdr:nvSpPr>
      <xdr:spPr>
        <a:xfrm>
          <a:off x="36897465" y="27306557"/>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15 a 20 giorni dopo Zona Rossa</a:t>
          </a:r>
        </a:p>
      </xdr:txBody>
    </xdr:sp>
    <xdr:clientData/>
  </xdr:twoCellAnchor>
  <xdr:twoCellAnchor>
    <xdr:from>
      <xdr:col>36</xdr:col>
      <xdr:colOff>165490</xdr:colOff>
      <xdr:row>82</xdr:row>
      <xdr:rowOff>209607</xdr:rowOff>
    </xdr:from>
    <xdr:to>
      <xdr:col>38</xdr:col>
      <xdr:colOff>786266</xdr:colOff>
      <xdr:row>83</xdr:row>
      <xdr:rowOff>199394</xdr:rowOff>
    </xdr:to>
    <xdr:sp>
      <xdr:nvSpPr>
        <xdr:cNvPr id="110" name="Shape 110"/>
        <xdr:cNvSpPr txBox="1"/>
      </xdr:nvSpPr>
      <xdr:spPr>
        <a:xfrm>
          <a:off x="44920290" y="27318392"/>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21 a 27 giorni dopo Zona Rossa</a:t>
          </a:r>
        </a:p>
      </xdr:txBody>
    </xdr:sp>
    <xdr:clientData/>
  </xdr:twoCellAnchor>
  <xdr:twoCellAnchor>
    <xdr:from>
      <xdr:col>39</xdr:col>
      <xdr:colOff>1059368</xdr:colOff>
      <xdr:row>80</xdr:row>
      <xdr:rowOff>60103</xdr:rowOff>
    </xdr:from>
    <xdr:to>
      <xdr:col>45</xdr:col>
      <xdr:colOff>79751</xdr:colOff>
      <xdr:row>95</xdr:row>
      <xdr:rowOff>200913</xdr:rowOff>
    </xdr:to>
    <xdr:graphicFrame>
      <xdr:nvGraphicFramePr>
        <xdr:cNvPr id="111" name="Chart 111"/>
        <xdr:cNvGraphicFramePr/>
      </xdr:nvGraphicFramePr>
      <xdr:xfrm>
        <a:off x="49547968" y="265440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41</xdr:col>
      <xdr:colOff>918923</xdr:colOff>
      <xdr:row>82</xdr:row>
      <xdr:rowOff>209607</xdr:rowOff>
    </xdr:from>
    <xdr:to>
      <xdr:col>44</xdr:col>
      <xdr:colOff>372772</xdr:colOff>
      <xdr:row>83</xdr:row>
      <xdr:rowOff>199394</xdr:rowOff>
    </xdr:to>
    <xdr:sp>
      <xdr:nvSpPr>
        <xdr:cNvPr id="112" name="Shape 112"/>
        <xdr:cNvSpPr txBox="1"/>
      </xdr:nvSpPr>
      <xdr:spPr>
        <a:xfrm>
          <a:off x="51896723" y="27318392"/>
          <a:ext cx="318765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27 a ??? giorni dopo Zona Rossa</a:t>
          </a:r>
        </a:p>
      </xdr:txBody>
    </xdr:sp>
    <xdr:clientData/>
  </xdr:twoCellAnchor>
  <xdr:twoCellAnchor>
    <xdr:from>
      <xdr:col>21</xdr:col>
      <xdr:colOff>212002</xdr:colOff>
      <xdr:row>102</xdr:row>
      <xdr:rowOff>25984</xdr:rowOff>
    </xdr:from>
    <xdr:to>
      <xdr:col>26</xdr:col>
      <xdr:colOff>437324</xdr:colOff>
      <xdr:row>117</xdr:row>
      <xdr:rowOff>216724</xdr:rowOff>
    </xdr:to>
    <xdr:graphicFrame>
      <xdr:nvGraphicFramePr>
        <xdr:cNvPr id="113" name="Chart 113"/>
        <xdr:cNvGraphicFramePr/>
      </xdr:nvGraphicFramePr>
      <xdr:xfrm>
        <a:off x="26297802" y="33383169"/>
        <a:ext cx="6448322"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27</xdr:col>
      <xdr:colOff>92999</xdr:colOff>
      <xdr:row>102</xdr:row>
      <xdr:rowOff>25984</xdr:rowOff>
    </xdr:from>
    <xdr:to>
      <xdr:col>32</xdr:col>
      <xdr:colOff>318320</xdr:colOff>
      <xdr:row>117</xdr:row>
      <xdr:rowOff>216724</xdr:rowOff>
    </xdr:to>
    <xdr:graphicFrame>
      <xdr:nvGraphicFramePr>
        <xdr:cNvPr id="114" name="Chart 114"/>
        <xdr:cNvGraphicFramePr/>
      </xdr:nvGraphicFramePr>
      <xdr:xfrm>
        <a:off x="33646399" y="33383169"/>
        <a:ext cx="6448322"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33</xdr:col>
      <xdr:colOff>193195</xdr:colOff>
      <xdr:row>102</xdr:row>
      <xdr:rowOff>25984</xdr:rowOff>
    </xdr:from>
    <xdr:to>
      <xdr:col>38</xdr:col>
      <xdr:colOff>397434</xdr:colOff>
      <xdr:row>117</xdr:row>
      <xdr:rowOff>216724</xdr:rowOff>
    </xdr:to>
    <xdr:graphicFrame>
      <xdr:nvGraphicFramePr>
        <xdr:cNvPr id="115" name="Chart 115"/>
        <xdr:cNvGraphicFramePr/>
      </xdr:nvGraphicFramePr>
      <xdr:xfrm>
        <a:off x="41214195" y="33383169"/>
        <a:ext cx="6427240"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39</xdr:col>
      <xdr:colOff>980374</xdr:colOff>
      <xdr:row>102</xdr:row>
      <xdr:rowOff>25984</xdr:rowOff>
    </xdr:from>
    <xdr:to>
      <xdr:col>44</xdr:col>
      <xdr:colOff>1114002</xdr:colOff>
      <xdr:row>117</xdr:row>
      <xdr:rowOff>216724</xdr:rowOff>
    </xdr:to>
    <xdr:graphicFrame>
      <xdr:nvGraphicFramePr>
        <xdr:cNvPr id="116" name="Chart 116"/>
        <xdr:cNvGraphicFramePr/>
      </xdr:nvGraphicFramePr>
      <xdr:xfrm>
        <a:off x="49468974" y="33383169"/>
        <a:ext cx="6356629"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8</xdr:col>
      <xdr:colOff>234799</xdr:colOff>
      <xdr:row>290</xdr:row>
      <xdr:rowOff>247761</xdr:rowOff>
    </xdr:from>
    <xdr:to>
      <xdr:col>11</xdr:col>
      <xdr:colOff>459651</xdr:colOff>
      <xdr:row>293</xdr:row>
      <xdr:rowOff>137132</xdr:rowOff>
    </xdr:to>
    <xdr:sp>
      <xdr:nvSpPr>
        <xdr:cNvPr id="117" name="Shape 117"/>
        <xdr:cNvSpPr txBox="1"/>
      </xdr:nvSpPr>
      <xdr:spPr>
        <a:xfrm>
          <a:off x="10140799" y="92108766"/>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27</xdr:col>
      <xdr:colOff>158954</xdr:colOff>
      <xdr:row>119</xdr:row>
      <xdr:rowOff>182541</xdr:rowOff>
    </xdr:from>
    <xdr:to>
      <xdr:col>32</xdr:col>
      <xdr:colOff>332850</xdr:colOff>
      <xdr:row>135</xdr:row>
      <xdr:rowOff>60861</xdr:rowOff>
    </xdr:to>
    <xdr:graphicFrame>
      <xdr:nvGraphicFramePr>
        <xdr:cNvPr id="118" name="Chart 118"/>
        <xdr:cNvGraphicFramePr/>
      </xdr:nvGraphicFramePr>
      <xdr:xfrm>
        <a:off x="33712354" y="38850866"/>
        <a:ext cx="6396897"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272761</xdr:colOff>
      <xdr:row>0</xdr:row>
      <xdr:rowOff>838075</xdr:rowOff>
    </xdr:from>
    <xdr:to>
      <xdr:col>21</xdr:col>
      <xdr:colOff>580895</xdr:colOff>
      <xdr:row>13</xdr:row>
      <xdr:rowOff>220695</xdr:rowOff>
    </xdr:to>
    <xdr:graphicFrame>
      <xdr:nvGraphicFramePr>
        <xdr:cNvPr id="120" name="Chart 120"/>
        <xdr:cNvGraphicFramePr/>
      </xdr:nvGraphicFramePr>
      <xdr:xfrm>
        <a:off x="20135561" y="838075"/>
        <a:ext cx="653113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10</xdr:col>
      <xdr:colOff>535161</xdr:colOff>
      <xdr:row>13</xdr:row>
      <xdr:rowOff>274483</xdr:rowOff>
    </xdr:from>
    <xdr:to>
      <xdr:col>12</xdr:col>
      <xdr:colOff>863557</xdr:colOff>
      <xdr:row>15</xdr:row>
      <xdr:rowOff>72997</xdr:rowOff>
    </xdr:to>
    <xdr:sp>
      <xdr:nvSpPr>
        <xdr:cNvPr id="121" name="Shape 121"/>
        <xdr:cNvSpPr txBox="1"/>
      </xdr:nvSpPr>
      <xdr:spPr>
        <a:xfrm>
          <a:off x="12930361" y="57189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10</xdr:col>
      <xdr:colOff>535161</xdr:colOff>
      <xdr:row>15</xdr:row>
      <xdr:rowOff>303592</xdr:rowOff>
    </xdr:from>
    <xdr:to>
      <xdr:col>12</xdr:col>
      <xdr:colOff>511374</xdr:colOff>
      <xdr:row>17</xdr:row>
      <xdr:rowOff>89406</xdr:rowOff>
    </xdr:to>
    <xdr:sp>
      <xdr:nvSpPr>
        <xdr:cNvPr id="122" name="Shape 122"/>
        <xdr:cNvSpPr txBox="1"/>
      </xdr:nvSpPr>
      <xdr:spPr>
        <a:xfrm>
          <a:off x="12930361" y="64465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10</xdr:col>
      <xdr:colOff>69862</xdr:colOff>
      <xdr:row>14</xdr:row>
      <xdr:rowOff>165242</xdr:rowOff>
    </xdr:from>
    <xdr:to>
      <xdr:col>10</xdr:col>
      <xdr:colOff>508160</xdr:colOff>
      <xdr:row>14</xdr:row>
      <xdr:rowOff>165242</xdr:rowOff>
    </xdr:to>
    <xdr:sp>
      <xdr:nvSpPr>
        <xdr:cNvPr id="123" name="Shape 123"/>
        <xdr:cNvSpPr/>
      </xdr:nvSpPr>
      <xdr:spPr>
        <a:xfrm>
          <a:off x="12465062" y="5952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69862</xdr:colOff>
      <xdr:row>16</xdr:row>
      <xdr:rowOff>181650</xdr:rowOff>
    </xdr:from>
    <xdr:to>
      <xdr:col>10</xdr:col>
      <xdr:colOff>508160</xdr:colOff>
      <xdr:row>16</xdr:row>
      <xdr:rowOff>181650</xdr:rowOff>
    </xdr:to>
    <xdr:sp>
      <xdr:nvSpPr>
        <xdr:cNvPr id="124" name="Shape 124"/>
        <xdr:cNvSpPr/>
      </xdr:nvSpPr>
      <xdr:spPr>
        <a:xfrm>
          <a:off x="12465062" y="66802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535161</xdr:colOff>
      <xdr:row>27</xdr:row>
      <xdr:rowOff>296317</xdr:rowOff>
    </xdr:from>
    <xdr:to>
      <xdr:col>11</xdr:col>
      <xdr:colOff>1057613</xdr:colOff>
      <xdr:row>29</xdr:row>
      <xdr:rowOff>94831</xdr:rowOff>
    </xdr:to>
    <xdr:sp>
      <xdr:nvSpPr>
        <xdr:cNvPr id="125" name="Shape 125"/>
        <xdr:cNvSpPr txBox="1"/>
      </xdr:nvSpPr>
      <xdr:spPr>
        <a:xfrm>
          <a:off x="12930361" y="104652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10</xdr:col>
      <xdr:colOff>69862</xdr:colOff>
      <xdr:row>28</xdr:row>
      <xdr:rowOff>199775</xdr:rowOff>
    </xdr:from>
    <xdr:to>
      <xdr:col>10</xdr:col>
      <xdr:colOff>508160</xdr:colOff>
      <xdr:row>28</xdr:row>
      <xdr:rowOff>199775</xdr:rowOff>
    </xdr:to>
    <xdr:sp>
      <xdr:nvSpPr>
        <xdr:cNvPr id="126" name="Shape 126"/>
        <xdr:cNvSpPr/>
      </xdr:nvSpPr>
      <xdr:spPr>
        <a:xfrm>
          <a:off x="12465062" y="107115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744772</xdr:colOff>
      <xdr:row>0</xdr:row>
      <xdr:rowOff>838075</xdr:rowOff>
    </xdr:from>
    <xdr:to>
      <xdr:col>27</xdr:col>
      <xdr:colOff>1126013</xdr:colOff>
      <xdr:row>13</xdr:row>
      <xdr:rowOff>170765</xdr:rowOff>
    </xdr:to>
    <xdr:graphicFrame>
      <xdr:nvGraphicFramePr>
        <xdr:cNvPr id="127" name="Chart 127"/>
        <xdr:cNvGraphicFramePr/>
      </xdr:nvGraphicFramePr>
      <xdr:xfrm>
        <a:off x="28075172" y="838075"/>
        <a:ext cx="6604242"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535161</xdr:colOff>
      <xdr:row>31</xdr:row>
      <xdr:rowOff>26143</xdr:rowOff>
    </xdr:from>
    <xdr:to>
      <xdr:col>12</xdr:col>
      <xdr:colOff>55952</xdr:colOff>
      <xdr:row>31</xdr:row>
      <xdr:rowOff>313745</xdr:rowOff>
    </xdr:to>
    <xdr:sp>
      <xdr:nvSpPr>
        <xdr:cNvPr id="128" name="Shape 128"/>
        <xdr:cNvSpPr txBox="1"/>
      </xdr:nvSpPr>
      <xdr:spPr>
        <a:xfrm>
          <a:off x="12930361" y="115793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10</xdr:col>
      <xdr:colOff>69862</xdr:colOff>
      <xdr:row>31</xdr:row>
      <xdr:rowOff>169944</xdr:rowOff>
    </xdr:from>
    <xdr:to>
      <xdr:col>10</xdr:col>
      <xdr:colOff>508160</xdr:colOff>
      <xdr:row>31</xdr:row>
      <xdr:rowOff>169944</xdr:rowOff>
    </xdr:to>
    <xdr:sp>
      <xdr:nvSpPr>
        <xdr:cNvPr id="129" name="Shape 129"/>
        <xdr:cNvSpPr/>
      </xdr:nvSpPr>
      <xdr:spPr>
        <a:xfrm>
          <a:off x="12465062" y="117231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333802</xdr:colOff>
      <xdr:row>6</xdr:row>
      <xdr:rowOff>235162</xdr:rowOff>
    </xdr:from>
    <xdr:to>
      <xdr:col>19</xdr:col>
      <xdr:colOff>888677</xdr:colOff>
      <xdr:row>11</xdr:row>
      <xdr:rowOff>325625</xdr:rowOff>
    </xdr:to>
    <xdr:grpSp>
      <xdr:nvGrpSpPr>
        <xdr:cNvPr id="132" name="Group 132"/>
        <xdr:cNvGrpSpPr/>
      </xdr:nvGrpSpPr>
      <xdr:grpSpPr>
        <a:xfrm>
          <a:off x="22685802" y="3368252"/>
          <a:ext cx="1799476" cy="1741464"/>
          <a:chOff x="0" y="0"/>
          <a:chExt cx="1799474" cy="1741462"/>
        </a:xfrm>
      </xdr:grpSpPr>
      <xdr:sp>
        <xdr:nvSpPr>
          <xdr:cNvPr id="130" name="Shape 130"/>
          <xdr:cNvSpPr/>
        </xdr:nvSpPr>
        <xdr:spPr>
          <a:xfrm flipV="1">
            <a:off x="17994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131" name="Shape 131"/>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985009</xdr:colOff>
      <xdr:row>7</xdr:row>
      <xdr:rowOff>290658</xdr:rowOff>
    </xdr:from>
    <xdr:to>
      <xdr:col>26</xdr:col>
      <xdr:colOff>523887</xdr:colOff>
      <xdr:row>12</xdr:row>
      <xdr:rowOff>5776</xdr:rowOff>
    </xdr:to>
    <xdr:grpSp>
      <xdr:nvGrpSpPr>
        <xdr:cNvPr id="135" name="Group 135"/>
        <xdr:cNvGrpSpPr/>
      </xdr:nvGrpSpPr>
      <xdr:grpSpPr>
        <a:xfrm>
          <a:off x="30804609" y="3753948"/>
          <a:ext cx="2028079" cy="1366119"/>
          <a:chOff x="0" y="0"/>
          <a:chExt cx="2028077" cy="1366117"/>
        </a:xfrm>
      </xdr:grpSpPr>
      <xdr:sp>
        <xdr:nvSpPr>
          <xdr:cNvPr id="133" name="Shape 133"/>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134" name="Shape 134"/>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10</xdr:col>
      <xdr:colOff>535161</xdr:colOff>
      <xdr:row>33</xdr:row>
      <xdr:rowOff>2277</xdr:rowOff>
    </xdr:from>
    <xdr:to>
      <xdr:col>11</xdr:col>
      <xdr:colOff>1208210</xdr:colOff>
      <xdr:row>33</xdr:row>
      <xdr:rowOff>289878</xdr:rowOff>
    </xdr:to>
    <xdr:sp>
      <xdr:nvSpPr>
        <xdr:cNvPr id="136" name="Shape 136"/>
        <xdr:cNvSpPr txBox="1"/>
      </xdr:nvSpPr>
      <xdr:spPr>
        <a:xfrm>
          <a:off x="12930361" y="122539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69862</xdr:colOff>
      <xdr:row>33</xdr:row>
      <xdr:rowOff>146078</xdr:rowOff>
    </xdr:from>
    <xdr:to>
      <xdr:col>10</xdr:col>
      <xdr:colOff>508160</xdr:colOff>
      <xdr:row>33</xdr:row>
      <xdr:rowOff>146078</xdr:rowOff>
    </xdr:to>
    <xdr:sp>
      <xdr:nvSpPr>
        <xdr:cNvPr id="137" name="Shape 137"/>
        <xdr:cNvSpPr/>
      </xdr:nvSpPr>
      <xdr:spPr>
        <a:xfrm>
          <a:off x="12465062" y="123977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30</xdr:col>
      <xdr:colOff>1206261</xdr:colOff>
      <xdr:row>1</xdr:row>
      <xdr:rowOff>60697</xdr:rowOff>
    </xdr:from>
    <xdr:to>
      <xdr:col>36</xdr:col>
      <xdr:colOff>232458</xdr:colOff>
      <xdr:row>13</xdr:row>
      <xdr:rowOff>15397</xdr:rowOff>
    </xdr:to>
    <xdr:graphicFrame>
      <xdr:nvGraphicFramePr>
        <xdr:cNvPr id="138" name="Chart 138"/>
        <xdr:cNvGraphicFramePr/>
      </xdr:nvGraphicFramePr>
      <xdr:xfrm>
        <a:off x="38493461" y="1007482"/>
        <a:ext cx="649379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30</xdr:col>
      <xdr:colOff>1206261</xdr:colOff>
      <xdr:row>17</xdr:row>
      <xdr:rowOff>36473</xdr:rowOff>
    </xdr:from>
    <xdr:to>
      <xdr:col>36</xdr:col>
      <xdr:colOff>267764</xdr:colOff>
      <xdr:row>30</xdr:row>
      <xdr:rowOff>132779</xdr:rowOff>
    </xdr:to>
    <xdr:graphicFrame>
      <xdr:nvGraphicFramePr>
        <xdr:cNvPr id="139" name="Chart 139"/>
        <xdr:cNvGraphicFramePr/>
      </xdr:nvGraphicFramePr>
      <xdr:xfrm>
        <a:off x="38493461" y="6890663"/>
        <a:ext cx="6529104"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xdr:col>
      <xdr:colOff>1195891</xdr:colOff>
      <xdr:row>295</xdr:row>
      <xdr:rowOff>234887</xdr:rowOff>
    </xdr:from>
    <xdr:to>
      <xdr:col>8</xdr:col>
      <xdr:colOff>1067652</xdr:colOff>
      <xdr:row>314</xdr:row>
      <xdr:rowOff>223932</xdr:rowOff>
    </xdr:to>
    <xdr:graphicFrame>
      <xdr:nvGraphicFramePr>
        <xdr:cNvPr id="140" name="Chart 140"/>
        <xdr:cNvGraphicFramePr/>
      </xdr:nvGraphicFramePr>
      <xdr:xfrm>
        <a:off x="3634291" y="96389762"/>
        <a:ext cx="7339362"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xdr:col>
      <xdr:colOff>770938</xdr:colOff>
      <xdr:row>295</xdr:row>
      <xdr:rowOff>91330</xdr:rowOff>
    </xdr:from>
    <xdr:to>
      <xdr:col>8</xdr:col>
      <xdr:colOff>572086</xdr:colOff>
      <xdr:row>314</xdr:row>
      <xdr:rowOff>80375</xdr:rowOff>
    </xdr:to>
    <xdr:graphicFrame>
      <xdr:nvGraphicFramePr>
        <xdr:cNvPr id="141" name="Chart 141"/>
        <xdr:cNvGraphicFramePr/>
      </xdr:nvGraphicFramePr>
      <xdr:xfrm>
        <a:off x="3209338" y="96246205"/>
        <a:ext cx="726874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37</xdr:col>
      <xdr:colOff>466453</xdr:colOff>
      <xdr:row>0</xdr:row>
      <xdr:rowOff>916767</xdr:rowOff>
    </xdr:from>
    <xdr:to>
      <xdr:col>42</xdr:col>
      <xdr:colOff>334787</xdr:colOff>
      <xdr:row>12</xdr:row>
      <xdr:rowOff>254882</xdr:rowOff>
    </xdr:to>
    <xdr:graphicFrame>
      <xdr:nvGraphicFramePr>
        <xdr:cNvPr id="142" name="Chart 142"/>
        <xdr:cNvGraphicFramePr/>
      </xdr:nvGraphicFramePr>
      <xdr:xfrm>
        <a:off x="46465853" y="916767"/>
        <a:ext cx="6091335" cy="4452406"/>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32</xdr:col>
      <xdr:colOff>1112981</xdr:colOff>
      <xdr:row>33</xdr:row>
      <xdr:rowOff>246479</xdr:rowOff>
    </xdr:from>
    <xdr:to>
      <xdr:col>38</xdr:col>
      <xdr:colOff>51883</xdr:colOff>
      <xdr:row>48</xdr:row>
      <xdr:rowOff>19859</xdr:rowOff>
    </xdr:to>
    <xdr:graphicFrame>
      <xdr:nvGraphicFramePr>
        <xdr:cNvPr id="143" name="Chart 143"/>
        <xdr:cNvGraphicFramePr/>
      </xdr:nvGraphicFramePr>
      <xdr:xfrm>
        <a:off x="40889381" y="12498169"/>
        <a:ext cx="6406503"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31</xdr:col>
      <xdr:colOff>657200</xdr:colOff>
      <xdr:row>34</xdr:row>
      <xdr:rowOff>312926</xdr:rowOff>
    </xdr:from>
    <xdr:to>
      <xdr:col>37</xdr:col>
      <xdr:colOff>499513</xdr:colOff>
      <xdr:row>49</xdr:row>
      <xdr:rowOff>99006</xdr:rowOff>
    </xdr:to>
    <xdr:graphicFrame>
      <xdr:nvGraphicFramePr>
        <xdr:cNvPr id="144" name="Chart 144"/>
        <xdr:cNvGraphicFramePr/>
      </xdr:nvGraphicFramePr>
      <xdr:xfrm>
        <a:off x="39189000" y="12907516"/>
        <a:ext cx="730991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22</xdr:col>
      <xdr:colOff>765981</xdr:colOff>
      <xdr:row>16</xdr:row>
      <xdr:rowOff>225644</xdr:rowOff>
    </xdr:from>
    <xdr:to>
      <xdr:col>27</xdr:col>
      <xdr:colOff>1150978</xdr:colOff>
      <xdr:row>30</xdr:row>
      <xdr:rowOff>341054</xdr:rowOff>
    </xdr:to>
    <xdr:graphicFrame>
      <xdr:nvGraphicFramePr>
        <xdr:cNvPr id="145" name="Chart 145"/>
        <xdr:cNvGraphicFramePr/>
      </xdr:nvGraphicFramePr>
      <xdr:xfrm>
        <a:off x="28096381" y="6724234"/>
        <a:ext cx="6607998"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251552</xdr:colOff>
      <xdr:row>16</xdr:row>
      <xdr:rowOff>225644</xdr:rowOff>
    </xdr:from>
    <xdr:to>
      <xdr:col>21</xdr:col>
      <xdr:colOff>632321</xdr:colOff>
      <xdr:row>31</xdr:row>
      <xdr:rowOff>48084</xdr:rowOff>
    </xdr:to>
    <xdr:graphicFrame>
      <xdr:nvGraphicFramePr>
        <xdr:cNvPr id="146" name="Chart 146"/>
        <xdr:cNvGraphicFramePr/>
      </xdr:nvGraphicFramePr>
      <xdr:xfrm>
        <a:off x="20114352" y="6724234"/>
        <a:ext cx="6603770" cy="487704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627502</xdr:colOff>
      <xdr:row>45</xdr:row>
      <xdr:rowOff>295391</xdr:rowOff>
    </xdr:from>
    <xdr:to>
      <xdr:col>12</xdr:col>
      <xdr:colOff>55951</xdr:colOff>
      <xdr:row>46</xdr:row>
      <xdr:rowOff>252792</xdr:rowOff>
    </xdr:to>
    <xdr:sp>
      <xdr:nvSpPr>
        <xdr:cNvPr id="147" name="Shape 147"/>
        <xdr:cNvSpPr txBox="1"/>
      </xdr:nvSpPr>
      <xdr:spPr>
        <a:xfrm>
          <a:off x="13022702" y="16560281"/>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162204</xdr:colOff>
      <xdr:row>46</xdr:row>
      <xdr:rowOff>108992</xdr:rowOff>
    </xdr:from>
    <xdr:to>
      <xdr:col>10</xdr:col>
      <xdr:colOff>600502</xdr:colOff>
      <xdr:row>46</xdr:row>
      <xdr:rowOff>108992</xdr:rowOff>
    </xdr:to>
    <xdr:sp>
      <xdr:nvSpPr>
        <xdr:cNvPr id="148" name="Shape 148"/>
        <xdr:cNvSpPr/>
      </xdr:nvSpPr>
      <xdr:spPr>
        <a:xfrm>
          <a:off x="12557404" y="167040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923160</xdr:colOff>
      <xdr:row>57</xdr:row>
      <xdr:rowOff>102601</xdr:rowOff>
    </xdr:from>
    <xdr:to>
      <xdr:col>22</xdr:col>
      <xdr:colOff>656177</xdr:colOff>
      <xdr:row>72</xdr:row>
      <xdr:rowOff>26642</xdr:rowOff>
    </xdr:to>
    <xdr:graphicFrame>
      <xdr:nvGraphicFramePr>
        <xdr:cNvPr id="149" name="Chart 149"/>
        <xdr:cNvGraphicFramePr/>
      </xdr:nvGraphicFramePr>
      <xdr:xfrm>
        <a:off x="20785960" y="20312746"/>
        <a:ext cx="7200618"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485188</xdr:colOff>
      <xdr:row>57</xdr:row>
      <xdr:rowOff>102601</xdr:rowOff>
    </xdr:from>
    <xdr:to>
      <xdr:col>21</xdr:col>
      <xdr:colOff>1215663</xdr:colOff>
      <xdr:row>72</xdr:row>
      <xdr:rowOff>26642</xdr:rowOff>
    </xdr:to>
    <xdr:graphicFrame>
      <xdr:nvGraphicFramePr>
        <xdr:cNvPr id="150" name="Chart 150"/>
        <xdr:cNvGraphicFramePr/>
      </xdr:nvGraphicFramePr>
      <xdr:xfrm>
        <a:off x="20347988" y="20312746"/>
        <a:ext cx="6953476"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406082</xdr:colOff>
      <xdr:row>74</xdr:row>
      <xdr:rowOff>106723</xdr:rowOff>
    </xdr:from>
    <xdr:to>
      <xdr:col>21</xdr:col>
      <xdr:colOff>384868</xdr:colOff>
      <xdr:row>75</xdr:row>
      <xdr:rowOff>302747</xdr:rowOff>
    </xdr:to>
    <xdr:sp>
      <xdr:nvSpPr>
        <xdr:cNvPr id="151" name="Shape 151"/>
        <xdr:cNvSpPr txBox="1"/>
      </xdr:nvSpPr>
      <xdr:spPr>
        <a:xfrm>
          <a:off x="21513482" y="25930268"/>
          <a:ext cx="4957187" cy="526225"/>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7 giorni è diventata negativa sia per la Variazione Nuovi Positivi sia per la Variazione Nuovi Deceduti: la decrescita (media) è in corso!</a:t>
          </a:r>
        </a:p>
      </xdr:txBody>
    </xdr:sp>
    <xdr:clientData/>
  </xdr:twoCellAnchor>
  <xdr:twoCellAnchor>
    <xdr:from>
      <xdr:col>3</xdr:col>
      <xdr:colOff>194342</xdr:colOff>
      <xdr:row>318</xdr:row>
      <xdr:rowOff>125701</xdr:rowOff>
    </xdr:from>
    <xdr:to>
      <xdr:col>8</xdr:col>
      <xdr:colOff>228357</xdr:colOff>
      <xdr:row>321</xdr:row>
      <xdr:rowOff>97432</xdr:rowOff>
    </xdr:to>
    <xdr:sp>
      <xdr:nvSpPr>
        <xdr:cNvPr id="152" name="Shape 152"/>
        <xdr:cNvSpPr txBox="1"/>
      </xdr:nvSpPr>
      <xdr:spPr>
        <a:xfrm>
          <a:off x="3877342" y="102137181"/>
          <a:ext cx="6257016" cy="735637"/>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3 giorni della Variazione Nuovi Positivi segue quella della Variazione Nuovi Deceduti traslata di 4-6 giorni: possibilità di stimare il numero di decessi al giorno!</a:t>
          </a:r>
          <a:endParaRPr b="0" baseline="0" cap="none" i="0" spc="0" strike="noStrike" sz="1100" u="none">
            <a:solidFill>
              <a:srgbClr val="000000"/>
            </a:solidFill>
            <a:uFillTx/>
            <a:latin typeface="+mn-lt"/>
            <a:ea typeface="+mn-ea"/>
            <a:cs typeface="+mn-cs"/>
            <a:sym typeface="Helvetica Neue"/>
          </a:endParaRPr>
        </a:p>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traslazione va fatta di volta in volta.</a:t>
          </a:r>
        </a:p>
      </xdr:txBody>
    </xdr:sp>
    <xdr:clientData/>
  </xdr:twoCellAnchor>
  <xdr:twoCellAnchor>
    <xdr:from>
      <xdr:col>3</xdr:col>
      <xdr:colOff>178546</xdr:colOff>
      <xdr:row>321</xdr:row>
      <xdr:rowOff>138419</xdr:rowOff>
    </xdr:from>
    <xdr:to>
      <xdr:col>8</xdr:col>
      <xdr:colOff>212561</xdr:colOff>
      <xdr:row>328</xdr:row>
      <xdr:rowOff>138672</xdr:rowOff>
    </xdr:to>
    <xdr:sp>
      <xdr:nvSpPr>
        <xdr:cNvPr id="153" name="Shape 153"/>
        <xdr:cNvSpPr txBox="1"/>
      </xdr:nvSpPr>
      <xdr:spPr>
        <a:xfrm>
          <a:off x="3861546" y="102913804"/>
          <a:ext cx="6257016" cy="1782699"/>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Siccome il numero di nuovi deceduti può essere stimato entro un certo errore con buona approssimazione cioè non è un numero pseudo-random, la terapia intensiva o altre misure ospedaliere sembrano non essere efficaci al 100%. Una parte degli infetti che va in terapia intensiva non riesce a superare la malattia qualunque tecnica attuale si usi. In altre parole, un numero elevato di posti in terapia intensiva non garantisce una diminuzione sostanziale dei deceduti. I tanti deceduti non è dovuto al numero limitato di terapie intensive ma al fatto che la terapia intensiva non è la vera cura. La terapia intensiva salva una certa percentuale di malati. Non è la vera soluzione così come l’uso di farmaci sperimentali (?!?!)</a:t>
          </a:r>
        </a:p>
      </xdr:txBody>
    </xdr:sp>
    <xdr:clientData/>
  </xdr:twoCellAnchor>
  <xdr:twoCellAnchor>
    <xdr:from>
      <xdr:col>22</xdr:col>
      <xdr:colOff>1062526</xdr:colOff>
      <xdr:row>34</xdr:row>
      <xdr:rowOff>164082</xdr:rowOff>
    </xdr:from>
    <xdr:to>
      <xdr:col>27</xdr:col>
      <xdr:colOff>1054929</xdr:colOff>
      <xdr:row>49</xdr:row>
      <xdr:rowOff>50023</xdr:rowOff>
    </xdr:to>
    <xdr:graphicFrame>
      <xdr:nvGraphicFramePr>
        <xdr:cNvPr id="154" name="Chart 154"/>
        <xdr:cNvGraphicFramePr/>
      </xdr:nvGraphicFramePr>
      <xdr:xfrm>
        <a:off x="28392926" y="12758672"/>
        <a:ext cx="6215404"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16</xdr:col>
      <xdr:colOff>498694</xdr:colOff>
      <xdr:row>34</xdr:row>
      <xdr:rowOff>164082</xdr:rowOff>
    </xdr:from>
    <xdr:to>
      <xdr:col>21</xdr:col>
      <xdr:colOff>632321</xdr:colOff>
      <xdr:row>49</xdr:row>
      <xdr:rowOff>50023</xdr:rowOff>
    </xdr:to>
    <xdr:graphicFrame>
      <xdr:nvGraphicFramePr>
        <xdr:cNvPr id="155" name="Chart 155"/>
        <xdr:cNvGraphicFramePr/>
      </xdr:nvGraphicFramePr>
      <xdr:xfrm>
        <a:off x="20361494" y="12758672"/>
        <a:ext cx="6356628"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24</xdr:col>
      <xdr:colOff>390078</xdr:colOff>
      <xdr:row>57</xdr:row>
      <xdr:rowOff>166986</xdr:rowOff>
    </xdr:from>
    <xdr:to>
      <xdr:col>29</xdr:col>
      <xdr:colOff>615399</xdr:colOff>
      <xdr:row>72</xdr:row>
      <xdr:rowOff>91027</xdr:rowOff>
    </xdr:to>
    <xdr:graphicFrame>
      <xdr:nvGraphicFramePr>
        <xdr:cNvPr id="156" name="Chart 156"/>
        <xdr:cNvGraphicFramePr/>
      </xdr:nvGraphicFramePr>
      <xdr:xfrm>
        <a:off x="30209678" y="20377131"/>
        <a:ext cx="6448322"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10</xdr:col>
      <xdr:colOff>627502</xdr:colOff>
      <xdr:row>69</xdr:row>
      <xdr:rowOff>107480</xdr:rowOff>
    </xdr:from>
    <xdr:to>
      <xdr:col>12</xdr:col>
      <xdr:colOff>138654</xdr:colOff>
      <xdr:row>71</xdr:row>
      <xdr:rowOff>153506</xdr:rowOff>
    </xdr:to>
    <xdr:sp>
      <xdr:nvSpPr>
        <xdr:cNvPr id="157" name="Shape 157"/>
        <xdr:cNvSpPr txBox="1"/>
      </xdr:nvSpPr>
      <xdr:spPr>
        <a:xfrm>
          <a:off x="13022702" y="24280025"/>
          <a:ext cx="2000353"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Numero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conteggiati</a:t>
          </a:r>
        </a:p>
      </xdr:txBody>
    </xdr:sp>
    <xdr:clientData/>
  </xdr:twoCellAnchor>
  <xdr:twoCellAnchor>
    <xdr:from>
      <xdr:col>10</xdr:col>
      <xdr:colOff>162204</xdr:colOff>
      <xdr:row>70</xdr:row>
      <xdr:rowOff>113496</xdr:rowOff>
    </xdr:from>
    <xdr:to>
      <xdr:col>10</xdr:col>
      <xdr:colOff>600502</xdr:colOff>
      <xdr:row>70</xdr:row>
      <xdr:rowOff>113496</xdr:rowOff>
    </xdr:to>
    <xdr:sp>
      <xdr:nvSpPr>
        <xdr:cNvPr id="158" name="Shape 158"/>
        <xdr:cNvSpPr/>
      </xdr:nvSpPr>
      <xdr:spPr>
        <a:xfrm>
          <a:off x="12557404" y="2461624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1189160</xdr:colOff>
      <xdr:row>133</xdr:row>
      <xdr:rowOff>41118</xdr:rowOff>
    </xdr:from>
    <xdr:to>
      <xdr:col>16</xdr:col>
      <xdr:colOff>1199699</xdr:colOff>
      <xdr:row>147</xdr:row>
      <xdr:rowOff>245428</xdr:rowOff>
    </xdr:to>
    <xdr:graphicFrame>
      <xdr:nvGraphicFramePr>
        <xdr:cNvPr id="159" name="Chart 159"/>
        <xdr:cNvGraphicFramePr/>
      </xdr:nvGraphicFramePr>
      <xdr:xfrm>
        <a:off x="14828960" y="45397263"/>
        <a:ext cx="6233540"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17</xdr:col>
      <xdr:colOff>1199747</xdr:colOff>
      <xdr:row>132</xdr:row>
      <xdr:rowOff>296895</xdr:rowOff>
    </xdr:from>
    <xdr:to>
      <xdr:col>22</xdr:col>
      <xdr:colOff>1210286</xdr:colOff>
      <xdr:row>147</xdr:row>
      <xdr:rowOff>171005</xdr:rowOff>
    </xdr:to>
    <xdr:graphicFrame>
      <xdr:nvGraphicFramePr>
        <xdr:cNvPr id="160" name="Chart 160"/>
        <xdr:cNvGraphicFramePr/>
      </xdr:nvGraphicFramePr>
      <xdr:xfrm>
        <a:off x="22307147" y="45322840"/>
        <a:ext cx="6233540"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11</xdr:col>
      <xdr:colOff>995262</xdr:colOff>
      <xdr:row>150</xdr:row>
      <xdr:rowOff>126220</xdr:rowOff>
    </xdr:from>
    <xdr:to>
      <xdr:col>17</xdr:col>
      <xdr:colOff>156868</xdr:colOff>
      <xdr:row>165</xdr:row>
      <xdr:rowOff>330</xdr:rowOff>
    </xdr:to>
    <xdr:graphicFrame>
      <xdr:nvGraphicFramePr>
        <xdr:cNvPr id="161" name="Chart 161"/>
        <xdr:cNvGraphicFramePr/>
      </xdr:nvGraphicFramePr>
      <xdr:xfrm>
        <a:off x="14635062" y="51095765"/>
        <a:ext cx="6629207"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18</xdr:col>
      <xdr:colOff>79003</xdr:colOff>
      <xdr:row>150</xdr:row>
      <xdr:rowOff>126220</xdr:rowOff>
    </xdr:from>
    <xdr:to>
      <xdr:col>23</xdr:col>
      <xdr:colOff>19981</xdr:colOff>
      <xdr:row>165</xdr:row>
      <xdr:rowOff>330</xdr:rowOff>
    </xdr:to>
    <xdr:graphicFrame>
      <xdr:nvGraphicFramePr>
        <xdr:cNvPr id="162" name="Chart 162"/>
        <xdr:cNvGraphicFramePr/>
      </xdr:nvGraphicFramePr>
      <xdr:xfrm>
        <a:off x="22431003" y="51095765"/>
        <a:ext cx="6163979"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3</xdr:col>
      <xdr:colOff>1102516</xdr:colOff>
      <xdr:row>289</xdr:row>
      <xdr:rowOff>92213</xdr:rowOff>
    </xdr:from>
    <xdr:to>
      <xdr:col>7</xdr:col>
      <xdr:colOff>82768</xdr:colOff>
      <xdr:row>291</xdr:row>
      <xdr:rowOff>236219</xdr:rowOff>
    </xdr:to>
    <xdr:sp>
      <xdr:nvSpPr>
        <xdr:cNvPr id="163" name="Shape 163"/>
        <xdr:cNvSpPr txBox="1"/>
      </xdr:nvSpPr>
      <xdr:spPr>
        <a:xfrm>
          <a:off x="4785516" y="94719278"/>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1173152</xdr:colOff>
      <xdr:row>220</xdr:row>
      <xdr:rowOff>152093</xdr:rowOff>
    </xdr:from>
    <xdr:to>
      <xdr:col>18</xdr:col>
      <xdr:colOff>10753</xdr:colOff>
      <xdr:row>236</xdr:row>
      <xdr:rowOff>20254</xdr:rowOff>
    </xdr:to>
    <xdr:graphicFrame>
      <xdr:nvGraphicFramePr>
        <xdr:cNvPr id="164" name="Chart 164"/>
        <xdr:cNvGraphicFramePr/>
      </xdr:nvGraphicFramePr>
      <xdr:xfrm>
        <a:off x="16057552" y="73412043"/>
        <a:ext cx="6305202" cy="487704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19</xdr:col>
      <xdr:colOff>80363</xdr:colOff>
      <xdr:row>220</xdr:row>
      <xdr:rowOff>152093</xdr:rowOff>
    </xdr:from>
    <xdr:to>
      <xdr:col>24</xdr:col>
      <xdr:colOff>146775</xdr:colOff>
      <xdr:row>236</xdr:row>
      <xdr:rowOff>20254</xdr:rowOff>
    </xdr:to>
    <xdr:graphicFrame>
      <xdr:nvGraphicFramePr>
        <xdr:cNvPr id="165" name="Chart 165"/>
        <xdr:cNvGraphicFramePr/>
      </xdr:nvGraphicFramePr>
      <xdr:xfrm>
        <a:off x="23676963" y="73412043"/>
        <a:ext cx="6289413" cy="4877042"/>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18</xdr:col>
      <xdr:colOff>1219045</xdr:colOff>
      <xdr:row>240</xdr:row>
      <xdr:rowOff>147638</xdr:rowOff>
    </xdr:from>
    <xdr:to>
      <xdr:col>24</xdr:col>
      <xdr:colOff>21340</xdr:colOff>
      <xdr:row>256</xdr:row>
      <xdr:rowOff>15799</xdr:rowOff>
    </xdr:to>
    <xdr:graphicFrame>
      <xdr:nvGraphicFramePr>
        <xdr:cNvPr id="166" name="Chart 166"/>
        <xdr:cNvGraphicFramePr/>
      </xdr:nvGraphicFramePr>
      <xdr:xfrm>
        <a:off x="23571045" y="79668688"/>
        <a:ext cx="6269896" cy="4877042"/>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12</xdr:col>
      <xdr:colOff>1173152</xdr:colOff>
      <xdr:row>240</xdr:row>
      <xdr:rowOff>147638</xdr:rowOff>
    </xdr:from>
    <xdr:to>
      <xdr:col>18</xdr:col>
      <xdr:colOff>10753</xdr:colOff>
      <xdr:row>256</xdr:row>
      <xdr:rowOff>15799</xdr:rowOff>
    </xdr:to>
    <xdr:graphicFrame>
      <xdr:nvGraphicFramePr>
        <xdr:cNvPr id="167" name="Chart 167"/>
        <xdr:cNvGraphicFramePr/>
      </xdr:nvGraphicFramePr>
      <xdr:xfrm>
        <a:off x="16057552" y="79668688"/>
        <a:ext cx="6305202" cy="4877042"/>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12</xdr:col>
      <xdr:colOff>1173127</xdr:colOff>
      <xdr:row>259</xdr:row>
      <xdr:rowOff>228342</xdr:rowOff>
    </xdr:from>
    <xdr:to>
      <xdr:col>18</xdr:col>
      <xdr:colOff>85105</xdr:colOff>
      <xdr:row>275</xdr:row>
      <xdr:rowOff>96502</xdr:rowOff>
    </xdr:to>
    <xdr:graphicFrame>
      <xdr:nvGraphicFramePr>
        <xdr:cNvPr id="168" name="Chart 168"/>
        <xdr:cNvGraphicFramePr/>
      </xdr:nvGraphicFramePr>
      <xdr:xfrm>
        <a:off x="16057527" y="85697437"/>
        <a:ext cx="6379579" cy="487704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19</xdr:col>
      <xdr:colOff>9751</xdr:colOff>
      <xdr:row>259</xdr:row>
      <xdr:rowOff>228342</xdr:rowOff>
    </xdr:from>
    <xdr:to>
      <xdr:col>24</xdr:col>
      <xdr:colOff>21340</xdr:colOff>
      <xdr:row>275</xdr:row>
      <xdr:rowOff>96502</xdr:rowOff>
    </xdr:to>
    <xdr:graphicFrame>
      <xdr:nvGraphicFramePr>
        <xdr:cNvPr id="169" name="Chart 169"/>
        <xdr:cNvGraphicFramePr/>
      </xdr:nvGraphicFramePr>
      <xdr:xfrm>
        <a:off x="23606351" y="85697437"/>
        <a:ext cx="6234590" cy="487704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13</xdr:col>
      <xdr:colOff>102911</xdr:colOff>
      <xdr:row>283</xdr:row>
      <xdr:rowOff>201878</xdr:rowOff>
    </xdr:from>
    <xdr:to>
      <xdr:col>18</xdr:col>
      <xdr:colOff>185113</xdr:colOff>
      <xdr:row>302</xdr:row>
      <xdr:rowOff>124013</xdr:rowOff>
    </xdr:to>
    <xdr:graphicFrame>
      <xdr:nvGraphicFramePr>
        <xdr:cNvPr id="170" name="Chart 170"/>
        <xdr:cNvGraphicFramePr/>
      </xdr:nvGraphicFramePr>
      <xdr:xfrm>
        <a:off x="16231911" y="93184293"/>
        <a:ext cx="6305203" cy="4877041"/>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19</xdr:col>
      <xdr:colOff>254915</xdr:colOff>
      <xdr:row>283</xdr:row>
      <xdr:rowOff>201878</xdr:rowOff>
    </xdr:from>
    <xdr:to>
      <xdr:col>24</xdr:col>
      <xdr:colOff>301810</xdr:colOff>
      <xdr:row>302</xdr:row>
      <xdr:rowOff>124013</xdr:rowOff>
    </xdr:to>
    <xdr:graphicFrame>
      <xdr:nvGraphicFramePr>
        <xdr:cNvPr id="171" name="Chart 171"/>
        <xdr:cNvGraphicFramePr/>
      </xdr:nvGraphicFramePr>
      <xdr:xfrm>
        <a:off x="23851515" y="93184293"/>
        <a:ext cx="6269896" cy="4877041"/>
      </xdr:xfrm>
      <a:graphic xmlns:a="http://schemas.openxmlformats.org/drawingml/2006/main">
        <a:graphicData uri="http://schemas.openxmlformats.org/drawingml/2006/chart">
          <c:chart xmlns:c="http://schemas.openxmlformats.org/drawingml/2006/chart" r:id="rId28"/>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20</xdr:col>
      <xdr:colOff>152287</xdr:colOff>
      <xdr:row>2</xdr:row>
      <xdr:rowOff>654397</xdr:rowOff>
    </xdr:from>
    <xdr:to>
      <xdr:col>25</xdr:col>
      <xdr:colOff>328326</xdr:colOff>
      <xdr:row>16</xdr:row>
      <xdr:rowOff>309832</xdr:rowOff>
    </xdr:to>
    <xdr:graphicFrame>
      <xdr:nvGraphicFramePr>
        <xdr:cNvPr id="173" name="Chart 173"/>
        <xdr:cNvGraphicFramePr/>
      </xdr:nvGraphicFramePr>
      <xdr:xfrm>
        <a:off x="24993487" y="2064097"/>
        <a:ext cx="6399040"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25</xdr:col>
      <xdr:colOff>1138570</xdr:colOff>
      <xdr:row>2</xdr:row>
      <xdr:rowOff>628520</xdr:rowOff>
    </xdr:from>
    <xdr:to>
      <xdr:col>31</xdr:col>
      <xdr:colOff>204600</xdr:colOff>
      <xdr:row>16</xdr:row>
      <xdr:rowOff>184094</xdr:rowOff>
    </xdr:to>
    <xdr:graphicFrame>
      <xdr:nvGraphicFramePr>
        <xdr:cNvPr id="174" name="Chart 174"/>
        <xdr:cNvGraphicFramePr/>
      </xdr:nvGraphicFramePr>
      <xdr:xfrm>
        <a:off x="32202770" y="2038219"/>
        <a:ext cx="653363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20</xdr:col>
      <xdr:colOff>183117</xdr:colOff>
      <xdr:row>18</xdr:row>
      <xdr:rowOff>154486</xdr:rowOff>
    </xdr:from>
    <xdr:to>
      <xdr:col>25</xdr:col>
      <xdr:colOff>95287</xdr:colOff>
      <xdr:row>32</xdr:row>
      <xdr:rowOff>319826</xdr:rowOff>
    </xdr:to>
    <xdr:graphicFrame>
      <xdr:nvGraphicFramePr>
        <xdr:cNvPr id="175" name="Chart 175"/>
        <xdr:cNvGraphicFramePr/>
      </xdr:nvGraphicFramePr>
      <xdr:xfrm>
        <a:off x="25024317" y="7496991"/>
        <a:ext cx="6135171"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26</xdr:col>
      <xdr:colOff>37363</xdr:colOff>
      <xdr:row>18</xdr:row>
      <xdr:rowOff>154486</xdr:rowOff>
    </xdr:from>
    <xdr:to>
      <xdr:col>30</xdr:col>
      <xdr:colOff>1210933</xdr:colOff>
      <xdr:row>32</xdr:row>
      <xdr:rowOff>269896</xdr:rowOff>
    </xdr:to>
    <xdr:graphicFrame>
      <xdr:nvGraphicFramePr>
        <xdr:cNvPr id="176" name="Chart 176"/>
        <xdr:cNvGraphicFramePr/>
      </xdr:nvGraphicFramePr>
      <xdr:xfrm>
        <a:off x="32346163" y="7496991"/>
        <a:ext cx="6151971"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20</xdr:col>
      <xdr:colOff>119151</xdr:colOff>
      <xdr:row>34</xdr:row>
      <xdr:rowOff>228928</xdr:rowOff>
    </xdr:from>
    <xdr:to>
      <xdr:col>25</xdr:col>
      <xdr:colOff>101933</xdr:colOff>
      <xdr:row>49</xdr:row>
      <xdr:rowOff>197418</xdr:rowOff>
    </xdr:to>
    <xdr:graphicFrame>
      <xdr:nvGraphicFramePr>
        <xdr:cNvPr id="177" name="Chart 177"/>
        <xdr:cNvGraphicFramePr/>
      </xdr:nvGraphicFramePr>
      <xdr:xfrm>
        <a:off x="24960351" y="12981633"/>
        <a:ext cx="6205783"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25</xdr:col>
      <xdr:colOff>1138570</xdr:colOff>
      <xdr:row>34</xdr:row>
      <xdr:rowOff>228928</xdr:rowOff>
    </xdr:from>
    <xdr:to>
      <xdr:col>31</xdr:col>
      <xdr:colOff>133516</xdr:colOff>
      <xdr:row>49</xdr:row>
      <xdr:rowOff>197418</xdr:rowOff>
    </xdr:to>
    <xdr:graphicFrame>
      <xdr:nvGraphicFramePr>
        <xdr:cNvPr id="178" name="Chart 178"/>
        <xdr:cNvGraphicFramePr/>
      </xdr:nvGraphicFramePr>
      <xdr:xfrm>
        <a:off x="32202770" y="12981633"/>
        <a:ext cx="6462547"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20</xdr:col>
      <xdr:colOff>1377</xdr:colOff>
      <xdr:row>53</xdr:row>
      <xdr:rowOff>18791</xdr:rowOff>
    </xdr:from>
    <xdr:to>
      <xdr:col>25</xdr:col>
      <xdr:colOff>64437</xdr:colOff>
      <xdr:row>68</xdr:row>
      <xdr:rowOff>57132</xdr:rowOff>
    </xdr:to>
    <xdr:graphicFrame>
      <xdr:nvGraphicFramePr>
        <xdr:cNvPr id="179" name="Chart 179"/>
        <xdr:cNvGraphicFramePr/>
      </xdr:nvGraphicFramePr>
      <xdr:xfrm>
        <a:off x="24842577" y="18950046"/>
        <a:ext cx="6286061"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25</xdr:col>
      <xdr:colOff>1182258</xdr:colOff>
      <xdr:row>53</xdr:row>
      <xdr:rowOff>18791</xdr:rowOff>
    </xdr:from>
    <xdr:to>
      <xdr:col>31</xdr:col>
      <xdr:colOff>247816</xdr:colOff>
      <xdr:row>68</xdr:row>
      <xdr:rowOff>57132</xdr:rowOff>
    </xdr:to>
    <xdr:graphicFrame>
      <xdr:nvGraphicFramePr>
        <xdr:cNvPr id="180" name="Chart 180"/>
        <xdr:cNvGraphicFramePr/>
      </xdr:nvGraphicFramePr>
      <xdr:xfrm>
        <a:off x="32246458" y="18950046"/>
        <a:ext cx="6533159"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15</xdr:row>
      <xdr:rowOff>28426</xdr:rowOff>
    </xdr:from>
    <xdr:to>
      <xdr:col>15</xdr:col>
      <xdr:colOff>1223132</xdr:colOff>
      <xdr:row>15</xdr:row>
      <xdr:rowOff>316027</xdr:rowOff>
    </xdr:to>
    <xdr:sp>
      <xdr:nvSpPr>
        <xdr:cNvPr id="181" name="Shape 181"/>
        <xdr:cNvSpPr txBox="1"/>
      </xdr:nvSpPr>
      <xdr:spPr>
        <a:xfrm>
          <a:off x="15419561" y="6304131"/>
          <a:ext cx="4421772"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 Primo esodo verso il Sud</a:t>
          </a:r>
        </a:p>
      </xdr:txBody>
    </xdr:sp>
    <xdr:clientData/>
  </xdr:twoCellAnchor>
  <xdr:twoCellAnchor>
    <xdr:from>
      <xdr:col>12</xdr:col>
      <xdr:colOff>535161</xdr:colOff>
      <xdr:row>17</xdr:row>
      <xdr:rowOff>44834</xdr:rowOff>
    </xdr:from>
    <xdr:to>
      <xdr:col>15</xdr:col>
      <xdr:colOff>974187</xdr:colOff>
      <xdr:row>17</xdr:row>
      <xdr:rowOff>332436</xdr:rowOff>
    </xdr:to>
    <xdr:sp>
      <xdr:nvSpPr>
        <xdr:cNvPr id="182" name="Shape 182"/>
        <xdr:cNvSpPr txBox="1"/>
      </xdr:nvSpPr>
      <xdr:spPr>
        <a:xfrm>
          <a:off x="15419561" y="7031739"/>
          <a:ext cx="417282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 Secondo esodo verso il Sud</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83" name="Shape 183"/>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84" name="Shape 184"/>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27</xdr:col>
      <xdr:colOff>104035</xdr:colOff>
      <xdr:row>8</xdr:row>
      <xdr:rowOff>30239</xdr:rowOff>
    </xdr:from>
    <xdr:to>
      <xdr:col>27</xdr:col>
      <xdr:colOff>104035</xdr:colOff>
      <xdr:row>15</xdr:row>
      <xdr:rowOff>129102</xdr:rowOff>
    </xdr:to>
    <xdr:sp>
      <xdr:nvSpPr>
        <xdr:cNvPr id="185" name="Shape 185"/>
        <xdr:cNvSpPr/>
      </xdr:nvSpPr>
      <xdr:spPr>
        <a:xfrm flipV="1">
          <a:off x="33657435" y="3981844"/>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167535</xdr:colOff>
      <xdr:row>40</xdr:row>
      <xdr:rowOff>152772</xdr:rowOff>
    </xdr:from>
    <xdr:to>
      <xdr:col>28</xdr:col>
      <xdr:colOff>167535</xdr:colOff>
      <xdr:row>47</xdr:row>
      <xdr:rowOff>296084</xdr:rowOff>
    </xdr:to>
    <xdr:sp>
      <xdr:nvSpPr>
        <xdr:cNvPr id="186" name="Shape 186"/>
        <xdr:cNvSpPr/>
      </xdr:nvSpPr>
      <xdr:spPr>
        <a:xfrm flipV="1">
          <a:off x="34965535" y="14899377"/>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5520</xdr:colOff>
      <xdr:row>24</xdr:row>
      <xdr:rowOff>173490</xdr:rowOff>
    </xdr:from>
    <xdr:to>
      <xdr:col>28</xdr:col>
      <xdr:colOff>5520</xdr:colOff>
      <xdr:row>31</xdr:row>
      <xdr:rowOff>221552</xdr:rowOff>
    </xdr:to>
    <xdr:sp>
      <xdr:nvSpPr>
        <xdr:cNvPr id="187" name="Shape 187"/>
        <xdr:cNvSpPr/>
      </xdr:nvSpPr>
      <xdr:spPr>
        <a:xfrm flipV="1">
          <a:off x="34803520" y="9509895"/>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12</xdr:col>
      <xdr:colOff>535161</xdr:colOff>
      <xdr:row>30</xdr:row>
      <xdr:rowOff>41186</xdr:rowOff>
    </xdr:from>
    <xdr:to>
      <xdr:col>15</xdr:col>
      <xdr:colOff>886151</xdr:colOff>
      <xdr:row>31</xdr:row>
      <xdr:rowOff>2397</xdr:rowOff>
    </xdr:to>
    <xdr:sp>
      <xdr:nvSpPr>
        <xdr:cNvPr id="188" name="Shape 188"/>
        <xdr:cNvSpPr txBox="1"/>
      </xdr:nvSpPr>
      <xdr:spPr>
        <a:xfrm>
          <a:off x="15419561" y="11396891"/>
          <a:ext cx="4084791"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confini Calabria : No entrate no uscite (più o meno) !!!</a:t>
          </a:r>
        </a:p>
      </xdr:txBody>
    </xdr:sp>
    <xdr:clientData/>
  </xdr:twoCellAnchor>
  <xdr:twoCellAnchor>
    <xdr:from>
      <xdr:col>12</xdr:col>
      <xdr:colOff>69862</xdr:colOff>
      <xdr:row>30</xdr:row>
      <xdr:rowOff>186892</xdr:rowOff>
    </xdr:from>
    <xdr:to>
      <xdr:col>12</xdr:col>
      <xdr:colOff>508160</xdr:colOff>
      <xdr:row>30</xdr:row>
      <xdr:rowOff>186892</xdr:rowOff>
    </xdr:to>
    <xdr:sp>
      <xdr:nvSpPr>
        <xdr:cNvPr id="189" name="Shape 189"/>
        <xdr:cNvSpPr/>
      </xdr:nvSpPr>
      <xdr:spPr>
        <a:xfrm>
          <a:off x="14954262" y="1154259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29</xdr:row>
      <xdr:rowOff>37559</xdr:rowOff>
    </xdr:from>
    <xdr:to>
      <xdr:col>16</xdr:col>
      <xdr:colOff>1044443</xdr:colOff>
      <xdr:row>29</xdr:row>
      <xdr:rowOff>325161</xdr:rowOff>
    </xdr:to>
    <xdr:sp>
      <xdr:nvSpPr>
        <xdr:cNvPr id="190" name="Shape 190"/>
        <xdr:cNvSpPr txBox="1"/>
      </xdr:nvSpPr>
      <xdr:spPr>
        <a:xfrm>
          <a:off x="15419561" y="11037664"/>
          <a:ext cx="548768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 produttive non necessarie in tutta Italia : Terzo esodo verso Sud</a:t>
          </a:r>
        </a:p>
      </xdr:txBody>
    </xdr:sp>
    <xdr:clientData/>
  </xdr:twoCellAnchor>
  <xdr:twoCellAnchor>
    <xdr:from>
      <xdr:col>12</xdr:col>
      <xdr:colOff>69862</xdr:colOff>
      <xdr:row>29</xdr:row>
      <xdr:rowOff>181360</xdr:rowOff>
    </xdr:from>
    <xdr:to>
      <xdr:col>12</xdr:col>
      <xdr:colOff>508160</xdr:colOff>
      <xdr:row>29</xdr:row>
      <xdr:rowOff>181360</xdr:rowOff>
    </xdr:to>
    <xdr:sp>
      <xdr:nvSpPr>
        <xdr:cNvPr id="191" name="Shape 191"/>
        <xdr:cNvSpPr/>
      </xdr:nvSpPr>
      <xdr:spPr>
        <a:xfrm>
          <a:off x="14954262" y="111814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280111</xdr:colOff>
      <xdr:row>34</xdr:row>
      <xdr:rowOff>228928</xdr:rowOff>
    </xdr:from>
    <xdr:to>
      <xdr:col>37</xdr:col>
      <xdr:colOff>468231</xdr:colOff>
      <xdr:row>49</xdr:row>
      <xdr:rowOff>147488</xdr:rowOff>
    </xdr:to>
    <xdr:graphicFrame>
      <xdr:nvGraphicFramePr>
        <xdr:cNvPr id="192" name="Chart 192"/>
        <xdr:cNvGraphicFramePr/>
      </xdr:nvGraphicFramePr>
      <xdr:xfrm>
        <a:off x="40056511" y="12981633"/>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12</xdr:col>
      <xdr:colOff>535161</xdr:colOff>
      <xdr:row>34</xdr:row>
      <xdr:rowOff>336721</xdr:rowOff>
    </xdr:from>
    <xdr:to>
      <xdr:col>15</xdr:col>
      <xdr:colOff>676486</xdr:colOff>
      <xdr:row>35</xdr:row>
      <xdr:rowOff>281422</xdr:rowOff>
    </xdr:to>
    <xdr:sp>
      <xdr:nvSpPr>
        <xdr:cNvPr id="193" name="Shape 193"/>
        <xdr:cNvSpPr txBox="1"/>
      </xdr:nvSpPr>
      <xdr:spPr>
        <a:xfrm>
          <a:off x="15419561" y="13089426"/>
          <a:ext cx="387512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focolaio: 52 casi nella casa per anziani di Chiaravalle</a:t>
          </a:r>
        </a:p>
      </xdr:txBody>
    </xdr:sp>
    <xdr:clientData/>
  </xdr:twoCellAnchor>
  <xdr:twoCellAnchor>
    <xdr:from>
      <xdr:col>12</xdr:col>
      <xdr:colOff>69862</xdr:colOff>
      <xdr:row>35</xdr:row>
      <xdr:rowOff>137622</xdr:rowOff>
    </xdr:from>
    <xdr:to>
      <xdr:col>12</xdr:col>
      <xdr:colOff>508160</xdr:colOff>
      <xdr:row>35</xdr:row>
      <xdr:rowOff>137622</xdr:rowOff>
    </xdr:to>
    <xdr:sp>
      <xdr:nvSpPr>
        <xdr:cNvPr id="194" name="Shape 194"/>
        <xdr:cNvSpPr/>
      </xdr:nvSpPr>
      <xdr:spPr>
        <a:xfrm>
          <a:off x="14954262" y="132332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456641</xdr:colOff>
      <xdr:row>2</xdr:row>
      <xdr:rowOff>654397</xdr:rowOff>
    </xdr:from>
    <xdr:to>
      <xdr:col>37</xdr:col>
      <xdr:colOff>615706</xdr:colOff>
      <xdr:row>16</xdr:row>
      <xdr:rowOff>259902</xdr:rowOff>
    </xdr:to>
    <xdr:graphicFrame>
      <xdr:nvGraphicFramePr>
        <xdr:cNvPr id="195" name="Chart 195"/>
        <xdr:cNvGraphicFramePr/>
      </xdr:nvGraphicFramePr>
      <xdr:xfrm>
        <a:off x="40233041" y="206409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38</xdr:col>
      <xdr:colOff>283698</xdr:colOff>
      <xdr:row>34</xdr:row>
      <xdr:rowOff>228928</xdr:rowOff>
    </xdr:from>
    <xdr:to>
      <xdr:col>43</xdr:col>
      <xdr:colOff>548680</xdr:colOff>
      <xdr:row>49</xdr:row>
      <xdr:rowOff>147488</xdr:rowOff>
    </xdr:to>
    <xdr:graphicFrame>
      <xdr:nvGraphicFramePr>
        <xdr:cNvPr id="196" name="Chart 196"/>
        <xdr:cNvGraphicFramePr/>
      </xdr:nvGraphicFramePr>
      <xdr:xfrm>
        <a:off x="47527698" y="12981633"/>
        <a:ext cx="6487983"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20</xdr:col>
      <xdr:colOff>178479</xdr:colOff>
      <xdr:row>72</xdr:row>
      <xdr:rowOff>27349</xdr:rowOff>
    </xdr:from>
    <xdr:to>
      <xdr:col>25</xdr:col>
      <xdr:colOff>354518</xdr:colOff>
      <xdr:row>87</xdr:row>
      <xdr:rowOff>141890</xdr:rowOff>
    </xdr:to>
    <xdr:graphicFrame>
      <xdr:nvGraphicFramePr>
        <xdr:cNvPr id="197" name="Chart 197"/>
        <xdr:cNvGraphicFramePr/>
      </xdr:nvGraphicFramePr>
      <xdr:xfrm>
        <a:off x="25019679" y="25067304"/>
        <a:ext cx="6399040"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26</xdr:col>
      <xdr:colOff>361900</xdr:colOff>
      <xdr:row>72</xdr:row>
      <xdr:rowOff>27349</xdr:rowOff>
    </xdr:from>
    <xdr:to>
      <xdr:col>31</xdr:col>
      <xdr:colOff>495528</xdr:colOff>
      <xdr:row>87</xdr:row>
      <xdr:rowOff>141890</xdr:rowOff>
    </xdr:to>
    <xdr:graphicFrame>
      <xdr:nvGraphicFramePr>
        <xdr:cNvPr id="198" name="Chart 198"/>
        <xdr:cNvGraphicFramePr/>
      </xdr:nvGraphicFramePr>
      <xdr:xfrm>
        <a:off x="32670700" y="25067304"/>
        <a:ext cx="6356629"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xdr:col>
      <xdr:colOff>1243012</xdr:colOff>
      <xdr:row>292</xdr:row>
      <xdr:rowOff>14429</xdr:rowOff>
    </xdr:from>
    <xdr:to>
      <xdr:col>8</xdr:col>
      <xdr:colOff>223264</xdr:colOff>
      <xdr:row>294</xdr:row>
      <xdr:rowOff>158435</xdr:rowOff>
    </xdr:to>
    <xdr:sp>
      <xdr:nvSpPr>
        <xdr:cNvPr id="199" name="Shape 199"/>
        <xdr:cNvSpPr txBox="1"/>
      </xdr:nvSpPr>
      <xdr:spPr>
        <a:xfrm>
          <a:off x="6170612" y="9475579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535161</xdr:colOff>
      <xdr:row>141</xdr:row>
      <xdr:rowOff>174416</xdr:rowOff>
    </xdr:from>
    <xdr:to>
      <xdr:col>17</xdr:col>
      <xdr:colOff>521534</xdr:colOff>
      <xdr:row>143</xdr:row>
      <xdr:rowOff>245842</xdr:rowOff>
    </xdr:to>
    <xdr:sp>
      <xdr:nvSpPr>
        <xdr:cNvPr id="200" name="Shape 200"/>
        <xdr:cNvSpPr txBox="1"/>
      </xdr:nvSpPr>
      <xdr:spPr>
        <a:xfrm>
          <a:off x="15419561" y="47121871"/>
          <a:ext cx="6209374"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70 migranti sbarcati ieri a Roccella Ionica sono stati intercettati 26 soggetti positivi dal laboratorio dell'ASP di Reggio Calabria; in strutture dedicate, appositamente individuate dalla Prefettura.</a:t>
          </a:r>
        </a:p>
      </xdr:txBody>
    </xdr:sp>
    <xdr:clientData/>
  </xdr:twoCellAnchor>
  <xdr:twoCellAnchor>
    <xdr:from>
      <xdr:col>12</xdr:col>
      <xdr:colOff>69862</xdr:colOff>
      <xdr:row>142</xdr:row>
      <xdr:rowOff>205834</xdr:rowOff>
    </xdr:from>
    <xdr:to>
      <xdr:col>12</xdr:col>
      <xdr:colOff>508160</xdr:colOff>
      <xdr:row>142</xdr:row>
      <xdr:rowOff>205834</xdr:rowOff>
    </xdr:to>
    <xdr:sp>
      <xdr:nvSpPr>
        <xdr:cNvPr id="201" name="Shape 201"/>
        <xdr:cNvSpPr/>
      </xdr:nvSpPr>
      <xdr:spPr>
        <a:xfrm>
          <a:off x="14954262" y="4747078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146</xdr:row>
      <xdr:rowOff>239286</xdr:rowOff>
    </xdr:from>
    <xdr:to>
      <xdr:col>17</xdr:col>
      <xdr:colOff>599207</xdr:colOff>
      <xdr:row>148</xdr:row>
      <xdr:rowOff>101300</xdr:rowOff>
    </xdr:to>
    <xdr:sp>
      <xdr:nvSpPr>
        <xdr:cNvPr id="202" name="Shape 202"/>
        <xdr:cNvSpPr txBox="1"/>
      </xdr:nvSpPr>
      <xdr:spPr>
        <a:xfrm>
          <a:off x="15419561" y="48774241"/>
          <a:ext cx="628704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cinque positivi di oggi tre casi sono riconducibili allo sbarco di Roccella Jonica, mentre gli altri due sono rientri da Stato estero.</a:t>
          </a:r>
        </a:p>
      </xdr:txBody>
    </xdr:sp>
    <xdr:clientData/>
  </xdr:twoCellAnchor>
  <xdr:twoCellAnchor>
    <xdr:from>
      <xdr:col>12</xdr:col>
      <xdr:colOff>69862</xdr:colOff>
      <xdr:row>147</xdr:row>
      <xdr:rowOff>168146</xdr:rowOff>
    </xdr:from>
    <xdr:to>
      <xdr:col>12</xdr:col>
      <xdr:colOff>508160</xdr:colOff>
      <xdr:row>147</xdr:row>
      <xdr:rowOff>168146</xdr:rowOff>
    </xdr:to>
    <xdr:sp>
      <xdr:nvSpPr>
        <xdr:cNvPr id="203" name="Shape 203"/>
        <xdr:cNvSpPr/>
      </xdr:nvSpPr>
      <xdr:spPr>
        <a:xfrm>
          <a:off x="14954262" y="4902060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157</xdr:row>
      <xdr:rowOff>251579</xdr:rowOff>
    </xdr:from>
    <xdr:to>
      <xdr:col>15</xdr:col>
      <xdr:colOff>208513</xdr:colOff>
      <xdr:row>159</xdr:row>
      <xdr:rowOff>113593</xdr:rowOff>
    </xdr:to>
    <xdr:sp>
      <xdr:nvSpPr>
        <xdr:cNvPr id="204" name="Shape 204"/>
        <xdr:cNvSpPr txBox="1"/>
      </xdr:nvSpPr>
      <xdr:spPr>
        <a:xfrm>
          <a:off x="15419561" y="52279034"/>
          <a:ext cx="34071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L'incremento dei contagi è da correlarsi a 5 positivi rilevati tra i migranti sbarcati a Crotone il 25 luglio.</a:t>
          </a:r>
        </a:p>
      </xdr:txBody>
    </xdr:sp>
    <xdr:clientData/>
  </xdr:twoCellAnchor>
  <xdr:twoCellAnchor>
    <xdr:from>
      <xdr:col>12</xdr:col>
      <xdr:colOff>69862</xdr:colOff>
      <xdr:row>158</xdr:row>
      <xdr:rowOff>180440</xdr:rowOff>
    </xdr:from>
    <xdr:to>
      <xdr:col>12</xdr:col>
      <xdr:colOff>508160</xdr:colOff>
      <xdr:row>158</xdr:row>
      <xdr:rowOff>180440</xdr:rowOff>
    </xdr:to>
    <xdr:sp>
      <xdr:nvSpPr>
        <xdr:cNvPr id="205" name="Shape 205"/>
        <xdr:cNvSpPr/>
      </xdr:nvSpPr>
      <xdr:spPr>
        <a:xfrm>
          <a:off x="14954262" y="525253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162</xdr:row>
      <xdr:rowOff>27147</xdr:rowOff>
    </xdr:from>
    <xdr:to>
      <xdr:col>15</xdr:col>
      <xdr:colOff>1223132</xdr:colOff>
      <xdr:row>163</xdr:row>
      <xdr:rowOff>206661</xdr:rowOff>
    </xdr:to>
    <xdr:sp>
      <xdr:nvSpPr>
        <xdr:cNvPr id="206" name="Shape 206"/>
        <xdr:cNvSpPr txBox="1"/>
      </xdr:nvSpPr>
      <xdr:spPr>
        <a:xfrm>
          <a:off x="15419561" y="53642102"/>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79 migranti a Crotone il laboratorio dell'AO di Catanzaro ha intercettato tre positivi.</a:t>
          </a:r>
        </a:p>
      </xdr:txBody>
    </xdr:sp>
    <xdr:clientData/>
  </xdr:twoCellAnchor>
  <xdr:twoCellAnchor>
    <xdr:from>
      <xdr:col>12</xdr:col>
      <xdr:colOff>69862</xdr:colOff>
      <xdr:row>162</xdr:row>
      <xdr:rowOff>184607</xdr:rowOff>
    </xdr:from>
    <xdr:to>
      <xdr:col>12</xdr:col>
      <xdr:colOff>508160</xdr:colOff>
      <xdr:row>162</xdr:row>
      <xdr:rowOff>184607</xdr:rowOff>
    </xdr:to>
    <xdr:sp>
      <xdr:nvSpPr>
        <xdr:cNvPr id="207" name="Shape 207"/>
        <xdr:cNvSpPr/>
      </xdr:nvSpPr>
      <xdr:spPr>
        <a:xfrm>
          <a:off x="14954262" y="537995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160</xdr:row>
      <xdr:rowOff>163064</xdr:rowOff>
    </xdr:from>
    <xdr:to>
      <xdr:col>15</xdr:col>
      <xdr:colOff>1223132</xdr:colOff>
      <xdr:row>162</xdr:row>
      <xdr:rowOff>25078</xdr:rowOff>
    </xdr:to>
    <xdr:sp>
      <xdr:nvSpPr>
        <xdr:cNvPr id="208" name="Shape 208"/>
        <xdr:cNvSpPr txBox="1"/>
      </xdr:nvSpPr>
      <xdr:spPr>
        <a:xfrm>
          <a:off x="15419561" y="53143019"/>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63 migranti sbarcati ieri a Ferruzzano il laboratorio dell'ASP di Reggio Calabria ha intercettato un positivo.</a:t>
          </a:r>
        </a:p>
      </xdr:txBody>
    </xdr:sp>
    <xdr:clientData/>
  </xdr:twoCellAnchor>
  <xdr:twoCellAnchor>
    <xdr:from>
      <xdr:col>12</xdr:col>
      <xdr:colOff>69862</xdr:colOff>
      <xdr:row>161</xdr:row>
      <xdr:rowOff>168124</xdr:rowOff>
    </xdr:from>
    <xdr:to>
      <xdr:col>12</xdr:col>
      <xdr:colOff>508160</xdr:colOff>
      <xdr:row>161</xdr:row>
      <xdr:rowOff>168124</xdr:rowOff>
    </xdr:to>
    <xdr:sp>
      <xdr:nvSpPr>
        <xdr:cNvPr id="209" name="Shape 209"/>
        <xdr:cNvSpPr/>
      </xdr:nvSpPr>
      <xdr:spPr>
        <a:xfrm>
          <a:off x="14954262" y="53465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166</xdr:row>
      <xdr:rowOff>158314</xdr:rowOff>
    </xdr:from>
    <xdr:to>
      <xdr:col>17</xdr:col>
      <xdr:colOff>895860</xdr:colOff>
      <xdr:row>168</xdr:row>
      <xdr:rowOff>20328</xdr:rowOff>
    </xdr:to>
    <xdr:sp>
      <xdr:nvSpPr>
        <xdr:cNvPr id="210" name="Shape 210"/>
        <xdr:cNvSpPr txBox="1"/>
      </xdr:nvSpPr>
      <xdr:spPr>
        <a:xfrm>
          <a:off x="15419561" y="55043269"/>
          <a:ext cx="658370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Il caso positivo rilevato dal laboratorio dell'AO di Cosenza è un turista proveniente dalla Campania . Il caso positivo di oggi rilevato dall'AO di Reggio Calabria appartiene allo sbarco di Roccella del 11/07</a:t>
          </a:r>
        </a:p>
      </xdr:txBody>
    </xdr:sp>
    <xdr:clientData/>
  </xdr:twoCellAnchor>
  <xdr:twoCellAnchor>
    <xdr:from>
      <xdr:col>12</xdr:col>
      <xdr:colOff>69862</xdr:colOff>
      <xdr:row>167</xdr:row>
      <xdr:rowOff>142724</xdr:rowOff>
    </xdr:from>
    <xdr:to>
      <xdr:col>12</xdr:col>
      <xdr:colOff>508160</xdr:colOff>
      <xdr:row>167</xdr:row>
      <xdr:rowOff>142724</xdr:rowOff>
    </xdr:to>
    <xdr:sp>
      <xdr:nvSpPr>
        <xdr:cNvPr id="211" name="Shape 211"/>
        <xdr:cNvSpPr/>
      </xdr:nvSpPr>
      <xdr:spPr>
        <a:xfrm>
          <a:off x="14954262" y="553451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168</xdr:row>
      <xdr:rowOff>22101</xdr:rowOff>
    </xdr:from>
    <xdr:to>
      <xdr:col>17</xdr:col>
      <xdr:colOff>895860</xdr:colOff>
      <xdr:row>168</xdr:row>
      <xdr:rowOff>309703</xdr:rowOff>
    </xdr:to>
    <xdr:sp>
      <xdr:nvSpPr>
        <xdr:cNvPr id="212" name="Shape 212"/>
        <xdr:cNvSpPr txBox="1"/>
      </xdr:nvSpPr>
      <xdr:spPr>
        <a:xfrm>
          <a:off x="15419561" y="55542056"/>
          <a:ext cx="658370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Sei dei sette casi confermati provengono da Fuori regione/Stato estero</a:t>
          </a:r>
        </a:p>
      </xdr:txBody>
    </xdr:sp>
    <xdr:clientData/>
  </xdr:twoCellAnchor>
  <xdr:twoCellAnchor>
    <xdr:from>
      <xdr:col>12</xdr:col>
      <xdr:colOff>69862</xdr:colOff>
      <xdr:row>168</xdr:row>
      <xdr:rowOff>165904</xdr:rowOff>
    </xdr:from>
    <xdr:to>
      <xdr:col>12</xdr:col>
      <xdr:colOff>508160</xdr:colOff>
      <xdr:row>168</xdr:row>
      <xdr:rowOff>165904</xdr:rowOff>
    </xdr:to>
    <xdr:sp>
      <xdr:nvSpPr>
        <xdr:cNvPr id="213" name="Shape 213"/>
        <xdr:cNvSpPr/>
      </xdr:nvSpPr>
      <xdr:spPr>
        <a:xfrm>
          <a:off x="14954262" y="5568585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186</xdr:row>
      <xdr:rowOff>51879</xdr:rowOff>
    </xdr:from>
    <xdr:to>
      <xdr:col>17</xdr:col>
      <xdr:colOff>1088366</xdr:colOff>
      <xdr:row>187</xdr:row>
      <xdr:rowOff>21981</xdr:rowOff>
    </xdr:to>
    <xdr:sp>
      <xdr:nvSpPr>
        <xdr:cNvPr id="214" name="Shape 214"/>
        <xdr:cNvSpPr txBox="1"/>
      </xdr:nvSpPr>
      <xdr:spPr>
        <a:xfrm>
          <a:off x="15419561" y="612868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Degli otto positivi di oggi quattro sono del CARA di Crotone e uno è un soggetto residente fuori Regione</a:t>
          </a:r>
        </a:p>
      </xdr:txBody>
    </xdr:sp>
    <xdr:clientData/>
  </xdr:twoCellAnchor>
  <xdr:twoCellAnchor>
    <xdr:from>
      <xdr:col>12</xdr:col>
      <xdr:colOff>69862</xdr:colOff>
      <xdr:row>186</xdr:row>
      <xdr:rowOff>195682</xdr:rowOff>
    </xdr:from>
    <xdr:to>
      <xdr:col>12</xdr:col>
      <xdr:colOff>508160</xdr:colOff>
      <xdr:row>186</xdr:row>
      <xdr:rowOff>195682</xdr:rowOff>
    </xdr:to>
    <xdr:sp>
      <xdr:nvSpPr>
        <xdr:cNvPr id="215" name="Shape 215"/>
        <xdr:cNvSpPr/>
      </xdr:nvSpPr>
      <xdr:spPr>
        <a:xfrm>
          <a:off x="14954262" y="614306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189</xdr:row>
      <xdr:rowOff>26479</xdr:rowOff>
    </xdr:from>
    <xdr:to>
      <xdr:col>17</xdr:col>
      <xdr:colOff>1088366</xdr:colOff>
      <xdr:row>189</xdr:row>
      <xdr:rowOff>314081</xdr:rowOff>
    </xdr:to>
    <xdr:sp>
      <xdr:nvSpPr>
        <xdr:cNvPr id="216" name="Shape 216"/>
        <xdr:cNvSpPr txBox="1"/>
      </xdr:nvSpPr>
      <xdr:spPr>
        <a:xfrm>
          <a:off x="15419561" y="62213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positivi di oggi 5 sono del CARA di Crotone.</a:t>
          </a:r>
        </a:p>
      </xdr:txBody>
    </xdr:sp>
    <xdr:clientData/>
  </xdr:twoCellAnchor>
  <xdr:twoCellAnchor>
    <xdr:from>
      <xdr:col>12</xdr:col>
      <xdr:colOff>69862</xdr:colOff>
      <xdr:row>189</xdr:row>
      <xdr:rowOff>170282</xdr:rowOff>
    </xdr:from>
    <xdr:to>
      <xdr:col>12</xdr:col>
      <xdr:colOff>508160</xdr:colOff>
      <xdr:row>189</xdr:row>
      <xdr:rowOff>170282</xdr:rowOff>
    </xdr:to>
    <xdr:sp>
      <xdr:nvSpPr>
        <xdr:cNvPr id="217" name="Shape 217"/>
        <xdr:cNvSpPr/>
      </xdr:nvSpPr>
      <xdr:spPr>
        <a:xfrm>
          <a:off x="14954262" y="6235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191</xdr:row>
      <xdr:rowOff>55792</xdr:rowOff>
    </xdr:from>
    <xdr:to>
      <xdr:col>17</xdr:col>
      <xdr:colOff>1088366</xdr:colOff>
      <xdr:row>192</xdr:row>
      <xdr:rowOff>25894</xdr:rowOff>
    </xdr:to>
    <xdr:sp>
      <xdr:nvSpPr>
        <xdr:cNvPr id="218" name="Shape 218"/>
        <xdr:cNvSpPr txBox="1"/>
      </xdr:nvSpPr>
      <xdr:spPr>
        <a:xfrm>
          <a:off x="15419561" y="62878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Errore conteggio tamponi</a:t>
          </a:r>
        </a:p>
      </xdr:txBody>
    </xdr:sp>
    <xdr:clientData/>
  </xdr:twoCellAnchor>
  <xdr:twoCellAnchor>
    <xdr:from>
      <xdr:col>12</xdr:col>
      <xdr:colOff>69862</xdr:colOff>
      <xdr:row>191</xdr:row>
      <xdr:rowOff>199595</xdr:rowOff>
    </xdr:from>
    <xdr:to>
      <xdr:col>12</xdr:col>
      <xdr:colOff>508160</xdr:colOff>
      <xdr:row>191</xdr:row>
      <xdr:rowOff>199595</xdr:rowOff>
    </xdr:to>
    <xdr:sp>
      <xdr:nvSpPr>
        <xdr:cNvPr id="219" name="Shape 219"/>
        <xdr:cNvSpPr/>
      </xdr:nvSpPr>
      <xdr:spPr>
        <a:xfrm>
          <a:off x="14954262" y="63022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193</xdr:row>
      <xdr:rowOff>55792</xdr:rowOff>
    </xdr:from>
    <xdr:to>
      <xdr:col>17</xdr:col>
      <xdr:colOff>1088366</xdr:colOff>
      <xdr:row>194</xdr:row>
      <xdr:rowOff>25894</xdr:rowOff>
    </xdr:to>
    <xdr:sp>
      <xdr:nvSpPr>
        <xdr:cNvPr id="220" name="Shape 220"/>
        <xdr:cNvSpPr txBox="1"/>
      </xdr:nvSpPr>
      <xdr:spPr>
        <a:xfrm>
          <a:off x="15419561" y="63513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22 soggetti positivi di oggi, 17 sono migranti e 2 residenti fuori regione.</a:t>
          </a:r>
        </a:p>
      </xdr:txBody>
    </xdr:sp>
    <xdr:clientData/>
  </xdr:twoCellAnchor>
  <xdr:twoCellAnchor>
    <xdr:from>
      <xdr:col>12</xdr:col>
      <xdr:colOff>69862</xdr:colOff>
      <xdr:row>193</xdr:row>
      <xdr:rowOff>199595</xdr:rowOff>
    </xdr:from>
    <xdr:to>
      <xdr:col>12</xdr:col>
      <xdr:colOff>508160</xdr:colOff>
      <xdr:row>193</xdr:row>
      <xdr:rowOff>199595</xdr:rowOff>
    </xdr:to>
    <xdr:sp>
      <xdr:nvSpPr>
        <xdr:cNvPr id="221" name="Shape 221"/>
        <xdr:cNvSpPr/>
      </xdr:nvSpPr>
      <xdr:spPr>
        <a:xfrm>
          <a:off x="14954262" y="63657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194</xdr:row>
      <xdr:rowOff>46261</xdr:rowOff>
    </xdr:from>
    <xdr:to>
      <xdr:col>17</xdr:col>
      <xdr:colOff>1088366</xdr:colOff>
      <xdr:row>195</xdr:row>
      <xdr:rowOff>16363</xdr:rowOff>
    </xdr:to>
    <xdr:sp>
      <xdr:nvSpPr>
        <xdr:cNvPr id="222" name="Shape 222"/>
        <xdr:cNvSpPr txBox="1"/>
      </xdr:nvSpPr>
      <xdr:spPr>
        <a:xfrm>
          <a:off x="15419561" y="63821216"/>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32 nuovi casi positivi rilevati oggi, 27 sono migranti.</a:t>
          </a:r>
        </a:p>
      </xdr:txBody>
    </xdr:sp>
    <xdr:clientData/>
  </xdr:twoCellAnchor>
  <xdr:twoCellAnchor>
    <xdr:from>
      <xdr:col>12</xdr:col>
      <xdr:colOff>69862</xdr:colOff>
      <xdr:row>194</xdr:row>
      <xdr:rowOff>190064</xdr:rowOff>
    </xdr:from>
    <xdr:to>
      <xdr:col>12</xdr:col>
      <xdr:colOff>508160</xdr:colOff>
      <xdr:row>194</xdr:row>
      <xdr:rowOff>190064</xdr:rowOff>
    </xdr:to>
    <xdr:sp>
      <xdr:nvSpPr>
        <xdr:cNvPr id="223" name="Shape 223"/>
        <xdr:cNvSpPr/>
      </xdr:nvSpPr>
      <xdr:spPr>
        <a:xfrm>
          <a:off x="14954262" y="6396501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195</xdr:row>
      <xdr:rowOff>26479</xdr:rowOff>
    </xdr:from>
    <xdr:to>
      <xdr:col>17</xdr:col>
      <xdr:colOff>1088366</xdr:colOff>
      <xdr:row>195</xdr:row>
      <xdr:rowOff>314081</xdr:rowOff>
    </xdr:to>
    <xdr:sp>
      <xdr:nvSpPr>
        <xdr:cNvPr id="224" name="Shape 224"/>
        <xdr:cNvSpPr txBox="1"/>
      </xdr:nvSpPr>
      <xdr:spPr>
        <a:xfrm>
          <a:off x="15419561" y="64118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13 nuovi casi positivi rilevati oggi, 2 sono migranti.</a:t>
          </a:r>
        </a:p>
      </xdr:txBody>
    </xdr:sp>
    <xdr:clientData/>
  </xdr:twoCellAnchor>
  <xdr:twoCellAnchor>
    <xdr:from>
      <xdr:col>12</xdr:col>
      <xdr:colOff>69862</xdr:colOff>
      <xdr:row>195</xdr:row>
      <xdr:rowOff>170282</xdr:rowOff>
    </xdr:from>
    <xdr:to>
      <xdr:col>12</xdr:col>
      <xdr:colOff>508160</xdr:colOff>
      <xdr:row>195</xdr:row>
      <xdr:rowOff>170282</xdr:rowOff>
    </xdr:to>
    <xdr:sp>
      <xdr:nvSpPr>
        <xdr:cNvPr id="225" name="Shape 225"/>
        <xdr:cNvSpPr/>
      </xdr:nvSpPr>
      <xdr:spPr>
        <a:xfrm>
          <a:off x="14954262" y="64262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196</xdr:row>
      <xdr:rowOff>12012</xdr:rowOff>
    </xdr:from>
    <xdr:to>
      <xdr:col>17</xdr:col>
      <xdr:colOff>1088366</xdr:colOff>
      <xdr:row>196</xdr:row>
      <xdr:rowOff>299614</xdr:rowOff>
    </xdr:to>
    <xdr:sp>
      <xdr:nvSpPr>
        <xdr:cNvPr id="226" name="Shape 226"/>
        <xdr:cNvSpPr txBox="1"/>
      </xdr:nvSpPr>
      <xdr:spPr>
        <a:xfrm>
          <a:off x="15419561" y="6442196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196</xdr:row>
      <xdr:rowOff>155815</xdr:rowOff>
    </xdr:from>
    <xdr:to>
      <xdr:col>12</xdr:col>
      <xdr:colOff>508160</xdr:colOff>
      <xdr:row>196</xdr:row>
      <xdr:rowOff>155815</xdr:rowOff>
    </xdr:to>
    <xdr:sp>
      <xdr:nvSpPr>
        <xdr:cNvPr id="227" name="Shape 227"/>
        <xdr:cNvSpPr/>
      </xdr:nvSpPr>
      <xdr:spPr>
        <a:xfrm>
          <a:off x="14954262" y="6456577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197</xdr:row>
      <xdr:rowOff>36730</xdr:rowOff>
    </xdr:from>
    <xdr:to>
      <xdr:col>17</xdr:col>
      <xdr:colOff>1088366</xdr:colOff>
      <xdr:row>198</xdr:row>
      <xdr:rowOff>6831</xdr:rowOff>
    </xdr:to>
    <xdr:sp>
      <xdr:nvSpPr>
        <xdr:cNvPr id="228" name="Shape 228"/>
        <xdr:cNvSpPr txBox="1"/>
      </xdr:nvSpPr>
      <xdr:spPr>
        <a:xfrm>
          <a:off x="15419561" y="64764185"/>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197</xdr:row>
      <xdr:rowOff>180533</xdr:rowOff>
    </xdr:from>
    <xdr:to>
      <xdr:col>12</xdr:col>
      <xdr:colOff>508160</xdr:colOff>
      <xdr:row>197</xdr:row>
      <xdr:rowOff>180533</xdr:rowOff>
    </xdr:to>
    <xdr:sp>
      <xdr:nvSpPr>
        <xdr:cNvPr id="229" name="Shape 229"/>
        <xdr:cNvSpPr/>
      </xdr:nvSpPr>
      <xdr:spPr>
        <a:xfrm>
          <a:off x="14954262" y="6490798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198</xdr:row>
      <xdr:rowOff>40537</xdr:rowOff>
    </xdr:from>
    <xdr:to>
      <xdr:col>17</xdr:col>
      <xdr:colOff>1088366</xdr:colOff>
      <xdr:row>199</xdr:row>
      <xdr:rowOff>10639</xdr:rowOff>
    </xdr:to>
    <xdr:sp>
      <xdr:nvSpPr>
        <xdr:cNvPr id="230" name="Shape 230"/>
        <xdr:cNvSpPr txBox="1"/>
      </xdr:nvSpPr>
      <xdr:spPr>
        <a:xfrm>
          <a:off x="15419561" y="6508549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27 nuovi casi positivi rilevati oggi, 8 sono migranti.</a:t>
          </a:r>
        </a:p>
      </xdr:txBody>
    </xdr:sp>
    <xdr:clientData/>
  </xdr:twoCellAnchor>
  <xdr:twoCellAnchor>
    <xdr:from>
      <xdr:col>12</xdr:col>
      <xdr:colOff>69862</xdr:colOff>
      <xdr:row>198</xdr:row>
      <xdr:rowOff>184341</xdr:rowOff>
    </xdr:from>
    <xdr:to>
      <xdr:col>12</xdr:col>
      <xdr:colOff>508160</xdr:colOff>
      <xdr:row>198</xdr:row>
      <xdr:rowOff>184341</xdr:rowOff>
    </xdr:to>
    <xdr:sp>
      <xdr:nvSpPr>
        <xdr:cNvPr id="231" name="Shape 231"/>
        <xdr:cNvSpPr/>
      </xdr:nvSpPr>
      <xdr:spPr>
        <a:xfrm>
          <a:off x="14954262" y="652292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199</xdr:row>
      <xdr:rowOff>32321</xdr:rowOff>
    </xdr:from>
    <xdr:to>
      <xdr:col>17</xdr:col>
      <xdr:colOff>1088366</xdr:colOff>
      <xdr:row>200</xdr:row>
      <xdr:rowOff>2422</xdr:rowOff>
    </xdr:to>
    <xdr:sp>
      <xdr:nvSpPr>
        <xdr:cNvPr id="232" name="Shape 232"/>
        <xdr:cNvSpPr txBox="1"/>
      </xdr:nvSpPr>
      <xdr:spPr>
        <a:xfrm>
          <a:off x="15419561" y="65394776"/>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 nuovi casi positivi rilevati oggi, 3 sono migranti.</a:t>
          </a:r>
        </a:p>
      </xdr:txBody>
    </xdr:sp>
    <xdr:clientData/>
  </xdr:twoCellAnchor>
  <xdr:twoCellAnchor>
    <xdr:from>
      <xdr:col>12</xdr:col>
      <xdr:colOff>69862</xdr:colOff>
      <xdr:row>199</xdr:row>
      <xdr:rowOff>176124</xdr:rowOff>
    </xdr:from>
    <xdr:to>
      <xdr:col>12</xdr:col>
      <xdr:colOff>508160</xdr:colOff>
      <xdr:row>199</xdr:row>
      <xdr:rowOff>176124</xdr:rowOff>
    </xdr:to>
    <xdr:sp>
      <xdr:nvSpPr>
        <xdr:cNvPr id="233" name="Shape 233"/>
        <xdr:cNvSpPr/>
      </xdr:nvSpPr>
      <xdr:spPr>
        <a:xfrm>
          <a:off x="14954262" y="65538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204</xdr:row>
      <xdr:rowOff>13779</xdr:rowOff>
    </xdr:from>
    <xdr:to>
      <xdr:col>17</xdr:col>
      <xdr:colOff>1042316</xdr:colOff>
      <xdr:row>204</xdr:row>
      <xdr:rowOff>301381</xdr:rowOff>
    </xdr:to>
    <xdr:sp>
      <xdr:nvSpPr>
        <xdr:cNvPr id="234" name="Shape 234"/>
        <xdr:cNvSpPr txBox="1"/>
      </xdr:nvSpPr>
      <xdr:spPr>
        <a:xfrm>
          <a:off x="15373511" y="669637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soggetti positivi di oggi, 7 sono migranti e 1 è un soggetto residente fuori Regione</a:t>
          </a:r>
        </a:p>
      </xdr:txBody>
    </xdr:sp>
    <xdr:clientData/>
  </xdr:twoCellAnchor>
  <xdr:twoCellAnchor>
    <xdr:from>
      <xdr:col>12</xdr:col>
      <xdr:colOff>23812</xdr:colOff>
      <xdr:row>204</xdr:row>
      <xdr:rowOff>157582</xdr:rowOff>
    </xdr:from>
    <xdr:to>
      <xdr:col>12</xdr:col>
      <xdr:colOff>462111</xdr:colOff>
      <xdr:row>204</xdr:row>
      <xdr:rowOff>157582</xdr:rowOff>
    </xdr:to>
    <xdr:sp>
      <xdr:nvSpPr>
        <xdr:cNvPr id="235" name="Shape 235"/>
        <xdr:cNvSpPr/>
      </xdr:nvSpPr>
      <xdr:spPr>
        <a:xfrm>
          <a:off x="14908212" y="6710753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205</xdr:row>
      <xdr:rowOff>17587</xdr:rowOff>
    </xdr:from>
    <xdr:to>
      <xdr:col>17</xdr:col>
      <xdr:colOff>1060561</xdr:colOff>
      <xdr:row>205</xdr:row>
      <xdr:rowOff>305188</xdr:rowOff>
    </xdr:to>
    <xdr:sp>
      <xdr:nvSpPr>
        <xdr:cNvPr id="236" name="Shape 236"/>
        <xdr:cNvSpPr txBox="1"/>
      </xdr:nvSpPr>
      <xdr:spPr>
        <a:xfrm>
          <a:off x="15391756" y="67285042"/>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14 nuovi casi positivi rilevati oggi, 2 sono migranti.</a:t>
          </a:r>
        </a:p>
      </xdr:txBody>
    </xdr:sp>
    <xdr:clientData/>
  </xdr:twoCellAnchor>
  <xdr:twoCellAnchor>
    <xdr:from>
      <xdr:col>12</xdr:col>
      <xdr:colOff>42057</xdr:colOff>
      <xdr:row>205</xdr:row>
      <xdr:rowOff>161390</xdr:rowOff>
    </xdr:from>
    <xdr:to>
      <xdr:col>12</xdr:col>
      <xdr:colOff>480356</xdr:colOff>
      <xdr:row>205</xdr:row>
      <xdr:rowOff>161390</xdr:rowOff>
    </xdr:to>
    <xdr:sp>
      <xdr:nvSpPr>
        <xdr:cNvPr id="237" name="Shape 237"/>
        <xdr:cNvSpPr/>
      </xdr:nvSpPr>
      <xdr:spPr>
        <a:xfrm>
          <a:off x="14926457" y="674288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207</xdr:row>
      <xdr:rowOff>305879</xdr:rowOff>
    </xdr:from>
    <xdr:to>
      <xdr:col>17</xdr:col>
      <xdr:colOff>1088366</xdr:colOff>
      <xdr:row>208</xdr:row>
      <xdr:rowOff>275981</xdr:rowOff>
    </xdr:to>
    <xdr:sp>
      <xdr:nvSpPr>
        <xdr:cNvPr id="238" name="Shape 238"/>
        <xdr:cNvSpPr txBox="1"/>
      </xdr:nvSpPr>
      <xdr:spPr>
        <a:xfrm>
          <a:off x="15419561" y="682083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8 sono migranti.</a:t>
          </a:r>
        </a:p>
      </xdr:txBody>
    </xdr:sp>
    <xdr:clientData/>
  </xdr:twoCellAnchor>
  <xdr:twoCellAnchor>
    <xdr:from>
      <xdr:col>12</xdr:col>
      <xdr:colOff>69862</xdr:colOff>
      <xdr:row>208</xdr:row>
      <xdr:rowOff>132182</xdr:rowOff>
    </xdr:from>
    <xdr:to>
      <xdr:col>12</xdr:col>
      <xdr:colOff>508160</xdr:colOff>
      <xdr:row>208</xdr:row>
      <xdr:rowOff>132182</xdr:rowOff>
    </xdr:to>
    <xdr:sp>
      <xdr:nvSpPr>
        <xdr:cNvPr id="239" name="Shape 239"/>
        <xdr:cNvSpPr/>
      </xdr:nvSpPr>
      <xdr:spPr>
        <a:xfrm>
          <a:off x="14954262" y="683521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209</xdr:row>
      <xdr:rowOff>38162</xdr:rowOff>
    </xdr:from>
    <xdr:to>
      <xdr:col>17</xdr:col>
      <xdr:colOff>1088366</xdr:colOff>
      <xdr:row>210</xdr:row>
      <xdr:rowOff>8264</xdr:rowOff>
    </xdr:to>
    <xdr:sp>
      <xdr:nvSpPr>
        <xdr:cNvPr id="240" name="Shape 240"/>
        <xdr:cNvSpPr txBox="1"/>
      </xdr:nvSpPr>
      <xdr:spPr>
        <a:xfrm>
          <a:off x="15419561" y="6857561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16 nuovi casi positivi rilevati oggi, 3 sono migranti.</a:t>
          </a:r>
        </a:p>
      </xdr:txBody>
    </xdr:sp>
    <xdr:clientData/>
  </xdr:twoCellAnchor>
  <xdr:twoCellAnchor>
    <xdr:from>
      <xdr:col>12</xdr:col>
      <xdr:colOff>69862</xdr:colOff>
      <xdr:row>209</xdr:row>
      <xdr:rowOff>181965</xdr:rowOff>
    </xdr:from>
    <xdr:to>
      <xdr:col>12</xdr:col>
      <xdr:colOff>508160</xdr:colOff>
      <xdr:row>209</xdr:row>
      <xdr:rowOff>181965</xdr:rowOff>
    </xdr:to>
    <xdr:sp>
      <xdr:nvSpPr>
        <xdr:cNvPr id="241" name="Shape 241"/>
        <xdr:cNvSpPr/>
      </xdr:nvSpPr>
      <xdr:spPr>
        <a:xfrm>
          <a:off x="14954262" y="6871942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210</xdr:row>
      <xdr:rowOff>30857</xdr:rowOff>
    </xdr:from>
    <xdr:to>
      <xdr:col>17</xdr:col>
      <xdr:colOff>1088366</xdr:colOff>
      <xdr:row>211</xdr:row>
      <xdr:rowOff>959</xdr:rowOff>
    </xdr:to>
    <xdr:sp>
      <xdr:nvSpPr>
        <xdr:cNvPr id="242" name="Shape 242"/>
        <xdr:cNvSpPr txBox="1"/>
      </xdr:nvSpPr>
      <xdr:spPr>
        <a:xfrm>
          <a:off x="15419561" y="6888581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28 nuovi casi positivi rilevati oggi, 12 sono migranti.</a:t>
          </a:r>
        </a:p>
      </xdr:txBody>
    </xdr:sp>
    <xdr:clientData/>
  </xdr:twoCellAnchor>
  <xdr:twoCellAnchor>
    <xdr:from>
      <xdr:col>12</xdr:col>
      <xdr:colOff>69862</xdr:colOff>
      <xdr:row>210</xdr:row>
      <xdr:rowOff>174660</xdr:rowOff>
    </xdr:from>
    <xdr:to>
      <xdr:col>12</xdr:col>
      <xdr:colOff>508160</xdr:colOff>
      <xdr:row>210</xdr:row>
      <xdr:rowOff>174660</xdr:rowOff>
    </xdr:to>
    <xdr:sp>
      <xdr:nvSpPr>
        <xdr:cNvPr id="243" name="Shape 243"/>
        <xdr:cNvSpPr/>
      </xdr:nvSpPr>
      <xdr:spPr>
        <a:xfrm>
          <a:off x="14954262" y="690296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211</xdr:row>
      <xdr:rowOff>16390</xdr:rowOff>
    </xdr:from>
    <xdr:to>
      <xdr:col>17</xdr:col>
      <xdr:colOff>1088366</xdr:colOff>
      <xdr:row>211</xdr:row>
      <xdr:rowOff>303992</xdr:rowOff>
    </xdr:to>
    <xdr:sp>
      <xdr:nvSpPr>
        <xdr:cNvPr id="244" name="Shape 244"/>
        <xdr:cNvSpPr txBox="1"/>
      </xdr:nvSpPr>
      <xdr:spPr>
        <a:xfrm>
          <a:off x="15419561" y="6918884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25 nuovi casi positivi rilevati oggi, 4 sono migranti.</a:t>
          </a:r>
        </a:p>
      </xdr:txBody>
    </xdr:sp>
    <xdr:clientData/>
  </xdr:twoCellAnchor>
  <xdr:twoCellAnchor>
    <xdr:from>
      <xdr:col>12</xdr:col>
      <xdr:colOff>69862</xdr:colOff>
      <xdr:row>211</xdr:row>
      <xdr:rowOff>160193</xdr:rowOff>
    </xdr:from>
    <xdr:to>
      <xdr:col>12</xdr:col>
      <xdr:colOff>508160</xdr:colOff>
      <xdr:row>211</xdr:row>
      <xdr:rowOff>160193</xdr:rowOff>
    </xdr:to>
    <xdr:sp>
      <xdr:nvSpPr>
        <xdr:cNvPr id="245" name="Shape 245"/>
        <xdr:cNvSpPr/>
      </xdr:nvSpPr>
      <xdr:spPr>
        <a:xfrm>
          <a:off x="14954262" y="6933264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214</xdr:row>
      <xdr:rowOff>31645</xdr:rowOff>
    </xdr:from>
    <xdr:to>
      <xdr:col>17</xdr:col>
      <xdr:colOff>1060561</xdr:colOff>
      <xdr:row>215</xdr:row>
      <xdr:rowOff>1746</xdr:rowOff>
    </xdr:to>
    <xdr:sp>
      <xdr:nvSpPr>
        <xdr:cNvPr id="246" name="Shape 246"/>
        <xdr:cNvSpPr txBox="1"/>
      </xdr:nvSpPr>
      <xdr:spPr>
        <a:xfrm>
          <a:off x="15391756" y="70156600"/>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20 sono migranti.</a:t>
          </a:r>
        </a:p>
      </xdr:txBody>
    </xdr:sp>
    <xdr:clientData/>
  </xdr:twoCellAnchor>
  <xdr:twoCellAnchor>
    <xdr:from>
      <xdr:col>12</xdr:col>
      <xdr:colOff>42057</xdr:colOff>
      <xdr:row>214</xdr:row>
      <xdr:rowOff>175448</xdr:rowOff>
    </xdr:from>
    <xdr:to>
      <xdr:col>12</xdr:col>
      <xdr:colOff>480356</xdr:colOff>
      <xdr:row>214</xdr:row>
      <xdr:rowOff>175448</xdr:rowOff>
    </xdr:to>
    <xdr:sp>
      <xdr:nvSpPr>
        <xdr:cNvPr id="247" name="Shape 247"/>
        <xdr:cNvSpPr/>
      </xdr:nvSpPr>
      <xdr:spPr>
        <a:xfrm>
          <a:off x="14926457" y="7030040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215</xdr:row>
      <xdr:rowOff>21394</xdr:rowOff>
    </xdr:from>
    <xdr:to>
      <xdr:col>17</xdr:col>
      <xdr:colOff>1060561</xdr:colOff>
      <xdr:row>215</xdr:row>
      <xdr:rowOff>308996</xdr:rowOff>
    </xdr:to>
    <xdr:sp>
      <xdr:nvSpPr>
        <xdr:cNvPr id="248" name="Shape 248"/>
        <xdr:cNvSpPr txBox="1"/>
      </xdr:nvSpPr>
      <xdr:spPr>
        <a:xfrm>
          <a:off x="15391756" y="70463849"/>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1 sono migranti.</a:t>
          </a:r>
        </a:p>
      </xdr:txBody>
    </xdr:sp>
    <xdr:clientData/>
  </xdr:twoCellAnchor>
  <xdr:twoCellAnchor>
    <xdr:from>
      <xdr:col>12</xdr:col>
      <xdr:colOff>42057</xdr:colOff>
      <xdr:row>215</xdr:row>
      <xdr:rowOff>165197</xdr:rowOff>
    </xdr:from>
    <xdr:to>
      <xdr:col>12</xdr:col>
      <xdr:colOff>480356</xdr:colOff>
      <xdr:row>215</xdr:row>
      <xdr:rowOff>165197</xdr:rowOff>
    </xdr:to>
    <xdr:sp>
      <xdr:nvSpPr>
        <xdr:cNvPr id="249" name="Shape 249"/>
        <xdr:cNvSpPr/>
      </xdr:nvSpPr>
      <xdr:spPr>
        <a:xfrm>
          <a:off x="14926457" y="706076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216</xdr:row>
      <xdr:rowOff>14089</xdr:rowOff>
    </xdr:from>
    <xdr:to>
      <xdr:col>17</xdr:col>
      <xdr:colOff>1042316</xdr:colOff>
      <xdr:row>216</xdr:row>
      <xdr:rowOff>301691</xdr:rowOff>
    </xdr:to>
    <xdr:sp>
      <xdr:nvSpPr>
        <xdr:cNvPr id="250" name="Shape 250"/>
        <xdr:cNvSpPr txBox="1"/>
      </xdr:nvSpPr>
      <xdr:spPr>
        <a:xfrm>
          <a:off x="15373511" y="7077404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9 nuovi casi positivi rilevati oggi, 3 sono migranti.</a:t>
          </a:r>
        </a:p>
      </xdr:txBody>
    </xdr:sp>
    <xdr:clientData/>
  </xdr:twoCellAnchor>
  <xdr:twoCellAnchor>
    <xdr:from>
      <xdr:col>12</xdr:col>
      <xdr:colOff>23812</xdr:colOff>
      <xdr:row>216</xdr:row>
      <xdr:rowOff>157893</xdr:rowOff>
    </xdr:from>
    <xdr:to>
      <xdr:col>12</xdr:col>
      <xdr:colOff>462111</xdr:colOff>
      <xdr:row>216</xdr:row>
      <xdr:rowOff>157893</xdr:rowOff>
    </xdr:to>
    <xdr:sp>
      <xdr:nvSpPr>
        <xdr:cNvPr id="251" name="Shape 251"/>
        <xdr:cNvSpPr/>
      </xdr:nvSpPr>
      <xdr:spPr>
        <a:xfrm>
          <a:off x="14908212" y="7091784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219</xdr:row>
      <xdr:rowOff>10455</xdr:rowOff>
    </xdr:from>
    <xdr:to>
      <xdr:col>17</xdr:col>
      <xdr:colOff>1088366</xdr:colOff>
      <xdr:row>219</xdr:row>
      <xdr:rowOff>298057</xdr:rowOff>
    </xdr:to>
    <xdr:sp>
      <xdr:nvSpPr>
        <xdr:cNvPr id="252" name="Shape 252"/>
        <xdr:cNvSpPr txBox="1"/>
      </xdr:nvSpPr>
      <xdr:spPr>
        <a:xfrm>
          <a:off x="15419561" y="71722910"/>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31 nuovi casi positivi rilevati oggi, 24 sono migranti.</a:t>
          </a:r>
        </a:p>
      </xdr:txBody>
    </xdr:sp>
    <xdr:clientData/>
  </xdr:twoCellAnchor>
  <xdr:twoCellAnchor>
    <xdr:from>
      <xdr:col>12</xdr:col>
      <xdr:colOff>69862</xdr:colOff>
      <xdr:row>219</xdr:row>
      <xdr:rowOff>154259</xdr:rowOff>
    </xdr:from>
    <xdr:to>
      <xdr:col>12</xdr:col>
      <xdr:colOff>508160</xdr:colOff>
      <xdr:row>219</xdr:row>
      <xdr:rowOff>154259</xdr:rowOff>
    </xdr:to>
    <xdr:sp>
      <xdr:nvSpPr>
        <xdr:cNvPr id="253" name="Shape 253"/>
        <xdr:cNvSpPr/>
      </xdr:nvSpPr>
      <xdr:spPr>
        <a:xfrm>
          <a:off x="14954262" y="718667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221</xdr:row>
      <xdr:rowOff>13779</xdr:rowOff>
    </xdr:from>
    <xdr:to>
      <xdr:col>17</xdr:col>
      <xdr:colOff>1088366</xdr:colOff>
      <xdr:row>221</xdr:row>
      <xdr:rowOff>301381</xdr:rowOff>
    </xdr:to>
    <xdr:sp>
      <xdr:nvSpPr>
        <xdr:cNvPr id="254" name="Shape 254"/>
        <xdr:cNvSpPr txBox="1"/>
      </xdr:nvSpPr>
      <xdr:spPr>
        <a:xfrm>
          <a:off x="15419561" y="723612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nuovi casi positivi rilevati oggi, 3 sono migranti.</a:t>
          </a:r>
        </a:p>
      </xdr:txBody>
    </xdr:sp>
    <xdr:clientData/>
  </xdr:twoCellAnchor>
  <xdr:twoCellAnchor>
    <xdr:from>
      <xdr:col>12</xdr:col>
      <xdr:colOff>69862</xdr:colOff>
      <xdr:row>221</xdr:row>
      <xdr:rowOff>157582</xdr:rowOff>
    </xdr:from>
    <xdr:to>
      <xdr:col>12</xdr:col>
      <xdr:colOff>508160</xdr:colOff>
      <xdr:row>221</xdr:row>
      <xdr:rowOff>157582</xdr:rowOff>
    </xdr:to>
    <xdr:sp>
      <xdr:nvSpPr>
        <xdr:cNvPr id="255" name="Shape 255"/>
        <xdr:cNvSpPr/>
      </xdr:nvSpPr>
      <xdr:spPr>
        <a:xfrm>
          <a:off x="14954262" y="725050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222</xdr:row>
      <xdr:rowOff>31167</xdr:rowOff>
    </xdr:from>
    <xdr:to>
      <xdr:col>17</xdr:col>
      <xdr:colOff>1088366</xdr:colOff>
      <xdr:row>223</xdr:row>
      <xdr:rowOff>1269</xdr:rowOff>
    </xdr:to>
    <xdr:sp>
      <xdr:nvSpPr>
        <xdr:cNvPr id="256" name="Shape 256"/>
        <xdr:cNvSpPr txBox="1"/>
      </xdr:nvSpPr>
      <xdr:spPr>
        <a:xfrm>
          <a:off x="15419561" y="7269612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4 sono migranti.</a:t>
          </a:r>
        </a:p>
      </xdr:txBody>
    </xdr:sp>
    <xdr:clientData/>
  </xdr:twoCellAnchor>
  <xdr:twoCellAnchor>
    <xdr:from>
      <xdr:col>12</xdr:col>
      <xdr:colOff>69862</xdr:colOff>
      <xdr:row>222</xdr:row>
      <xdr:rowOff>174971</xdr:rowOff>
    </xdr:from>
    <xdr:to>
      <xdr:col>12</xdr:col>
      <xdr:colOff>508160</xdr:colOff>
      <xdr:row>222</xdr:row>
      <xdr:rowOff>174971</xdr:rowOff>
    </xdr:to>
    <xdr:sp>
      <xdr:nvSpPr>
        <xdr:cNvPr id="257" name="Shape 257"/>
        <xdr:cNvSpPr/>
      </xdr:nvSpPr>
      <xdr:spPr>
        <a:xfrm>
          <a:off x="14954262" y="72839926"/>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224</xdr:row>
      <xdr:rowOff>1923</xdr:rowOff>
    </xdr:from>
    <xdr:to>
      <xdr:col>17</xdr:col>
      <xdr:colOff>1088366</xdr:colOff>
      <xdr:row>224</xdr:row>
      <xdr:rowOff>289524</xdr:rowOff>
    </xdr:to>
    <xdr:sp>
      <xdr:nvSpPr>
        <xdr:cNvPr id="258" name="Shape 258"/>
        <xdr:cNvSpPr txBox="1"/>
      </xdr:nvSpPr>
      <xdr:spPr>
        <a:xfrm>
          <a:off x="15419561" y="73301878"/>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1 sono migranti.</a:t>
          </a:r>
        </a:p>
      </xdr:txBody>
    </xdr:sp>
    <xdr:clientData/>
  </xdr:twoCellAnchor>
  <xdr:twoCellAnchor>
    <xdr:from>
      <xdr:col>12</xdr:col>
      <xdr:colOff>69862</xdr:colOff>
      <xdr:row>224</xdr:row>
      <xdr:rowOff>145726</xdr:rowOff>
    </xdr:from>
    <xdr:to>
      <xdr:col>12</xdr:col>
      <xdr:colOff>508160</xdr:colOff>
      <xdr:row>224</xdr:row>
      <xdr:rowOff>145726</xdr:rowOff>
    </xdr:to>
    <xdr:sp>
      <xdr:nvSpPr>
        <xdr:cNvPr id="259" name="Shape 259"/>
        <xdr:cNvSpPr/>
      </xdr:nvSpPr>
      <xdr:spPr>
        <a:xfrm>
          <a:off x="14954262" y="73445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225</xdr:row>
      <xdr:rowOff>20532</xdr:rowOff>
    </xdr:from>
    <xdr:to>
      <xdr:col>17</xdr:col>
      <xdr:colOff>1088366</xdr:colOff>
      <xdr:row>225</xdr:row>
      <xdr:rowOff>308134</xdr:rowOff>
    </xdr:to>
    <xdr:sp>
      <xdr:nvSpPr>
        <xdr:cNvPr id="260" name="Shape 260"/>
        <xdr:cNvSpPr txBox="1"/>
      </xdr:nvSpPr>
      <xdr:spPr>
        <a:xfrm>
          <a:off x="15419561" y="7363798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4 sono migranti.</a:t>
          </a:r>
        </a:p>
      </xdr:txBody>
    </xdr:sp>
    <xdr:clientData/>
  </xdr:twoCellAnchor>
  <xdr:twoCellAnchor>
    <xdr:from>
      <xdr:col>12</xdr:col>
      <xdr:colOff>69862</xdr:colOff>
      <xdr:row>225</xdr:row>
      <xdr:rowOff>164336</xdr:rowOff>
    </xdr:from>
    <xdr:to>
      <xdr:col>12</xdr:col>
      <xdr:colOff>508160</xdr:colOff>
      <xdr:row>225</xdr:row>
      <xdr:rowOff>164336</xdr:rowOff>
    </xdr:to>
    <xdr:sp>
      <xdr:nvSpPr>
        <xdr:cNvPr id="261" name="Shape 261"/>
        <xdr:cNvSpPr/>
      </xdr:nvSpPr>
      <xdr:spPr>
        <a:xfrm>
          <a:off x="14954262" y="7378179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227</xdr:row>
      <xdr:rowOff>14368</xdr:rowOff>
    </xdr:from>
    <xdr:to>
      <xdr:col>17</xdr:col>
      <xdr:colOff>1088366</xdr:colOff>
      <xdr:row>227</xdr:row>
      <xdr:rowOff>301970</xdr:rowOff>
    </xdr:to>
    <xdr:sp>
      <xdr:nvSpPr>
        <xdr:cNvPr id="262" name="Shape 262"/>
        <xdr:cNvSpPr txBox="1"/>
      </xdr:nvSpPr>
      <xdr:spPr>
        <a:xfrm>
          <a:off x="15419561" y="74266823"/>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4 sono migranti.</a:t>
          </a:r>
        </a:p>
      </xdr:txBody>
    </xdr:sp>
    <xdr:clientData/>
  </xdr:twoCellAnchor>
  <xdr:twoCellAnchor>
    <xdr:from>
      <xdr:col>12</xdr:col>
      <xdr:colOff>69862</xdr:colOff>
      <xdr:row>227</xdr:row>
      <xdr:rowOff>158172</xdr:rowOff>
    </xdr:from>
    <xdr:to>
      <xdr:col>12</xdr:col>
      <xdr:colOff>508160</xdr:colOff>
      <xdr:row>227</xdr:row>
      <xdr:rowOff>158172</xdr:rowOff>
    </xdr:to>
    <xdr:sp>
      <xdr:nvSpPr>
        <xdr:cNvPr id="263" name="Shape 263"/>
        <xdr:cNvSpPr/>
      </xdr:nvSpPr>
      <xdr:spPr>
        <a:xfrm>
          <a:off x="14954262" y="744106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228</xdr:row>
      <xdr:rowOff>7063</xdr:rowOff>
    </xdr:from>
    <xdr:to>
      <xdr:col>17</xdr:col>
      <xdr:colOff>1088366</xdr:colOff>
      <xdr:row>228</xdr:row>
      <xdr:rowOff>294665</xdr:rowOff>
    </xdr:to>
    <xdr:sp>
      <xdr:nvSpPr>
        <xdr:cNvPr id="264" name="Shape 264"/>
        <xdr:cNvSpPr txBox="1"/>
      </xdr:nvSpPr>
      <xdr:spPr>
        <a:xfrm>
          <a:off x="15419561" y="74577018"/>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23 sono migranti.</a:t>
          </a:r>
        </a:p>
      </xdr:txBody>
    </xdr:sp>
    <xdr:clientData/>
  </xdr:twoCellAnchor>
  <xdr:twoCellAnchor>
    <xdr:from>
      <xdr:col>12</xdr:col>
      <xdr:colOff>69862</xdr:colOff>
      <xdr:row>228</xdr:row>
      <xdr:rowOff>150867</xdr:rowOff>
    </xdr:from>
    <xdr:to>
      <xdr:col>12</xdr:col>
      <xdr:colOff>508160</xdr:colOff>
      <xdr:row>228</xdr:row>
      <xdr:rowOff>150867</xdr:rowOff>
    </xdr:to>
    <xdr:sp>
      <xdr:nvSpPr>
        <xdr:cNvPr id="265" name="Shape 265"/>
        <xdr:cNvSpPr/>
      </xdr:nvSpPr>
      <xdr:spPr>
        <a:xfrm>
          <a:off x="14954262" y="7472082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231</xdr:row>
      <xdr:rowOff>27372</xdr:rowOff>
    </xdr:from>
    <xdr:to>
      <xdr:col>17</xdr:col>
      <xdr:colOff>1088366</xdr:colOff>
      <xdr:row>231</xdr:row>
      <xdr:rowOff>314974</xdr:rowOff>
    </xdr:to>
    <xdr:sp>
      <xdr:nvSpPr>
        <xdr:cNvPr id="266" name="Shape 266"/>
        <xdr:cNvSpPr txBox="1"/>
      </xdr:nvSpPr>
      <xdr:spPr>
        <a:xfrm>
          <a:off x="15419561" y="7554982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42 nuovi casi positivi rilevati oggi, 3 sono migranti.</a:t>
          </a:r>
        </a:p>
      </xdr:txBody>
    </xdr:sp>
    <xdr:clientData/>
  </xdr:twoCellAnchor>
  <xdr:twoCellAnchor>
    <xdr:from>
      <xdr:col>12</xdr:col>
      <xdr:colOff>69862</xdr:colOff>
      <xdr:row>231</xdr:row>
      <xdr:rowOff>171175</xdr:rowOff>
    </xdr:from>
    <xdr:to>
      <xdr:col>12</xdr:col>
      <xdr:colOff>508160</xdr:colOff>
      <xdr:row>231</xdr:row>
      <xdr:rowOff>171175</xdr:rowOff>
    </xdr:to>
    <xdr:sp>
      <xdr:nvSpPr>
        <xdr:cNvPr id="267" name="Shape 267"/>
        <xdr:cNvSpPr/>
      </xdr:nvSpPr>
      <xdr:spPr>
        <a:xfrm>
          <a:off x="14954262" y="7569363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234</xdr:row>
      <xdr:rowOff>17029</xdr:rowOff>
    </xdr:from>
    <xdr:to>
      <xdr:col>17</xdr:col>
      <xdr:colOff>1088366</xdr:colOff>
      <xdr:row>234</xdr:row>
      <xdr:rowOff>304630</xdr:rowOff>
    </xdr:to>
    <xdr:sp>
      <xdr:nvSpPr>
        <xdr:cNvPr id="268" name="Shape 268"/>
        <xdr:cNvSpPr txBox="1"/>
      </xdr:nvSpPr>
      <xdr:spPr>
        <a:xfrm>
          <a:off x="15419561" y="76491984"/>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53 nuovi casi positivi rilevati oggi, 21 sono migranti.</a:t>
          </a:r>
        </a:p>
      </xdr:txBody>
    </xdr:sp>
    <xdr:clientData/>
  </xdr:twoCellAnchor>
  <xdr:twoCellAnchor>
    <xdr:from>
      <xdr:col>12</xdr:col>
      <xdr:colOff>69862</xdr:colOff>
      <xdr:row>234</xdr:row>
      <xdr:rowOff>160832</xdr:rowOff>
    </xdr:from>
    <xdr:to>
      <xdr:col>12</xdr:col>
      <xdr:colOff>508160</xdr:colOff>
      <xdr:row>234</xdr:row>
      <xdr:rowOff>160832</xdr:rowOff>
    </xdr:to>
    <xdr:sp>
      <xdr:nvSpPr>
        <xdr:cNvPr id="269" name="Shape 269"/>
        <xdr:cNvSpPr/>
      </xdr:nvSpPr>
      <xdr:spPr>
        <a:xfrm>
          <a:off x="14954262" y="766357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235</xdr:row>
      <xdr:rowOff>39756</xdr:rowOff>
    </xdr:from>
    <xdr:to>
      <xdr:col>17</xdr:col>
      <xdr:colOff>1088366</xdr:colOff>
      <xdr:row>236</xdr:row>
      <xdr:rowOff>9858</xdr:rowOff>
    </xdr:to>
    <xdr:sp>
      <xdr:nvSpPr>
        <xdr:cNvPr id="270" name="Shape 270"/>
        <xdr:cNvSpPr txBox="1"/>
      </xdr:nvSpPr>
      <xdr:spPr>
        <a:xfrm>
          <a:off x="15419561" y="76832211"/>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44 nuovi casi positivi rilevati oggi, 4 sono migranti.</a:t>
          </a:r>
        </a:p>
      </xdr:txBody>
    </xdr:sp>
    <xdr:clientData/>
  </xdr:twoCellAnchor>
  <xdr:twoCellAnchor>
    <xdr:from>
      <xdr:col>12</xdr:col>
      <xdr:colOff>69862</xdr:colOff>
      <xdr:row>235</xdr:row>
      <xdr:rowOff>183559</xdr:rowOff>
    </xdr:from>
    <xdr:to>
      <xdr:col>12</xdr:col>
      <xdr:colOff>508160</xdr:colOff>
      <xdr:row>235</xdr:row>
      <xdr:rowOff>183559</xdr:rowOff>
    </xdr:to>
    <xdr:sp>
      <xdr:nvSpPr>
        <xdr:cNvPr id="271" name="Shape 271"/>
        <xdr:cNvSpPr/>
      </xdr:nvSpPr>
      <xdr:spPr>
        <a:xfrm>
          <a:off x="14954262" y="769760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247</xdr:row>
      <xdr:rowOff>33350</xdr:rowOff>
    </xdr:from>
    <xdr:to>
      <xdr:col>17</xdr:col>
      <xdr:colOff>1088366</xdr:colOff>
      <xdr:row>248</xdr:row>
      <xdr:rowOff>3452</xdr:rowOff>
    </xdr:to>
    <xdr:sp>
      <xdr:nvSpPr>
        <xdr:cNvPr id="272" name="Shape 272"/>
        <xdr:cNvSpPr txBox="1"/>
      </xdr:nvSpPr>
      <xdr:spPr>
        <a:xfrm>
          <a:off x="15419561" y="8063580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179 nuovi casi positivi rilevati oggi, 3 sono migranti.</a:t>
          </a:r>
        </a:p>
      </xdr:txBody>
    </xdr:sp>
    <xdr:clientData/>
  </xdr:twoCellAnchor>
  <xdr:twoCellAnchor>
    <xdr:from>
      <xdr:col>12</xdr:col>
      <xdr:colOff>69862</xdr:colOff>
      <xdr:row>247</xdr:row>
      <xdr:rowOff>177153</xdr:rowOff>
    </xdr:from>
    <xdr:to>
      <xdr:col>12</xdr:col>
      <xdr:colOff>508160</xdr:colOff>
      <xdr:row>247</xdr:row>
      <xdr:rowOff>177153</xdr:rowOff>
    </xdr:to>
    <xdr:sp>
      <xdr:nvSpPr>
        <xdr:cNvPr id="273" name="Shape 273"/>
        <xdr:cNvSpPr/>
      </xdr:nvSpPr>
      <xdr:spPr>
        <a:xfrm>
          <a:off x="14954262" y="8077960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256</xdr:row>
      <xdr:rowOff>134567</xdr:rowOff>
    </xdr:from>
    <xdr:to>
      <xdr:col>18</xdr:col>
      <xdr:colOff>161960</xdr:colOff>
      <xdr:row>258</xdr:row>
      <xdr:rowOff>205993</xdr:rowOff>
    </xdr:to>
    <xdr:sp>
      <xdr:nvSpPr>
        <xdr:cNvPr id="274" name="Shape 274"/>
        <xdr:cNvSpPr txBox="1"/>
      </xdr:nvSpPr>
      <xdr:spPr>
        <a:xfrm>
          <a:off x="15419561" y="83594522"/>
          <a:ext cx="7094400"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ieri c'è stato un aggiornamento del bollettino regionale, che riporta una modifica nella distribuzione dei casi ricoverati e terapie intensive. Tale modifica è stata effettuata a seguito delle comunicazioni pervenute dall’azienda ospedaliera di Reggio Calabria e dall’Azienda ospedaliera di Cosenza.</a:t>
          </a:r>
        </a:p>
      </xdr:txBody>
    </xdr:sp>
    <xdr:clientData/>
  </xdr:twoCellAnchor>
  <xdr:twoCellAnchor>
    <xdr:from>
      <xdr:col>12</xdr:col>
      <xdr:colOff>69862</xdr:colOff>
      <xdr:row>257</xdr:row>
      <xdr:rowOff>170282</xdr:rowOff>
    </xdr:from>
    <xdr:to>
      <xdr:col>12</xdr:col>
      <xdr:colOff>508160</xdr:colOff>
      <xdr:row>257</xdr:row>
      <xdr:rowOff>170282</xdr:rowOff>
    </xdr:to>
    <xdr:sp>
      <xdr:nvSpPr>
        <xdr:cNvPr id="275" name="Shape 275"/>
        <xdr:cNvSpPr/>
      </xdr:nvSpPr>
      <xdr:spPr>
        <a:xfrm>
          <a:off x="14954262" y="8394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382761</xdr:colOff>
      <xdr:row>256</xdr:row>
      <xdr:rowOff>224671</xdr:rowOff>
    </xdr:from>
    <xdr:to>
      <xdr:col>21</xdr:col>
      <xdr:colOff>30713</xdr:colOff>
      <xdr:row>258</xdr:row>
      <xdr:rowOff>115895</xdr:rowOff>
    </xdr:to>
    <xdr:sp>
      <xdr:nvSpPr>
        <xdr:cNvPr id="276" name="Shape 276"/>
        <xdr:cNvSpPr txBox="1"/>
      </xdr:nvSpPr>
      <xdr:spPr>
        <a:xfrm>
          <a:off x="22734761" y="83684626"/>
          <a:ext cx="3381753"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 pazienti che necessitano di ventilazione non sono considerati come casi di terapia intensiva…!!!!!!</a:t>
          </a:r>
        </a:p>
      </xdr:txBody>
    </xdr:sp>
    <xdr:clientData/>
  </xdr:twoCellAnchor>
  <xdr:twoCellAnchor>
    <xdr:from>
      <xdr:col>12</xdr:col>
      <xdr:colOff>535161</xdr:colOff>
      <xdr:row>258</xdr:row>
      <xdr:rowOff>244097</xdr:rowOff>
    </xdr:from>
    <xdr:to>
      <xdr:col>17</xdr:col>
      <xdr:colOff>1088366</xdr:colOff>
      <xdr:row>259</xdr:row>
      <xdr:rowOff>195149</xdr:rowOff>
    </xdr:to>
    <xdr:sp>
      <xdr:nvSpPr>
        <xdr:cNvPr id="277" name="Shape 277"/>
        <xdr:cNvSpPr txBox="1"/>
      </xdr:nvSpPr>
      <xdr:spPr>
        <a:xfrm>
          <a:off x="15419561" y="8433905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il numero dei decessi a ieri era 124, e non 125.</a:t>
          </a:r>
        </a:p>
      </xdr:txBody>
    </xdr:sp>
    <xdr:clientData/>
  </xdr:twoCellAnchor>
  <xdr:twoCellAnchor>
    <xdr:from>
      <xdr:col>12</xdr:col>
      <xdr:colOff>75789</xdr:colOff>
      <xdr:row>258</xdr:row>
      <xdr:rowOff>171006</xdr:rowOff>
    </xdr:from>
    <xdr:to>
      <xdr:col>12</xdr:col>
      <xdr:colOff>508161</xdr:colOff>
      <xdr:row>259</xdr:row>
      <xdr:rowOff>51352</xdr:rowOff>
    </xdr:to>
    <xdr:sp>
      <xdr:nvSpPr>
        <xdr:cNvPr id="278" name="Shape 278"/>
        <xdr:cNvSpPr/>
      </xdr:nvSpPr>
      <xdr:spPr>
        <a:xfrm>
          <a:off x="14960189" y="84265961"/>
          <a:ext cx="432373" cy="216897"/>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259</xdr:row>
      <xdr:rowOff>271629</xdr:rowOff>
    </xdr:from>
    <xdr:to>
      <xdr:col>14</xdr:col>
      <xdr:colOff>955313</xdr:colOff>
      <xdr:row>260</xdr:row>
      <xdr:rowOff>232841</xdr:rowOff>
    </xdr:to>
    <xdr:sp>
      <xdr:nvSpPr>
        <xdr:cNvPr id="279" name="Shape 279"/>
        <xdr:cNvSpPr txBox="1"/>
      </xdr:nvSpPr>
      <xdr:spPr>
        <a:xfrm>
          <a:off x="15419561" y="84703134"/>
          <a:ext cx="2909353"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Calabria Zona Rossa !!!! (Quasi-Lockdown)</a:t>
          </a:r>
        </a:p>
      </xdr:txBody>
    </xdr:sp>
    <xdr:clientData/>
  </xdr:twoCellAnchor>
  <xdr:twoCellAnchor>
    <xdr:from>
      <xdr:col>12</xdr:col>
      <xdr:colOff>75789</xdr:colOff>
      <xdr:row>259</xdr:row>
      <xdr:rowOff>200443</xdr:rowOff>
    </xdr:from>
    <xdr:to>
      <xdr:col>12</xdr:col>
      <xdr:colOff>508161</xdr:colOff>
      <xdr:row>260</xdr:row>
      <xdr:rowOff>61739</xdr:rowOff>
    </xdr:to>
    <xdr:sp>
      <xdr:nvSpPr>
        <xdr:cNvPr id="280" name="Shape 280"/>
        <xdr:cNvSpPr/>
      </xdr:nvSpPr>
      <xdr:spPr>
        <a:xfrm>
          <a:off x="14960189" y="84631948"/>
          <a:ext cx="432373" cy="216897"/>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271</xdr:row>
      <xdr:rowOff>30615</xdr:rowOff>
    </xdr:from>
    <xdr:to>
      <xdr:col>19</xdr:col>
      <xdr:colOff>628404</xdr:colOff>
      <xdr:row>272</xdr:row>
      <xdr:rowOff>717</xdr:rowOff>
    </xdr:to>
    <xdr:sp>
      <xdr:nvSpPr>
        <xdr:cNvPr id="281" name="Shape 281"/>
        <xdr:cNvSpPr txBox="1"/>
      </xdr:nvSpPr>
      <xdr:spPr>
        <a:xfrm>
          <a:off x="15419561" y="88329270"/>
          <a:ext cx="8805444"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Regione Calabria comunica che il numero dei tamponi di oggi comprende tamponi eseguiti nei gg precedenti e processati fuori regione.</a:t>
          </a:r>
        </a:p>
      </xdr:txBody>
    </xdr:sp>
    <xdr:clientData/>
  </xdr:twoCellAnchor>
  <xdr:twoCellAnchor>
    <xdr:from>
      <xdr:col>12</xdr:col>
      <xdr:colOff>69862</xdr:colOff>
      <xdr:row>271</xdr:row>
      <xdr:rowOff>174419</xdr:rowOff>
    </xdr:from>
    <xdr:to>
      <xdr:col>12</xdr:col>
      <xdr:colOff>508160</xdr:colOff>
      <xdr:row>271</xdr:row>
      <xdr:rowOff>174419</xdr:rowOff>
    </xdr:to>
    <xdr:sp>
      <xdr:nvSpPr>
        <xdr:cNvPr id="282" name="Shape 282"/>
        <xdr:cNvSpPr/>
      </xdr:nvSpPr>
      <xdr:spPr>
        <a:xfrm>
          <a:off x="14954262" y="8847307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547861</xdr:colOff>
      <xdr:row>273</xdr:row>
      <xdr:rowOff>215214</xdr:rowOff>
    </xdr:from>
    <xdr:to>
      <xdr:col>19</xdr:col>
      <xdr:colOff>502980</xdr:colOff>
      <xdr:row>275</xdr:row>
      <xdr:rowOff>106438</xdr:rowOff>
    </xdr:to>
    <xdr:sp>
      <xdr:nvSpPr>
        <xdr:cNvPr id="283" name="Shape 283"/>
        <xdr:cNvSpPr txBox="1"/>
      </xdr:nvSpPr>
      <xdr:spPr>
        <a:xfrm>
          <a:off x="15432261" y="89148869"/>
          <a:ext cx="8667320" cy="526225"/>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Decesso Papasiderese: MariaFranca ii Bittina ii Totonnu —&gt; presso l’ospedale civile Annunziata di Cosenza dove era ricoverata da 2 settimane a causa del Covid-19. Aveva contratto il virus presso la residenza per anziani di Laino Borgo “Centro Rovitti-Grimaldi”. R.I.P.</a:t>
          </a:r>
        </a:p>
      </xdr:txBody>
    </xdr:sp>
    <xdr:clientData/>
  </xdr:twoCellAnchor>
  <xdr:twoCellAnchor>
    <xdr:from>
      <xdr:col>12</xdr:col>
      <xdr:colOff>69862</xdr:colOff>
      <xdr:row>274</xdr:row>
      <xdr:rowOff>160826</xdr:rowOff>
    </xdr:from>
    <xdr:to>
      <xdr:col>12</xdr:col>
      <xdr:colOff>508160</xdr:colOff>
      <xdr:row>274</xdr:row>
      <xdr:rowOff>160826</xdr:rowOff>
    </xdr:to>
    <xdr:sp>
      <xdr:nvSpPr>
        <xdr:cNvPr id="284" name="Shape 284"/>
        <xdr:cNvSpPr/>
      </xdr:nvSpPr>
      <xdr:spPr>
        <a:xfrm>
          <a:off x="14954262" y="894119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272</xdr:row>
      <xdr:rowOff>27530</xdr:rowOff>
    </xdr:from>
    <xdr:to>
      <xdr:col>23</xdr:col>
      <xdr:colOff>358871</xdr:colOff>
      <xdr:row>273</xdr:row>
      <xdr:rowOff>236254</xdr:rowOff>
    </xdr:to>
    <xdr:sp>
      <xdr:nvSpPr>
        <xdr:cNvPr id="285" name="Shape 285"/>
        <xdr:cNvSpPr txBox="1"/>
      </xdr:nvSpPr>
      <xdr:spPr>
        <a:xfrm>
          <a:off x="15419561" y="88643685"/>
          <a:ext cx="13514311" cy="526225"/>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Giuseppe La Greca positivo al coronavirus. Infettato da autista ambulanza Mormanno che lavorava alla residenza per anziani di Laino Borgo e che ha infettato anche MariaFranca, ricoverata all’ospedale di Cosenza. - Dubbio, non si sa se vero…</a:t>
          </a:r>
        </a:p>
      </xdr:txBody>
    </xdr:sp>
    <xdr:clientData/>
  </xdr:twoCellAnchor>
  <xdr:twoCellAnchor>
    <xdr:from>
      <xdr:col>12</xdr:col>
      <xdr:colOff>69862</xdr:colOff>
      <xdr:row>272</xdr:row>
      <xdr:rowOff>186889</xdr:rowOff>
    </xdr:from>
    <xdr:to>
      <xdr:col>12</xdr:col>
      <xdr:colOff>508160</xdr:colOff>
      <xdr:row>272</xdr:row>
      <xdr:rowOff>186889</xdr:rowOff>
    </xdr:to>
    <xdr:sp>
      <xdr:nvSpPr>
        <xdr:cNvPr id="286" name="Shape 286"/>
        <xdr:cNvSpPr/>
      </xdr:nvSpPr>
      <xdr:spPr>
        <a:xfrm>
          <a:off x="14954262" y="8880304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281</xdr:row>
      <xdr:rowOff>298707</xdr:rowOff>
    </xdr:from>
    <xdr:to>
      <xdr:col>21</xdr:col>
      <xdr:colOff>271026</xdr:colOff>
      <xdr:row>282</xdr:row>
      <xdr:rowOff>278969</xdr:rowOff>
    </xdr:to>
    <xdr:sp>
      <xdr:nvSpPr>
        <xdr:cNvPr id="287" name="Shape 287"/>
        <xdr:cNvSpPr txBox="1"/>
      </xdr:nvSpPr>
      <xdr:spPr>
        <a:xfrm>
          <a:off x="15419561" y="91848562"/>
          <a:ext cx="10937266" cy="316813"/>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Zio Franco Milano positivo al coronavirus !!!!! Forse infettatosi all’ospedale dove era stato ricoverato ieri mattina dopo essere svenuto a casa per una crisi da convulsioni :’(</a:t>
          </a:r>
        </a:p>
      </xdr:txBody>
    </xdr:sp>
    <xdr:clientData/>
  </xdr:twoCellAnchor>
  <xdr:twoCellAnchor>
    <xdr:from>
      <xdr:col>12</xdr:col>
      <xdr:colOff>69862</xdr:colOff>
      <xdr:row>282</xdr:row>
      <xdr:rowOff>107859</xdr:rowOff>
    </xdr:from>
    <xdr:to>
      <xdr:col>12</xdr:col>
      <xdr:colOff>508160</xdr:colOff>
      <xdr:row>282</xdr:row>
      <xdr:rowOff>107859</xdr:rowOff>
    </xdr:to>
    <xdr:sp>
      <xdr:nvSpPr>
        <xdr:cNvPr id="288" name="Shape 288"/>
        <xdr:cNvSpPr/>
      </xdr:nvSpPr>
      <xdr:spPr>
        <a:xfrm>
          <a:off x="14954262" y="9199426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283</xdr:row>
      <xdr:rowOff>45410</xdr:rowOff>
    </xdr:from>
    <xdr:to>
      <xdr:col>15</xdr:col>
      <xdr:colOff>354910</xdr:colOff>
      <xdr:row>284</xdr:row>
      <xdr:rowOff>25671</xdr:rowOff>
    </xdr:to>
    <xdr:sp>
      <xdr:nvSpPr>
        <xdr:cNvPr id="289" name="Shape 289"/>
        <xdr:cNvSpPr txBox="1"/>
      </xdr:nvSpPr>
      <xdr:spPr>
        <a:xfrm>
          <a:off x="15419561" y="92287415"/>
          <a:ext cx="3553550"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Calabria Zona Arancione !!!! (middle quasi-Lockdown)</a:t>
          </a:r>
        </a:p>
      </xdr:txBody>
    </xdr:sp>
    <xdr:clientData/>
  </xdr:twoCellAnchor>
  <xdr:twoCellAnchor>
    <xdr:from>
      <xdr:col>12</xdr:col>
      <xdr:colOff>75789</xdr:colOff>
      <xdr:row>282</xdr:row>
      <xdr:rowOff>329824</xdr:rowOff>
    </xdr:from>
    <xdr:to>
      <xdr:col>12</xdr:col>
      <xdr:colOff>508161</xdr:colOff>
      <xdr:row>283</xdr:row>
      <xdr:rowOff>191120</xdr:rowOff>
    </xdr:to>
    <xdr:sp>
      <xdr:nvSpPr>
        <xdr:cNvPr id="290" name="Shape 290"/>
        <xdr:cNvSpPr/>
      </xdr:nvSpPr>
      <xdr:spPr>
        <a:xfrm>
          <a:off x="14960189" y="92216229"/>
          <a:ext cx="432373" cy="216897"/>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532756</xdr:colOff>
      <xdr:row>284</xdr:row>
      <xdr:rowOff>166333</xdr:rowOff>
    </xdr:from>
    <xdr:to>
      <xdr:col>16</xdr:col>
      <xdr:colOff>489929</xdr:colOff>
      <xdr:row>285</xdr:row>
      <xdr:rowOff>165645</xdr:rowOff>
    </xdr:to>
    <xdr:sp>
      <xdr:nvSpPr>
        <xdr:cNvPr id="291" name="Shape 291"/>
        <xdr:cNvSpPr txBox="1"/>
      </xdr:nvSpPr>
      <xdr:spPr>
        <a:xfrm>
          <a:off x="15417156" y="92744888"/>
          <a:ext cx="4935574" cy="316813"/>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Zio Antonio Milano positivo al coronavirus !!!!! Infettato da zio Franco ?!?! :’(</a:t>
          </a:r>
        </a:p>
      </xdr:txBody>
    </xdr:sp>
    <xdr:clientData/>
  </xdr:twoCellAnchor>
  <xdr:twoCellAnchor>
    <xdr:from>
      <xdr:col>12</xdr:col>
      <xdr:colOff>71286</xdr:colOff>
      <xdr:row>284</xdr:row>
      <xdr:rowOff>186404</xdr:rowOff>
    </xdr:from>
    <xdr:to>
      <xdr:col>12</xdr:col>
      <xdr:colOff>505756</xdr:colOff>
      <xdr:row>284</xdr:row>
      <xdr:rowOff>312035</xdr:rowOff>
    </xdr:to>
    <xdr:sp>
      <xdr:nvSpPr>
        <xdr:cNvPr id="292" name="Shape 292"/>
        <xdr:cNvSpPr/>
      </xdr:nvSpPr>
      <xdr:spPr>
        <a:xfrm>
          <a:off x="14955686" y="92764959"/>
          <a:ext cx="434471" cy="125632"/>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162884</xdr:colOff>
      <xdr:row>1</xdr:row>
      <xdr:rowOff>387544</xdr:rowOff>
    </xdr:from>
    <xdr:to>
      <xdr:col>17</xdr:col>
      <xdr:colOff>451833</xdr:colOff>
      <xdr:row>15</xdr:row>
      <xdr:rowOff>68379</xdr:rowOff>
    </xdr:to>
    <xdr:graphicFrame>
      <xdr:nvGraphicFramePr>
        <xdr:cNvPr id="294" name="Chart 294"/>
        <xdr:cNvGraphicFramePr/>
      </xdr:nvGraphicFramePr>
      <xdr:xfrm>
        <a:off x="15047284" y="1334329"/>
        <a:ext cx="6511950"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8</xdr:col>
      <xdr:colOff>535161</xdr:colOff>
      <xdr:row>13</xdr:row>
      <xdr:rowOff>287183</xdr:rowOff>
    </xdr:from>
    <xdr:to>
      <xdr:col>10</xdr:col>
      <xdr:colOff>863557</xdr:colOff>
      <xdr:row>15</xdr:row>
      <xdr:rowOff>85697</xdr:rowOff>
    </xdr:to>
    <xdr:sp>
      <xdr:nvSpPr>
        <xdr:cNvPr id="295" name="Shape 295"/>
        <xdr:cNvSpPr txBox="1"/>
      </xdr:nvSpPr>
      <xdr:spPr>
        <a:xfrm>
          <a:off x="10441161" y="57316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8</xdr:col>
      <xdr:colOff>535161</xdr:colOff>
      <xdr:row>15</xdr:row>
      <xdr:rowOff>316292</xdr:rowOff>
    </xdr:from>
    <xdr:to>
      <xdr:col>10</xdr:col>
      <xdr:colOff>511374</xdr:colOff>
      <xdr:row>17</xdr:row>
      <xdr:rowOff>102106</xdr:rowOff>
    </xdr:to>
    <xdr:sp>
      <xdr:nvSpPr>
        <xdr:cNvPr id="296" name="Shape 296"/>
        <xdr:cNvSpPr txBox="1"/>
      </xdr:nvSpPr>
      <xdr:spPr>
        <a:xfrm>
          <a:off x="10441161" y="64592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8</xdr:col>
      <xdr:colOff>69862</xdr:colOff>
      <xdr:row>14</xdr:row>
      <xdr:rowOff>177942</xdr:rowOff>
    </xdr:from>
    <xdr:to>
      <xdr:col>8</xdr:col>
      <xdr:colOff>508160</xdr:colOff>
      <xdr:row>14</xdr:row>
      <xdr:rowOff>177942</xdr:rowOff>
    </xdr:to>
    <xdr:sp>
      <xdr:nvSpPr>
        <xdr:cNvPr id="297" name="Shape 297"/>
        <xdr:cNvSpPr/>
      </xdr:nvSpPr>
      <xdr:spPr>
        <a:xfrm>
          <a:off x="9975862" y="5965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69862</xdr:colOff>
      <xdr:row>16</xdr:row>
      <xdr:rowOff>194350</xdr:rowOff>
    </xdr:from>
    <xdr:to>
      <xdr:col>8</xdr:col>
      <xdr:colOff>508160</xdr:colOff>
      <xdr:row>16</xdr:row>
      <xdr:rowOff>194350</xdr:rowOff>
    </xdr:to>
    <xdr:sp>
      <xdr:nvSpPr>
        <xdr:cNvPr id="298" name="Shape 298"/>
        <xdr:cNvSpPr/>
      </xdr:nvSpPr>
      <xdr:spPr>
        <a:xfrm>
          <a:off x="9975862" y="66929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535161</xdr:colOff>
      <xdr:row>27</xdr:row>
      <xdr:rowOff>309017</xdr:rowOff>
    </xdr:from>
    <xdr:to>
      <xdr:col>9</xdr:col>
      <xdr:colOff>1057613</xdr:colOff>
      <xdr:row>29</xdr:row>
      <xdr:rowOff>107531</xdr:rowOff>
    </xdr:to>
    <xdr:sp>
      <xdr:nvSpPr>
        <xdr:cNvPr id="299" name="Shape 299"/>
        <xdr:cNvSpPr txBox="1"/>
      </xdr:nvSpPr>
      <xdr:spPr>
        <a:xfrm>
          <a:off x="10441161" y="104779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8</xdr:col>
      <xdr:colOff>69862</xdr:colOff>
      <xdr:row>28</xdr:row>
      <xdr:rowOff>212475</xdr:rowOff>
    </xdr:from>
    <xdr:to>
      <xdr:col>8</xdr:col>
      <xdr:colOff>508160</xdr:colOff>
      <xdr:row>28</xdr:row>
      <xdr:rowOff>212475</xdr:rowOff>
    </xdr:to>
    <xdr:sp>
      <xdr:nvSpPr>
        <xdr:cNvPr id="300" name="Shape 300"/>
        <xdr:cNvSpPr/>
      </xdr:nvSpPr>
      <xdr:spPr>
        <a:xfrm>
          <a:off x="9975862" y="107242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750639</xdr:colOff>
      <xdr:row>1</xdr:row>
      <xdr:rowOff>359573</xdr:rowOff>
    </xdr:from>
    <xdr:to>
      <xdr:col>23</xdr:col>
      <xdr:colOff>848575</xdr:colOff>
      <xdr:row>14</xdr:row>
      <xdr:rowOff>346078</xdr:rowOff>
    </xdr:to>
    <xdr:graphicFrame>
      <xdr:nvGraphicFramePr>
        <xdr:cNvPr id="301" name="Chart 301"/>
        <xdr:cNvGraphicFramePr/>
      </xdr:nvGraphicFramePr>
      <xdr:xfrm>
        <a:off x="23102639" y="1306358"/>
        <a:ext cx="6320937"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8</xdr:col>
      <xdr:colOff>535161</xdr:colOff>
      <xdr:row>31</xdr:row>
      <xdr:rowOff>38843</xdr:rowOff>
    </xdr:from>
    <xdr:to>
      <xdr:col>10</xdr:col>
      <xdr:colOff>55952</xdr:colOff>
      <xdr:row>31</xdr:row>
      <xdr:rowOff>326445</xdr:rowOff>
    </xdr:to>
    <xdr:sp>
      <xdr:nvSpPr>
        <xdr:cNvPr id="302" name="Shape 302"/>
        <xdr:cNvSpPr txBox="1"/>
      </xdr:nvSpPr>
      <xdr:spPr>
        <a:xfrm>
          <a:off x="10441161" y="115920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8</xdr:col>
      <xdr:colOff>69862</xdr:colOff>
      <xdr:row>31</xdr:row>
      <xdr:rowOff>182644</xdr:rowOff>
    </xdr:from>
    <xdr:to>
      <xdr:col>8</xdr:col>
      <xdr:colOff>508160</xdr:colOff>
      <xdr:row>31</xdr:row>
      <xdr:rowOff>182644</xdr:rowOff>
    </xdr:to>
    <xdr:sp>
      <xdr:nvSpPr>
        <xdr:cNvPr id="303" name="Shape 303"/>
        <xdr:cNvSpPr/>
      </xdr:nvSpPr>
      <xdr:spPr>
        <a:xfrm>
          <a:off x="9975862" y="117358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153314</xdr:colOff>
      <xdr:row>8</xdr:row>
      <xdr:rowOff>71015</xdr:rowOff>
    </xdr:from>
    <xdr:to>
      <xdr:col>15</xdr:col>
      <xdr:colOff>720889</xdr:colOff>
      <xdr:row>13</xdr:row>
      <xdr:rowOff>161478</xdr:rowOff>
    </xdr:to>
    <xdr:grpSp>
      <xdr:nvGrpSpPr>
        <xdr:cNvPr id="306" name="Group 306"/>
        <xdr:cNvGrpSpPr/>
      </xdr:nvGrpSpPr>
      <xdr:grpSpPr>
        <a:xfrm>
          <a:off x="17526914" y="3864505"/>
          <a:ext cx="1812176" cy="1741464"/>
          <a:chOff x="0" y="0"/>
          <a:chExt cx="1812174" cy="1741462"/>
        </a:xfrm>
      </xdr:grpSpPr>
      <xdr:sp>
        <xdr:nvSpPr>
          <xdr:cNvPr id="304" name="Shape 304"/>
          <xdr:cNvSpPr/>
        </xdr:nvSpPr>
        <xdr:spPr>
          <a:xfrm flipV="1">
            <a:off x="18121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305" name="Shape 305"/>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20</xdr:col>
      <xdr:colOff>828442</xdr:colOff>
      <xdr:row>9</xdr:row>
      <xdr:rowOff>98541</xdr:rowOff>
    </xdr:from>
    <xdr:to>
      <xdr:col>22</xdr:col>
      <xdr:colOff>367320</xdr:colOff>
      <xdr:row>13</xdr:row>
      <xdr:rowOff>143858</xdr:rowOff>
    </xdr:to>
    <xdr:grpSp>
      <xdr:nvGrpSpPr>
        <xdr:cNvPr id="309" name="Group 309"/>
        <xdr:cNvGrpSpPr/>
      </xdr:nvGrpSpPr>
      <xdr:grpSpPr>
        <a:xfrm>
          <a:off x="25669642" y="4222231"/>
          <a:ext cx="2028079" cy="1366118"/>
          <a:chOff x="0" y="0"/>
          <a:chExt cx="2028077" cy="1366117"/>
        </a:xfrm>
      </xdr:grpSpPr>
      <xdr:sp>
        <xdr:nvSpPr>
          <xdr:cNvPr id="307" name="Shape 307"/>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308" name="Shape 308"/>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8</xdr:col>
      <xdr:colOff>535161</xdr:colOff>
      <xdr:row>33</xdr:row>
      <xdr:rowOff>14977</xdr:rowOff>
    </xdr:from>
    <xdr:to>
      <xdr:col>9</xdr:col>
      <xdr:colOff>1208210</xdr:colOff>
      <xdr:row>33</xdr:row>
      <xdr:rowOff>302578</xdr:rowOff>
    </xdr:to>
    <xdr:sp>
      <xdr:nvSpPr>
        <xdr:cNvPr id="310" name="Shape 310"/>
        <xdr:cNvSpPr txBox="1"/>
      </xdr:nvSpPr>
      <xdr:spPr>
        <a:xfrm>
          <a:off x="10441161" y="122666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8</xdr:col>
      <xdr:colOff>69862</xdr:colOff>
      <xdr:row>33</xdr:row>
      <xdr:rowOff>158778</xdr:rowOff>
    </xdr:from>
    <xdr:to>
      <xdr:col>8</xdr:col>
      <xdr:colOff>508160</xdr:colOff>
      <xdr:row>33</xdr:row>
      <xdr:rowOff>158778</xdr:rowOff>
    </xdr:to>
    <xdr:sp>
      <xdr:nvSpPr>
        <xdr:cNvPr id="311" name="Shape 311"/>
        <xdr:cNvSpPr/>
      </xdr:nvSpPr>
      <xdr:spPr>
        <a:xfrm>
          <a:off x="9975862" y="12410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24</xdr:col>
      <xdr:colOff>1197172</xdr:colOff>
      <xdr:row>1</xdr:row>
      <xdr:rowOff>387544</xdr:rowOff>
    </xdr:from>
    <xdr:to>
      <xdr:col>30</xdr:col>
      <xdr:colOff>46839</xdr:colOff>
      <xdr:row>13</xdr:row>
      <xdr:rowOff>342244</xdr:rowOff>
    </xdr:to>
    <xdr:graphicFrame>
      <xdr:nvGraphicFramePr>
        <xdr:cNvPr id="312" name="Chart 312"/>
        <xdr:cNvGraphicFramePr/>
      </xdr:nvGraphicFramePr>
      <xdr:xfrm>
        <a:off x="31016772" y="1334329"/>
        <a:ext cx="631726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xdr:col>
      <xdr:colOff>435586</xdr:colOff>
      <xdr:row>297</xdr:row>
      <xdr:rowOff>227481</xdr:rowOff>
    </xdr:from>
    <xdr:to>
      <xdr:col>7</xdr:col>
      <xdr:colOff>1229710</xdr:colOff>
      <xdr:row>316</xdr:row>
      <xdr:rowOff>216526</xdr:rowOff>
    </xdr:to>
    <xdr:graphicFrame>
      <xdr:nvGraphicFramePr>
        <xdr:cNvPr id="313" name="Chart 313"/>
        <xdr:cNvGraphicFramePr/>
      </xdr:nvGraphicFramePr>
      <xdr:xfrm>
        <a:off x="2873986" y="96687791"/>
        <a:ext cx="701712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757685</xdr:colOff>
      <xdr:row>298</xdr:row>
      <xdr:rowOff>134399</xdr:rowOff>
    </xdr:from>
    <xdr:to>
      <xdr:col>7</xdr:col>
      <xdr:colOff>483739</xdr:colOff>
      <xdr:row>317</xdr:row>
      <xdr:rowOff>123444</xdr:rowOff>
    </xdr:to>
    <xdr:graphicFrame>
      <xdr:nvGraphicFramePr>
        <xdr:cNvPr id="314" name="Chart 314"/>
        <xdr:cNvGraphicFramePr/>
      </xdr:nvGraphicFramePr>
      <xdr:xfrm>
        <a:off x="1951485" y="96849344"/>
        <a:ext cx="7193655"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12</xdr:col>
      <xdr:colOff>137816</xdr:colOff>
      <xdr:row>18</xdr:row>
      <xdr:rowOff>144271</xdr:rowOff>
    </xdr:from>
    <xdr:to>
      <xdr:col>17</xdr:col>
      <xdr:colOff>426764</xdr:colOff>
      <xdr:row>32</xdr:row>
      <xdr:rowOff>309611</xdr:rowOff>
    </xdr:to>
    <xdr:graphicFrame>
      <xdr:nvGraphicFramePr>
        <xdr:cNvPr id="315" name="Chart 315"/>
        <xdr:cNvGraphicFramePr/>
      </xdr:nvGraphicFramePr>
      <xdr:xfrm>
        <a:off x="15022216" y="7341361"/>
        <a:ext cx="6511949"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997781</xdr:colOff>
      <xdr:row>18</xdr:row>
      <xdr:rowOff>71626</xdr:rowOff>
    </xdr:from>
    <xdr:to>
      <xdr:col>23</xdr:col>
      <xdr:colOff>848433</xdr:colOff>
      <xdr:row>32</xdr:row>
      <xdr:rowOff>187036</xdr:rowOff>
    </xdr:to>
    <xdr:graphicFrame>
      <xdr:nvGraphicFramePr>
        <xdr:cNvPr id="316" name="Chart 316"/>
        <xdr:cNvGraphicFramePr/>
      </xdr:nvGraphicFramePr>
      <xdr:xfrm>
        <a:off x="23349781" y="7268716"/>
        <a:ext cx="6073653"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12</xdr:col>
      <xdr:colOff>434361</xdr:colOff>
      <xdr:row>36</xdr:row>
      <xdr:rowOff>72795</xdr:rowOff>
    </xdr:from>
    <xdr:to>
      <xdr:col>17</xdr:col>
      <xdr:colOff>375339</xdr:colOff>
      <xdr:row>50</xdr:row>
      <xdr:rowOff>311395</xdr:rowOff>
    </xdr:to>
    <xdr:graphicFrame>
      <xdr:nvGraphicFramePr>
        <xdr:cNvPr id="317" name="Chart 317"/>
        <xdr:cNvGraphicFramePr/>
      </xdr:nvGraphicFramePr>
      <xdr:xfrm>
        <a:off x="15318761" y="13315085"/>
        <a:ext cx="6163979"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18</xdr:col>
      <xdr:colOff>870654</xdr:colOff>
      <xdr:row>36</xdr:row>
      <xdr:rowOff>151</xdr:rowOff>
    </xdr:from>
    <xdr:to>
      <xdr:col>23</xdr:col>
      <xdr:colOff>994413</xdr:colOff>
      <xdr:row>50</xdr:row>
      <xdr:rowOff>238752</xdr:rowOff>
    </xdr:to>
    <xdr:graphicFrame>
      <xdr:nvGraphicFramePr>
        <xdr:cNvPr id="318" name="Chart 318"/>
        <xdr:cNvGraphicFramePr/>
      </xdr:nvGraphicFramePr>
      <xdr:xfrm>
        <a:off x="23222654" y="13242441"/>
        <a:ext cx="6346760" cy="482711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20</xdr:col>
      <xdr:colOff>259462</xdr:colOff>
      <xdr:row>57</xdr:row>
      <xdr:rowOff>178416</xdr:rowOff>
    </xdr:from>
    <xdr:to>
      <xdr:col>25</xdr:col>
      <xdr:colOff>967580</xdr:colOff>
      <xdr:row>72</xdr:row>
      <xdr:rowOff>52526</xdr:rowOff>
    </xdr:to>
    <xdr:graphicFrame>
      <xdr:nvGraphicFramePr>
        <xdr:cNvPr id="319" name="Chart 319"/>
        <xdr:cNvGraphicFramePr/>
      </xdr:nvGraphicFramePr>
      <xdr:xfrm>
        <a:off x="25100662" y="20286326"/>
        <a:ext cx="6931119"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19</xdr:col>
      <xdr:colOff>1006389</xdr:colOff>
      <xdr:row>57</xdr:row>
      <xdr:rowOff>173082</xdr:rowOff>
    </xdr:from>
    <xdr:to>
      <xdr:col>25</xdr:col>
      <xdr:colOff>469906</xdr:colOff>
      <xdr:row>72</xdr:row>
      <xdr:rowOff>47192</xdr:rowOff>
    </xdr:to>
    <xdr:graphicFrame>
      <xdr:nvGraphicFramePr>
        <xdr:cNvPr id="320" name="Chart 320"/>
        <xdr:cNvGraphicFramePr/>
      </xdr:nvGraphicFramePr>
      <xdr:xfrm>
        <a:off x="24602989" y="20280992"/>
        <a:ext cx="6931118"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149959</xdr:colOff>
      <xdr:row>58</xdr:row>
      <xdr:rowOff>61445</xdr:rowOff>
    </xdr:from>
    <xdr:to>
      <xdr:col>17</xdr:col>
      <xdr:colOff>509519</xdr:colOff>
      <xdr:row>72</xdr:row>
      <xdr:rowOff>315685</xdr:rowOff>
    </xdr:to>
    <xdr:graphicFrame>
      <xdr:nvGraphicFramePr>
        <xdr:cNvPr id="321" name="Chart 321"/>
        <xdr:cNvGraphicFramePr/>
      </xdr:nvGraphicFramePr>
      <xdr:xfrm>
        <a:off x="15034359" y="20499555"/>
        <a:ext cx="6582561"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731661</xdr:colOff>
      <xdr:row>215</xdr:row>
      <xdr:rowOff>136194</xdr:rowOff>
    </xdr:from>
    <xdr:to>
      <xdr:col>16</xdr:col>
      <xdr:colOff>1092220</xdr:colOff>
      <xdr:row>231</xdr:row>
      <xdr:rowOff>4354</xdr:rowOff>
    </xdr:to>
    <xdr:graphicFrame>
      <xdr:nvGraphicFramePr>
        <xdr:cNvPr id="322" name="Chart 322"/>
        <xdr:cNvGraphicFramePr/>
      </xdr:nvGraphicFramePr>
      <xdr:xfrm>
        <a:off x="14371461" y="71627034"/>
        <a:ext cx="6583560"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927209</xdr:colOff>
      <xdr:row>215</xdr:row>
      <xdr:rowOff>136194</xdr:rowOff>
    </xdr:from>
    <xdr:to>
      <xdr:col>22</xdr:col>
      <xdr:colOff>1005320</xdr:colOff>
      <xdr:row>231</xdr:row>
      <xdr:rowOff>4354</xdr:rowOff>
    </xdr:to>
    <xdr:graphicFrame>
      <xdr:nvGraphicFramePr>
        <xdr:cNvPr id="323" name="Chart 323"/>
        <xdr:cNvGraphicFramePr/>
      </xdr:nvGraphicFramePr>
      <xdr:xfrm>
        <a:off x="22034609" y="71627034"/>
        <a:ext cx="6301112"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3</xdr:col>
      <xdr:colOff>170913</xdr:colOff>
      <xdr:row>292</xdr:row>
      <xdr:rowOff>72253</xdr:rowOff>
    </xdr:from>
    <xdr:to>
      <xdr:col>6</xdr:col>
      <xdr:colOff>395765</xdr:colOff>
      <xdr:row>294</xdr:row>
      <xdr:rowOff>216258</xdr:rowOff>
    </xdr:to>
    <xdr:sp>
      <xdr:nvSpPr>
        <xdr:cNvPr id="324" name="Shape 324"/>
        <xdr:cNvSpPr txBox="1"/>
      </xdr:nvSpPr>
      <xdr:spPr>
        <a:xfrm>
          <a:off x="3853913" y="95259388"/>
          <a:ext cx="3958653" cy="653276"/>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11</xdr:col>
      <xdr:colOff>1021760</xdr:colOff>
      <xdr:row>235</xdr:row>
      <xdr:rowOff>139751</xdr:rowOff>
    </xdr:from>
    <xdr:to>
      <xdr:col>16</xdr:col>
      <xdr:colOff>1124537</xdr:colOff>
      <xdr:row>251</xdr:row>
      <xdr:rowOff>7911</xdr:rowOff>
    </xdr:to>
    <xdr:graphicFrame>
      <xdr:nvGraphicFramePr>
        <xdr:cNvPr id="325" name="Chart 325"/>
        <xdr:cNvGraphicFramePr/>
      </xdr:nvGraphicFramePr>
      <xdr:xfrm>
        <a:off x="14661560" y="77891691"/>
        <a:ext cx="6325778"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1144077</xdr:colOff>
      <xdr:row>235</xdr:row>
      <xdr:rowOff>139751</xdr:rowOff>
    </xdr:from>
    <xdr:to>
      <xdr:col>22</xdr:col>
      <xdr:colOff>1211549</xdr:colOff>
      <xdr:row>251</xdr:row>
      <xdr:rowOff>7911</xdr:rowOff>
    </xdr:to>
    <xdr:graphicFrame>
      <xdr:nvGraphicFramePr>
        <xdr:cNvPr id="326" name="Chart 326"/>
        <xdr:cNvGraphicFramePr/>
      </xdr:nvGraphicFramePr>
      <xdr:xfrm>
        <a:off x="22251477" y="77891691"/>
        <a:ext cx="6290472"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11</xdr:col>
      <xdr:colOff>1183720</xdr:colOff>
      <xdr:row>252</xdr:row>
      <xdr:rowOff>307162</xdr:rowOff>
    </xdr:from>
    <xdr:to>
      <xdr:col>17</xdr:col>
      <xdr:colOff>25086</xdr:colOff>
      <xdr:row>268</xdr:row>
      <xdr:rowOff>175323</xdr:rowOff>
    </xdr:to>
    <xdr:graphicFrame>
      <xdr:nvGraphicFramePr>
        <xdr:cNvPr id="327" name="Chart 327"/>
        <xdr:cNvGraphicFramePr/>
      </xdr:nvGraphicFramePr>
      <xdr:xfrm>
        <a:off x="14823520" y="83381037"/>
        <a:ext cx="6308967" cy="487704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18</xdr:col>
      <xdr:colOff>353320</xdr:colOff>
      <xdr:row>280</xdr:row>
      <xdr:rowOff>312141</xdr:rowOff>
    </xdr:from>
    <xdr:to>
      <xdr:col>23</xdr:col>
      <xdr:colOff>383838</xdr:colOff>
      <xdr:row>299</xdr:row>
      <xdr:rowOff>59017</xdr:rowOff>
    </xdr:to>
    <xdr:graphicFrame>
      <xdr:nvGraphicFramePr>
        <xdr:cNvPr id="328" name="Chart 328"/>
        <xdr:cNvGraphicFramePr/>
      </xdr:nvGraphicFramePr>
      <xdr:xfrm>
        <a:off x="22705320" y="92151556"/>
        <a:ext cx="6253519" cy="4877042"/>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12</xdr:col>
      <xdr:colOff>1736</xdr:colOff>
      <xdr:row>280</xdr:row>
      <xdr:rowOff>312141</xdr:rowOff>
    </xdr:from>
    <xdr:to>
      <xdr:col>17</xdr:col>
      <xdr:colOff>13326</xdr:colOff>
      <xdr:row>299</xdr:row>
      <xdr:rowOff>59017</xdr:rowOff>
    </xdr:to>
    <xdr:graphicFrame>
      <xdr:nvGraphicFramePr>
        <xdr:cNvPr id="329" name="Chart 329"/>
        <xdr:cNvGraphicFramePr/>
      </xdr:nvGraphicFramePr>
      <xdr:xfrm>
        <a:off x="14886136" y="92151556"/>
        <a:ext cx="6234591" cy="4877042"/>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460722</xdr:colOff>
      <xdr:row>14</xdr:row>
      <xdr:rowOff>224318</xdr:rowOff>
    </xdr:from>
    <xdr:to>
      <xdr:col>28</xdr:col>
      <xdr:colOff>789118</xdr:colOff>
      <xdr:row>16</xdr:row>
      <xdr:rowOff>22832</xdr:rowOff>
    </xdr:to>
    <xdr:sp>
      <xdr:nvSpPr>
        <xdr:cNvPr id="331" name="Shape 331"/>
        <xdr:cNvSpPr txBox="1"/>
      </xdr:nvSpPr>
      <xdr:spPr>
        <a:xfrm>
          <a:off x="35309522" y="62650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26</xdr:col>
      <xdr:colOff>460722</xdr:colOff>
      <xdr:row>16</xdr:row>
      <xdr:rowOff>253427</xdr:rowOff>
    </xdr:from>
    <xdr:to>
      <xdr:col>28</xdr:col>
      <xdr:colOff>436935</xdr:colOff>
      <xdr:row>18</xdr:row>
      <xdr:rowOff>39241</xdr:rowOff>
    </xdr:to>
    <xdr:sp>
      <xdr:nvSpPr>
        <xdr:cNvPr id="332" name="Shape 332"/>
        <xdr:cNvSpPr txBox="1"/>
      </xdr:nvSpPr>
      <xdr:spPr>
        <a:xfrm>
          <a:off x="35309522" y="69926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25</xdr:col>
      <xdr:colOff>1341623</xdr:colOff>
      <xdr:row>15</xdr:row>
      <xdr:rowOff>115077</xdr:rowOff>
    </xdr:from>
    <xdr:to>
      <xdr:col>26</xdr:col>
      <xdr:colOff>433722</xdr:colOff>
      <xdr:row>15</xdr:row>
      <xdr:rowOff>115077</xdr:rowOff>
    </xdr:to>
    <xdr:sp>
      <xdr:nvSpPr>
        <xdr:cNvPr id="333" name="Shape 333"/>
        <xdr:cNvSpPr/>
      </xdr:nvSpPr>
      <xdr:spPr>
        <a:xfrm>
          <a:off x="34844223" y="64987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1341623</xdr:colOff>
      <xdr:row>17</xdr:row>
      <xdr:rowOff>131485</xdr:rowOff>
    </xdr:from>
    <xdr:to>
      <xdr:col>26</xdr:col>
      <xdr:colOff>433722</xdr:colOff>
      <xdr:row>17</xdr:row>
      <xdr:rowOff>131485</xdr:rowOff>
    </xdr:to>
    <xdr:sp>
      <xdr:nvSpPr>
        <xdr:cNvPr id="334" name="Shape 334"/>
        <xdr:cNvSpPr/>
      </xdr:nvSpPr>
      <xdr:spPr>
        <a:xfrm>
          <a:off x="34844223" y="722634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28</xdr:row>
      <xdr:rowOff>246152</xdr:rowOff>
    </xdr:from>
    <xdr:to>
      <xdr:col>27</xdr:col>
      <xdr:colOff>983174</xdr:colOff>
      <xdr:row>30</xdr:row>
      <xdr:rowOff>44666</xdr:rowOff>
    </xdr:to>
    <xdr:sp>
      <xdr:nvSpPr>
        <xdr:cNvPr id="335" name="Shape 335"/>
        <xdr:cNvSpPr txBox="1"/>
      </xdr:nvSpPr>
      <xdr:spPr>
        <a:xfrm>
          <a:off x="35309522"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25</xdr:col>
      <xdr:colOff>1341623</xdr:colOff>
      <xdr:row>29</xdr:row>
      <xdr:rowOff>149610</xdr:rowOff>
    </xdr:from>
    <xdr:to>
      <xdr:col>26</xdr:col>
      <xdr:colOff>433722</xdr:colOff>
      <xdr:row>29</xdr:row>
      <xdr:rowOff>149610</xdr:rowOff>
    </xdr:to>
    <xdr:sp>
      <xdr:nvSpPr>
        <xdr:cNvPr id="336" name="Shape 336"/>
        <xdr:cNvSpPr/>
      </xdr:nvSpPr>
      <xdr:spPr>
        <a:xfrm>
          <a:off x="34844223" y="11257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31</xdr:row>
      <xdr:rowOff>318878</xdr:rowOff>
    </xdr:from>
    <xdr:to>
      <xdr:col>27</xdr:col>
      <xdr:colOff>1226113</xdr:colOff>
      <xdr:row>32</xdr:row>
      <xdr:rowOff>263580</xdr:rowOff>
    </xdr:to>
    <xdr:sp>
      <xdr:nvSpPr>
        <xdr:cNvPr id="337" name="Shape 337"/>
        <xdr:cNvSpPr txBox="1"/>
      </xdr:nvSpPr>
      <xdr:spPr>
        <a:xfrm>
          <a:off x="35309522"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25</xdr:col>
      <xdr:colOff>1341623</xdr:colOff>
      <xdr:row>32</xdr:row>
      <xdr:rowOff>119779</xdr:rowOff>
    </xdr:from>
    <xdr:to>
      <xdr:col>26</xdr:col>
      <xdr:colOff>433722</xdr:colOff>
      <xdr:row>32</xdr:row>
      <xdr:rowOff>119779</xdr:rowOff>
    </xdr:to>
    <xdr:sp>
      <xdr:nvSpPr>
        <xdr:cNvPr id="338" name="Shape 338"/>
        <xdr:cNvSpPr/>
      </xdr:nvSpPr>
      <xdr:spPr>
        <a:xfrm>
          <a:off x="34844223" y="122692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34</xdr:row>
      <xdr:rowOff>15612</xdr:rowOff>
    </xdr:from>
    <xdr:to>
      <xdr:col>27</xdr:col>
      <xdr:colOff>1133771</xdr:colOff>
      <xdr:row>34</xdr:row>
      <xdr:rowOff>303213</xdr:rowOff>
    </xdr:to>
    <xdr:sp>
      <xdr:nvSpPr>
        <xdr:cNvPr id="339" name="Shape 339"/>
        <xdr:cNvSpPr txBox="1"/>
      </xdr:nvSpPr>
      <xdr:spPr>
        <a:xfrm>
          <a:off x="35309522" y="12876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34</xdr:row>
      <xdr:rowOff>159412</xdr:rowOff>
    </xdr:from>
    <xdr:to>
      <xdr:col>26</xdr:col>
      <xdr:colOff>433722</xdr:colOff>
      <xdr:row>34</xdr:row>
      <xdr:rowOff>159412</xdr:rowOff>
    </xdr:to>
    <xdr:sp>
      <xdr:nvSpPr>
        <xdr:cNvPr id="340" name="Shape 340"/>
        <xdr:cNvSpPr/>
      </xdr:nvSpPr>
      <xdr:spPr>
        <a:xfrm>
          <a:off x="34844223" y="13020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47</xdr:row>
      <xdr:rowOff>61575</xdr:rowOff>
    </xdr:from>
    <xdr:to>
      <xdr:col>27</xdr:col>
      <xdr:colOff>1133771</xdr:colOff>
      <xdr:row>47</xdr:row>
      <xdr:rowOff>349176</xdr:rowOff>
    </xdr:to>
    <xdr:sp>
      <xdr:nvSpPr>
        <xdr:cNvPr id="341" name="Shape 341"/>
        <xdr:cNvSpPr txBox="1"/>
      </xdr:nvSpPr>
      <xdr:spPr>
        <a:xfrm>
          <a:off x="35309522" y="173164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47</xdr:row>
      <xdr:rowOff>205376</xdr:rowOff>
    </xdr:from>
    <xdr:to>
      <xdr:col>26</xdr:col>
      <xdr:colOff>433722</xdr:colOff>
      <xdr:row>47</xdr:row>
      <xdr:rowOff>205376</xdr:rowOff>
    </xdr:to>
    <xdr:sp>
      <xdr:nvSpPr>
        <xdr:cNvPr id="342" name="Shape 342"/>
        <xdr:cNvSpPr/>
      </xdr:nvSpPr>
      <xdr:spPr>
        <a:xfrm>
          <a:off x="34844223" y="174602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73</xdr:row>
      <xdr:rowOff>26706</xdr:rowOff>
    </xdr:from>
    <xdr:to>
      <xdr:col>28</xdr:col>
      <xdr:colOff>250321</xdr:colOff>
      <xdr:row>73</xdr:row>
      <xdr:rowOff>314307</xdr:rowOff>
    </xdr:to>
    <xdr:sp>
      <xdr:nvSpPr>
        <xdr:cNvPr id="343" name="Shape 343"/>
        <xdr:cNvSpPr txBox="1"/>
      </xdr:nvSpPr>
      <xdr:spPr>
        <a:xfrm>
          <a:off x="35376463" y="259683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26</xdr:col>
      <xdr:colOff>62365</xdr:colOff>
      <xdr:row>73</xdr:row>
      <xdr:rowOff>170506</xdr:rowOff>
    </xdr:from>
    <xdr:to>
      <xdr:col>26</xdr:col>
      <xdr:colOff>500663</xdr:colOff>
      <xdr:row>73</xdr:row>
      <xdr:rowOff>170506</xdr:rowOff>
    </xdr:to>
    <xdr:sp>
      <xdr:nvSpPr>
        <xdr:cNvPr id="344" name="Shape 344"/>
        <xdr:cNvSpPr/>
      </xdr:nvSpPr>
      <xdr:spPr>
        <a:xfrm>
          <a:off x="34911165" y="2611216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87</xdr:row>
      <xdr:rowOff>54409</xdr:rowOff>
    </xdr:from>
    <xdr:to>
      <xdr:col>27</xdr:col>
      <xdr:colOff>449825</xdr:colOff>
      <xdr:row>87</xdr:row>
      <xdr:rowOff>342011</xdr:rowOff>
    </xdr:to>
    <xdr:sp>
      <xdr:nvSpPr>
        <xdr:cNvPr id="345" name="Shape 345"/>
        <xdr:cNvSpPr txBox="1"/>
      </xdr:nvSpPr>
      <xdr:spPr>
        <a:xfrm>
          <a:off x="35376463" y="306696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26</xdr:col>
      <xdr:colOff>62365</xdr:colOff>
      <xdr:row>87</xdr:row>
      <xdr:rowOff>198213</xdr:rowOff>
    </xdr:from>
    <xdr:to>
      <xdr:col>26</xdr:col>
      <xdr:colOff>500663</xdr:colOff>
      <xdr:row>87</xdr:row>
      <xdr:rowOff>198213</xdr:rowOff>
    </xdr:to>
    <xdr:sp>
      <xdr:nvSpPr>
        <xdr:cNvPr id="346" name="Shape 346"/>
        <xdr:cNvSpPr/>
      </xdr:nvSpPr>
      <xdr:spPr>
        <a:xfrm>
          <a:off x="34911165" y="30813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767930</xdr:colOff>
      <xdr:row>164</xdr:row>
      <xdr:rowOff>228317</xdr:rowOff>
    </xdr:from>
    <xdr:to>
      <xdr:col>45</xdr:col>
      <xdr:colOff>162526</xdr:colOff>
      <xdr:row>190</xdr:row>
      <xdr:rowOff>123677</xdr:rowOff>
    </xdr:to>
    <xdr:graphicFrame>
      <xdr:nvGraphicFramePr>
        <xdr:cNvPr id="347" name="Chart 347"/>
        <xdr:cNvGraphicFramePr/>
      </xdr:nvGraphicFramePr>
      <xdr:xfrm>
        <a:off x="45573530" y="56357872"/>
        <a:ext cx="13085197" cy="848056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34</xdr:col>
      <xdr:colOff>909154</xdr:colOff>
      <xdr:row>227</xdr:row>
      <xdr:rowOff>261691</xdr:rowOff>
    </xdr:from>
    <xdr:to>
      <xdr:col>45</xdr:col>
      <xdr:colOff>104996</xdr:colOff>
      <xdr:row>253</xdr:row>
      <xdr:rowOff>193694</xdr:rowOff>
    </xdr:to>
    <xdr:graphicFrame>
      <xdr:nvGraphicFramePr>
        <xdr:cNvPr id="348" name="Chart 348"/>
        <xdr:cNvGraphicFramePr/>
      </xdr:nvGraphicFramePr>
      <xdr:xfrm>
        <a:off x="45714754" y="77193846"/>
        <a:ext cx="12886443" cy="8517204"/>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26</xdr:col>
      <xdr:colOff>460722</xdr:colOff>
      <xdr:row>42</xdr:row>
      <xdr:rowOff>37455</xdr:rowOff>
    </xdr:from>
    <xdr:to>
      <xdr:col>27</xdr:col>
      <xdr:colOff>804358</xdr:colOff>
      <xdr:row>42</xdr:row>
      <xdr:rowOff>325057</xdr:rowOff>
    </xdr:to>
    <xdr:sp>
      <xdr:nvSpPr>
        <xdr:cNvPr id="349" name="Shape 349"/>
        <xdr:cNvSpPr txBox="1"/>
      </xdr:nvSpPr>
      <xdr:spPr>
        <a:xfrm>
          <a:off x="35309522" y="15590510"/>
          <a:ext cx="158823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Terapia Intensiva</a:t>
          </a:r>
        </a:p>
      </xdr:txBody>
    </xdr:sp>
    <xdr:clientData/>
  </xdr:twoCellAnchor>
  <xdr:twoCellAnchor>
    <xdr:from>
      <xdr:col>25</xdr:col>
      <xdr:colOff>1341623</xdr:colOff>
      <xdr:row>42</xdr:row>
      <xdr:rowOff>181257</xdr:rowOff>
    </xdr:from>
    <xdr:to>
      <xdr:col>26</xdr:col>
      <xdr:colOff>433722</xdr:colOff>
      <xdr:row>42</xdr:row>
      <xdr:rowOff>181257</xdr:rowOff>
    </xdr:to>
    <xdr:sp>
      <xdr:nvSpPr>
        <xdr:cNvPr id="350" name="Shape 350"/>
        <xdr:cNvSpPr/>
      </xdr:nvSpPr>
      <xdr:spPr>
        <a:xfrm>
          <a:off x="34844223" y="15734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58</xdr:row>
      <xdr:rowOff>24755</xdr:rowOff>
    </xdr:from>
    <xdr:to>
      <xdr:col>27</xdr:col>
      <xdr:colOff>998541</xdr:colOff>
      <xdr:row>58</xdr:row>
      <xdr:rowOff>312357</xdr:rowOff>
    </xdr:to>
    <xdr:sp>
      <xdr:nvSpPr>
        <xdr:cNvPr id="351" name="Shape 351"/>
        <xdr:cNvSpPr txBox="1"/>
      </xdr:nvSpPr>
      <xdr:spPr>
        <a:xfrm>
          <a:off x="35309522" y="20962610"/>
          <a:ext cx="178242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Attualmente Positivi</a:t>
          </a:r>
        </a:p>
      </xdr:txBody>
    </xdr:sp>
    <xdr:clientData/>
  </xdr:twoCellAnchor>
  <xdr:twoCellAnchor>
    <xdr:from>
      <xdr:col>25</xdr:col>
      <xdr:colOff>1341623</xdr:colOff>
      <xdr:row>58</xdr:row>
      <xdr:rowOff>168557</xdr:rowOff>
    </xdr:from>
    <xdr:to>
      <xdr:col>26</xdr:col>
      <xdr:colOff>433722</xdr:colOff>
      <xdr:row>58</xdr:row>
      <xdr:rowOff>168557</xdr:rowOff>
    </xdr:to>
    <xdr:sp>
      <xdr:nvSpPr>
        <xdr:cNvPr id="352" name="Shape 352"/>
        <xdr:cNvSpPr/>
      </xdr:nvSpPr>
      <xdr:spPr>
        <a:xfrm>
          <a:off x="34844223" y="211064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572907</xdr:colOff>
      <xdr:row>164</xdr:row>
      <xdr:rowOff>288580</xdr:rowOff>
    </xdr:from>
    <xdr:to>
      <xdr:col>57</xdr:col>
      <xdr:colOff>1212102</xdr:colOff>
      <xdr:row>190</xdr:row>
      <xdr:rowOff>134010</xdr:rowOff>
    </xdr:to>
    <xdr:graphicFrame>
      <xdr:nvGraphicFramePr>
        <xdr:cNvPr id="353" name="Chart 353"/>
        <xdr:cNvGraphicFramePr/>
      </xdr:nvGraphicFramePr>
      <xdr:xfrm>
        <a:off x="61558307" y="56418135"/>
        <a:ext cx="13085196" cy="843063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34</xdr:col>
      <xdr:colOff>1040113</xdr:colOff>
      <xdr:row>197</xdr:row>
      <xdr:rowOff>21905</xdr:rowOff>
    </xdr:from>
    <xdr:to>
      <xdr:col>45</xdr:col>
      <xdr:colOff>233900</xdr:colOff>
      <xdr:row>222</xdr:row>
      <xdr:rowOff>234177</xdr:rowOff>
    </xdr:to>
    <xdr:graphicFrame>
      <xdr:nvGraphicFramePr>
        <xdr:cNvPr id="354" name="Chart 354"/>
        <xdr:cNvGraphicFramePr/>
      </xdr:nvGraphicFramePr>
      <xdr:xfrm>
        <a:off x="45845713" y="67048060"/>
        <a:ext cx="12884388" cy="8467273"/>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47</xdr:col>
      <xdr:colOff>653131</xdr:colOff>
      <xdr:row>197</xdr:row>
      <xdr:rowOff>21905</xdr:rowOff>
    </xdr:from>
    <xdr:to>
      <xdr:col>57</xdr:col>
      <xdr:colOff>1008864</xdr:colOff>
      <xdr:row>222</xdr:row>
      <xdr:rowOff>234177</xdr:rowOff>
    </xdr:to>
    <xdr:graphicFrame>
      <xdr:nvGraphicFramePr>
        <xdr:cNvPr id="355" name="Chart 355"/>
        <xdr:cNvGraphicFramePr/>
      </xdr:nvGraphicFramePr>
      <xdr:xfrm>
        <a:off x="61638531" y="67048060"/>
        <a:ext cx="12801734" cy="8467273"/>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47</xdr:col>
      <xdr:colOff>936116</xdr:colOff>
      <xdr:row>227</xdr:row>
      <xdr:rowOff>261692</xdr:rowOff>
    </xdr:from>
    <xdr:to>
      <xdr:col>58</xdr:col>
      <xdr:colOff>102902</xdr:colOff>
      <xdr:row>253</xdr:row>
      <xdr:rowOff>143764</xdr:rowOff>
    </xdr:to>
    <xdr:graphicFrame>
      <xdr:nvGraphicFramePr>
        <xdr:cNvPr id="356" name="Chart 356"/>
        <xdr:cNvGraphicFramePr/>
      </xdr:nvGraphicFramePr>
      <xdr:xfrm>
        <a:off x="61921516" y="77193847"/>
        <a:ext cx="12857387" cy="846727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26</xdr:col>
      <xdr:colOff>565571</xdr:colOff>
      <xdr:row>102</xdr:row>
      <xdr:rowOff>261123</xdr:rowOff>
    </xdr:from>
    <xdr:to>
      <xdr:col>27</xdr:col>
      <xdr:colOff>490247</xdr:colOff>
      <xdr:row>104</xdr:row>
      <xdr:rowOff>59637</xdr:rowOff>
    </xdr:to>
    <xdr:sp>
      <xdr:nvSpPr>
        <xdr:cNvPr id="357" name="Shape 357"/>
        <xdr:cNvSpPr txBox="1"/>
      </xdr:nvSpPr>
      <xdr:spPr>
        <a:xfrm>
          <a:off x="35414371" y="35867478"/>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26</xdr:col>
      <xdr:colOff>100272</xdr:colOff>
      <xdr:row>103</xdr:row>
      <xdr:rowOff>164584</xdr:rowOff>
    </xdr:from>
    <xdr:to>
      <xdr:col>26</xdr:col>
      <xdr:colOff>538571</xdr:colOff>
      <xdr:row>103</xdr:row>
      <xdr:rowOff>164584</xdr:rowOff>
    </xdr:to>
    <xdr:sp>
      <xdr:nvSpPr>
        <xdr:cNvPr id="358" name="Shape 358"/>
        <xdr:cNvSpPr/>
      </xdr:nvSpPr>
      <xdr:spPr>
        <a:xfrm>
          <a:off x="34949072" y="361138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1021136</xdr:colOff>
      <xdr:row>293</xdr:row>
      <xdr:rowOff>160294</xdr:rowOff>
    </xdr:from>
    <xdr:to>
      <xdr:col>15</xdr:col>
      <xdr:colOff>1312649</xdr:colOff>
      <xdr:row>296</xdr:row>
      <xdr:rowOff>49665</xdr:rowOff>
    </xdr:to>
    <xdr:sp>
      <xdr:nvSpPr>
        <xdr:cNvPr id="359" name="Shape 359"/>
        <xdr:cNvSpPr txBox="1"/>
      </xdr:nvSpPr>
      <xdr:spPr>
        <a:xfrm>
          <a:off x="12984536" y="98281129"/>
          <a:ext cx="8368714"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https://enelx-mobilityflowanalysis.here.com/dashboard/ITA/index.html#41.2928!12.5735!6!2020-07-07</a:t>
          </a: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23</xdr:col>
      <xdr:colOff>786529</xdr:colOff>
      <xdr:row>0</xdr:row>
      <xdr:rowOff>916997</xdr:rowOff>
    </xdr:from>
    <xdr:to>
      <xdr:col>28</xdr:col>
      <xdr:colOff>946526</xdr:colOff>
      <xdr:row>15</xdr:row>
      <xdr:rowOff>207542</xdr:rowOff>
    </xdr:to>
    <xdr:graphicFrame>
      <xdr:nvGraphicFramePr>
        <xdr:cNvPr id="361" name="Chart 361"/>
        <xdr:cNvGraphicFramePr/>
      </xdr:nvGraphicFramePr>
      <xdr:xfrm>
        <a:off x="29615529" y="916997"/>
        <a:ext cx="6382998"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29</xdr:col>
      <xdr:colOff>1057039</xdr:colOff>
      <xdr:row>0</xdr:row>
      <xdr:rowOff>844177</xdr:rowOff>
    </xdr:from>
    <xdr:to>
      <xdr:col>35</xdr:col>
      <xdr:colOff>42116</xdr:colOff>
      <xdr:row>15</xdr:row>
      <xdr:rowOff>134722</xdr:rowOff>
    </xdr:to>
    <xdr:graphicFrame>
      <xdr:nvGraphicFramePr>
        <xdr:cNvPr id="362" name="Chart 362"/>
        <xdr:cNvGraphicFramePr/>
      </xdr:nvGraphicFramePr>
      <xdr:xfrm>
        <a:off x="37353639" y="844177"/>
        <a:ext cx="6452678"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793480</xdr:colOff>
      <xdr:row>39</xdr:row>
      <xdr:rowOff>76816</xdr:rowOff>
    </xdr:from>
    <xdr:to>
      <xdr:col>28</xdr:col>
      <xdr:colOff>969484</xdr:colOff>
      <xdr:row>56</xdr:row>
      <xdr:rowOff>63722</xdr:rowOff>
    </xdr:to>
    <xdr:graphicFrame>
      <xdr:nvGraphicFramePr>
        <xdr:cNvPr id="363" name="Chart 363"/>
        <xdr:cNvGraphicFramePr/>
      </xdr:nvGraphicFramePr>
      <xdr:xfrm>
        <a:off x="29622480" y="12860001"/>
        <a:ext cx="6399005" cy="487704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856797</xdr:colOff>
      <xdr:row>39</xdr:row>
      <xdr:rowOff>50940</xdr:rowOff>
    </xdr:from>
    <xdr:to>
      <xdr:col>34</xdr:col>
      <xdr:colOff>1186141</xdr:colOff>
      <xdr:row>55</xdr:row>
      <xdr:rowOff>275570</xdr:rowOff>
    </xdr:to>
    <xdr:graphicFrame>
      <xdr:nvGraphicFramePr>
        <xdr:cNvPr id="364" name="Chart 364"/>
        <xdr:cNvGraphicFramePr/>
      </xdr:nvGraphicFramePr>
      <xdr:xfrm>
        <a:off x="37153397" y="12834125"/>
        <a:ext cx="655234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36</xdr:col>
      <xdr:colOff>1006692</xdr:colOff>
      <xdr:row>38</xdr:row>
      <xdr:rowOff>264173</xdr:rowOff>
    </xdr:from>
    <xdr:to>
      <xdr:col>41</xdr:col>
      <xdr:colOff>1182695</xdr:colOff>
      <xdr:row>55</xdr:row>
      <xdr:rowOff>251079</xdr:rowOff>
    </xdr:to>
    <xdr:graphicFrame>
      <xdr:nvGraphicFramePr>
        <xdr:cNvPr id="365" name="Chart 365"/>
        <xdr:cNvGraphicFramePr/>
      </xdr:nvGraphicFramePr>
      <xdr:xfrm>
        <a:off x="46015492" y="12759703"/>
        <a:ext cx="6399004" cy="487704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0</xdr:col>
      <xdr:colOff>615950</xdr:colOff>
      <xdr:row>17</xdr:row>
      <xdr:rowOff>219447</xdr:rowOff>
    </xdr:from>
    <xdr:to>
      <xdr:col>1</xdr:col>
      <xdr:colOff>758</xdr:colOff>
      <xdr:row>19</xdr:row>
      <xdr:rowOff>113211</xdr:rowOff>
    </xdr:to>
    <xdr:sp>
      <xdr:nvSpPr>
        <xdr:cNvPr id="366" name="Shape 366"/>
        <xdr:cNvSpPr txBox="1"/>
      </xdr:nvSpPr>
      <xdr:spPr>
        <a:xfrm>
          <a:off x="615950" y="6331322"/>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291</xdr:row>
      <xdr:rowOff>20420</xdr:rowOff>
    </xdr:from>
    <xdr:to>
      <xdr:col>14</xdr:col>
      <xdr:colOff>254394</xdr:colOff>
      <xdr:row>294</xdr:row>
      <xdr:rowOff>189062</xdr:rowOff>
    </xdr:to>
    <xdr:sp>
      <xdr:nvSpPr>
        <xdr:cNvPr id="367" name="Shape 367"/>
        <xdr:cNvSpPr txBox="1"/>
      </xdr:nvSpPr>
      <xdr:spPr>
        <a:xfrm>
          <a:off x="7992095" y="85323145"/>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42</xdr:col>
      <xdr:colOff>652828</xdr:colOff>
      <xdr:row>0</xdr:row>
      <xdr:rowOff>865109</xdr:rowOff>
    </xdr:from>
    <xdr:to>
      <xdr:col>47</xdr:col>
      <xdr:colOff>657662</xdr:colOff>
      <xdr:row>15</xdr:row>
      <xdr:rowOff>155654</xdr:rowOff>
    </xdr:to>
    <xdr:graphicFrame>
      <xdr:nvGraphicFramePr>
        <xdr:cNvPr id="368" name="Chart 368"/>
        <xdr:cNvGraphicFramePr/>
      </xdr:nvGraphicFramePr>
      <xdr:xfrm>
        <a:off x="53129228" y="865109"/>
        <a:ext cx="6227835"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48</xdr:col>
      <xdr:colOff>530664</xdr:colOff>
      <xdr:row>0</xdr:row>
      <xdr:rowOff>865109</xdr:rowOff>
    </xdr:from>
    <xdr:to>
      <xdr:col>53</xdr:col>
      <xdr:colOff>664764</xdr:colOff>
      <xdr:row>15</xdr:row>
      <xdr:rowOff>155654</xdr:rowOff>
    </xdr:to>
    <xdr:graphicFrame>
      <xdr:nvGraphicFramePr>
        <xdr:cNvPr id="369" name="Chart 369"/>
        <xdr:cNvGraphicFramePr/>
      </xdr:nvGraphicFramePr>
      <xdr:xfrm>
        <a:off x="60474664" y="865109"/>
        <a:ext cx="635710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19</xdr:col>
      <xdr:colOff>625349</xdr:colOff>
      <xdr:row>23</xdr:row>
      <xdr:rowOff>244440</xdr:rowOff>
    </xdr:from>
    <xdr:to>
      <xdr:col>20</xdr:col>
      <xdr:colOff>735480</xdr:colOff>
      <xdr:row>25</xdr:row>
      <xdr:rowOff>108994</xdr:rowOff>
    </xdr:to>
    <xdr:sp>
      <xdr:nvSpPr>
        <xdr:cNvPr id="370" name="Shape 370"/>
        <xdr:cNvSpPr txBox="1"/>
      </xdr:nvSpPr>
      <xdr:spPr>
        <a:xfrm>
          <a:off x="24475949" y="81584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19</xdr:col>
      <xdr:colOff>127373</xdr:colOff>
      <xdr:row>24</xdr:row>
      <xdr:rowOff>184094</xdr:rowOff>
    </xdr:from>
    <xdr:to>
      <xdr:col>19</xdr:col>
      <xdr:colOff>565672</xdr:colOff>
      <xdr:row>24</xdr:row>
      <xdr:rowOff>184094</xdr:rowOff>
    </xdr:to>
    <xdr:sp>
      <xdr:nvSpPr>
        <xdr:cNvPr id="371" name="Shape 371"/>
        <xdr:cNvSpPr/>
      </xdr:nvSpPr>
      <xdr:spPr>
        <a:xfrm>
          <a:off x="23977973" y="84048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314311</xdr:colOff>
      <xdr:row>6</xdr:row>
      <xdr:rowOff>283979</xdr:rowOff>
    </xdr:from>
    <xdr:to>
      <xdr:col>32</xdr:col>
      <xdr:colOff>314311</xdr:colOff>
      <xdr:row>13</xdr:row>
      <xdr:rowOff>207551</xdr:rowOff>
    </xdr:to>
    <xdr:sp>
      <xdr:nvSpPr>
        <xdr:cNvPr id="372" name="Shape 372"/>
        <xdr:cNvSpPr/>
      </xdr:nvSpPr>
      <xdr:spPr>
        <a:xfrm flipV="1">
          <a:off x="40344711" y="3231649"/>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625349</xdr:colOff>
      <xdr:row>25</xdr:row>
      <xdr:rowOff>61120</xdr:rowOff>
    </xdr:from>
    <xdr:to>
      <xdr:col>20</xdr:col>
      <xdr:colOff>735480</xdr:colOff>
      <xdr:row>26</xdr:row>
      <xdr:rowOff>232379</xdr:rowOff>
    </xdr:to>
    <xdr:sp>
      <xdr:nvSpPr>
        <xdr:cNvPr id="373" name="Shape 373"/>
        <xdr:cNvSpPr txBox="1"/>
      </xdr:nvSpPr>
      <xdr:spPr>
        <a:xfrm>
          <a:off x="24475949" y="86075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19</xdr:col>
      <xdr:colOff>127372</xdr:colOff>
      <xdr:row>25</xdr:row>
      <xdr:rowOff>205878</xdr:rowOff>
    </xdr:from>
    <xdr:to>
      <xdr:col>19</xdr:col>
      <xdr:colOff>565670</xdr:colOff>
      <xdr:row>25</xdr:row>
      <xdr:rowOff>205878</xdr:rowOff>
    </xdr:to>
    <xdr:sp>
      <xdr:nvSpPr>
        <xdr:cNvPr id="374" name="Shape 374"/>
        <xdr:cNvSpPr/>
      </xdr:nvSpPr>
      <xdr:spPr>
        <a:xfrm>
          <a:off x="23977972" y="87523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19</xdr:row>
      <xdr:rowOff>233422</xdr:rowOff>
    </xdr:from>
    <xdr:to>
      <xdr:col>20</xdr:col>
      <xdr:colOff>735480</xdr:colOff>
      <xdr:row>21</xdr:row>
      <xdr:rowOff>136076</xdr:rowOff>
    </xdr:to>
    <xdr:sp>
      <xdr:nvSpPr>
        <xdr:cNvPr id="375" name="Shape 375"/>
        <xdr:cNvSpPr txBox="1"/>
      </xdr:nvSpPr>
      <xdr:spPr>
        <a:xfrm>
          <a:off x="24475949" y="69777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19</xdr:col>
      <xdr:colOff>127372</xdr:colOff>
      <xdr:row>20</xdr:row>
      <xdr:rowOff>173075</xdr:rowOff>
    </xdr:from>
    <xdr:to>
      <xdr:col>19</xdr:col>
      <xdr:colOff>565670</xdr:colOff>
      <xdr:row>20</xdr:row>
      <xdr:rowOff>173075</xdr:rowOff>
    </xdr:to>
    <xdr:sp>
      <xdr:nvSpPr>
        <xdr:cNvPr id="376" name="Shape 376"/>
        <xdr:cNvSpPr/>
      </xdr:nvSpPr>
      <xdr:spPr>
        <a:xfrm>
          <a:off x="23977972" y="72241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592793</xdr:colOff>
      <xdr:row>0</xdr:row>
      <xdr:rowOff>916997</xdr:rowOff>
    </xdr:from>
    <xdr:to>
      <xdr:col>41</xdr:col>
      <xdr:colOff>656281</xdr:colOff>
      <xdr:row>15</xdr:row>
      <xdr:rowOff>157612</xdr:rowOff>
    </xdr:to>
    <xdr:graphicFrame>
      <xdr:nvGraphicFramePr>
        <xdr:cNvPr id="377" name="Chart 377"/>
        <xdr:cNvGraphicFramePr/>
      </xdr:nvGraphicFramePr>
      <xdr:xfrm>
        <a:off x="45601593" y="916997"/>
        <a:ext cx="6286489"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42</xdr:col>
      <xdr:colOff>582216</xdr:colOff>
      <xdr:row>19</xdr:row>
      <xdr:rowOff>253920</xdr:rowOff>
    </xdr:from>
    <xdr:to>
      <xdr:col>47</xdr:col>
      <xdr:colOff>755728</xdr:colOff>
      <xdr:row>35</xdr:row>
      <xdr:rowOff>211850</xdr:rowOff>
    </xdr:to>
    <xdr:graphicFrame>
      <xdr:nvGraphicFramePr>
        <xdr:cNvPr id="378" name="Chart 378"/>
        <xdr:cNvGraphicFramePr/>
      </xdr:nvGraphicFramePr>
      <xdr:xfrm>
        <a:off x="53058616" y="6998255"/>
        <a:ext cx="6396513"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48</xdr:col>
      <xdr:colOff>696863</xdr:colOff>
      <xdr:row>19</xdr:row>
      <xdr:rowOff>253920</xdr:rowOff>
    </xdr:from>
    <xdr:to>
      <xdr:col>53</xdr:col>
      <xdr:colOff>901574</xdr:colOff>
      <xdr:row>35</xdr:row>
      <xdr:rowOff>211850</xdr:rowOff>
    </xdr:to>
    <xdr:graphicFrame>
      <xdr:nvGraphicFramePr>
        <xdr:cNvPr id="379" name="Chart 379"/>
        <xdr:cNvGraphicFramePr/>
      </xdr:nvGraphicFramePr>
      <xdr:xfrm>
        <a:off x="60640863" y="6998255"/>
        <a:ext cx="6427712"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51</xdr:col>
      <xdr:colOff>1173334</xdr:colOff>
      <xdr:row>27</xdr:row>
      <xdr:rowOff>206802</xdr:rowOff>
    </xdr:from>
    <xdr:to>
      <xdr:col>51</xdr:col>
      <xdr:colOff>1173334</xdr:colOff>
      <xdr:row>34</xdr:row>
      <xdr:rowOff>35124</xdr:rowOff>
    </xdr:to>
    <xdr:sp>
      <xdr:nvSpPr>
        <xdr:cNvPr id="380" name="Shape 380"/>
        <xdr:cNvSpPr/>
      </xdr:nvSpPr>
      <xdr:spPr>
        <a:xfrm flipV="1">
          <a:off x="64851134" y="9385727"/>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625351</xdr:colOff>
      <xdr:row>29</xdr:row>
      <xdr:rowOff>173399</xdr:rowOff>
    </xdr:from>
    <xdr:to>
      <xdr:col>20</xdr:col>
      <xdr:colOff>841050</xdr:colOff>
      <xdr:row>31</xdr:row>
      <xdr:rowOff>247366</xdr:rowOff>
    </xdr:to>
    <xdr:sp>
      <xdr:nvSpPr>
        <xdr:cNvPr id="381" name="Shape 381"/>
        <xdr:cNvSpPr txBox="1"/>
      </xdr:nvSpPr>
      <xdr:spPr>
        <a:xfrm>
          <a:off x="24475950" y="99276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19</xdr:col>
      <xdr:colOff>127373</xdr:colOff>
      <xdr:row>30</xdr:row>
      <xdr:rowOff>190210</xdr:rowOff>
    </xdr:from>
    <xdr:to>
      <xdr:col>19</xdr:col>
      <xdr:colOff>565672</xdr:colOff>
      <xdr:row>30</xdr:row>
      <xdr:rowOff>190210</xdr:rowOff>
    </xdr:to>
    <xdr:sp>
      <xdr:nvSpPr>
        <xdr:cNvPr id="382" name="Shape 382"/>
        <xdr:cNvSpPr/>
      </xdr:nvSpPr>
      <xdr:spPr>
        <a:xfrm>
          <a:off x="23977973" y="102511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802747</xdr:colOff>
      <xdr:row>61</xdr:row>
      <xdr:rowOff>232753</xdr:rowOff>
    </xdr:from>
    <xdr:to>
      <xdr:col>28</xdr:col>
      <xdr:colOff>844258</xdr:colOff>
      <xdr:row>78</xdr:row>
      <xdr:rowOff>169728</xdr:rowOff>
    </xdr:to>
    <xdr:graphicFrame>
      <xdr:nvGraphicFramePr>
        <xdr:cNvPr id="383" name="Chart 383"/>
        <xdr:cNvGraphicFramePr/>
      </xdr:nvGraphicFramePr>
      <xdr:xfrm>
        <a:off x="29631747" y="19344348"/>
        <a:ext cx="6264512"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29</xdr:col>
      <xdr:colOff>1073258</xdr:colOff>
      <xdr:row>61</xdr:row>
      <xdr:rowOff>232753</xdr:rowOff>
    </xdr:from>
    <xdr:to>
      <xdr:col>34</xdr:col>
      <xdr:colOff>1100051</xdr:colOff>
      <xdr:row>78</xdr:row>
      <xdr:rowOff>169728</xdr:rowOff>
    </xdr:to>
    <xdr:graphicFrame>
      <xdr:nvGraphicFramePr>
        <xdr:cNvPr id="384" name="Chart 384"/>
        <xdr:cNvGraphicFramePr/>
      </xdr:nvGraphicFramePr>
      <xdr:xfrm>
        <a:off x="37369858" y="19344348"/>
        <a:ext cx="624979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43</xdr:col>
      <xdr:colOff>103218</xdr:colOff>
      <xdr:row>38</xdr:row>
      <xdr:rowOff>264173</xdr:rowOff>
    </xdr:from>
    <xdr:to>
      <xdr:col>48</xdr:col>
      <xdr:colOff>114808</xdr:colOff>
      <xdr:row>55</xdr:row>
      <xdr:rowOff>201149</xdr:rowOff>
    </xdr:to>
    <xdr:graphicFrame>
      <xdr:nvGraphicFramePr>
        <xdr:cNvPr id="385" name="Chart 385"/>
        <xdr:cNvGraphicFramePr/>
      </xdr:nvGraphicFramePr>
      <xdr:xfrm>
        <a:off x="53824218" y="12759703"/>
        <a:ext cx="6234591" cy="482711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36</xdr:col>
      <xdr:colOff>46757</xdr:colOff>
      <xdr:row>61</xdr:row>
      <xdr:rowOff>232753</xdr:rowOff>
    </xdr:from>
    <xdr:to>
      <xdr:col>41</xdr:col>
      <xdr:colOff>311740</xdr:colOff>
      <xdr:row>78</xdr:row>
      <xdr:rowOff>169728</xdr:rowOff>
    </xdr:to>
    <xdr:graphicFrame>
      <xdr:nvGraphicFramePr>
        <xdr:cNvPr id="386" name="Chart 386"/>
        <xdr:cNvGraphicFramePr/>
      </xdr:nvGraphicFramePr>
      <xdr:xfrm>
        <a:off x="45055557" y="193443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47</xdr:col>
      <xdr:colOff>1014374</xdr:colOff>
      <xdr:row>119</xdr:row>
      <xdr:rowOff>63327</xdr:rowOff>
    </xdr:from>
    <xdr:to>
      <xdr:col>53</xdr:col>
      <xdr:colOff>28506</xdr:colOff>
      <xdr:row>136</xdr:row>
      <xdr:rowOff>302</xdr:rowOff>
    </xdr:to>
    <xdr:graphicFrame>
      <xdr:nvGraphicFramePr>
        <xdr:cNvPr id="387" name="Chart 387"/>
        <xdr:cNvGraphicFramePr/>
      </xdr:nvGraphicFramePr>
      <xdr:xfrm>
        <a:off x="59713774" y="35858912"/>
        <a:ext cx="6481733"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19</xdr:col>
      <xdr:colOff>625351</xdr:colOff>
      <xdr:row>34</xdr:row>
      <xdr:rowOff>28906</xdr:rowOff>
    </xdr:from>
    <xdr:to>
      <xdr:col>20</xdr:col>
      <xdr:colOff>1052441</xdr:colOff>
      <xdr:row>34</xdr:row>
      <xdr:rowOff>316508</xdr:rowOff>
    </xdr:to>
    <xdr:sp>
      <xdr:nvSpPr>
        <xdr:cNvPr id="388" name="Shape 388"/>
        <xdr:cNvSpPr txBox="1"/>
      </xdr:nvSpPr>
      <xdr:spPr>
        <a:xfrm>
          <a:off x="24475950" y="113166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19</xdr:col>
      <xdr:colOff>127373</xdr:colOff>
      <xdr:row>34</xdr:row>
      <xdr:rowOff>172707</xdr:rowOff>
    </xdr:from>
    <xdr:to>
      <xdr:col>19</xdr:col>
      <xdr:colOff>565672</xdr:colOff>
      <xdr:row>34</xdr:row>
      <xdr:rowOff>172707</xdr:rowOff>
    </xdr:to>
    <xdr:sp>
      <xdr:nvSpPr>
        <xdr:cNvPr id="389" name="Shape 389"/>
        <xdr:cNvSpPr/>
      </xdr:nvSpPr>
      <xdr:spPr>
        <a:xfrm>
          <a:off x="23977973" y="114604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6</xdr:col>
      <xdr:colOff>889330</xdr:colOff>
      <xdr:row>335</xdr:row>
      <xdr:rowOff>210657</xdr:rowOff>
    </xdr:from>
    <xdr:to>
      <xdr:col>12</xdr:col>
      <xdr:colOff>4762</xdr:colOff>
      <xdr:row>354</xdr:row>
      <xdr:rowOff>199702</xdr:rowOff>
    </xdr:to>
    <xdr:graphicFrame>
      <xdr:nvGraphicFramePr>
        <xdr:cNvPr id="390" name="Chart 390"/>
        <xdr:cNvGraphicFramePr/>
      </xdr:nvGraphicFramePr>
      <xdr:xfrm>
        <a:off x="8560130" y="96717322"/>
        <a:ext cx="6583033"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6</xdr:col>
      <xdr:colOff>1181684</xdr:colOff>
      <xdr:row>336</xdr:row>
      <xdr:rowOff>244327</xdr:rowOff>
    </xdr:from>
    <xdr:to>
      <xdr:col>11</xdr:col>
      <xdr:colOff>235260</xdr:colOff>
      <xdr:row>355</xdr:row>
      <xdr:rowOff>233372</xdr:rowOff>
    </xdr:to>
    <xdr:graphicFrame>
      <xdr:nvGraphicFramePr>
        <xdr:cNvPr id="391" name="Chart 391"/>
        <xdr:cNvGraphicFramePr/>
      </xdr:nvGraphicFramePr>
      <xdr:xfrm>
        <a:off x="8852484" y="97005627"/>
        <a:ext cx="5276577"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55</xdr:col>
      <xdr:colOff>249379</xdr:colOff>
      <xdr:row>119</xdr:row>
      <xdr:rowOff>63327</xdr:rowOff>
    </xdr:from>
    <xdr:to>
      <xdr:col>60</xdr:col>
      <xdr:colOff>260969</xdr:colOff>
      <xdr:row>136</xdr:row>
      <xdr:rowOff>302</xdr:rowOff>
    </xdr:to>
    <xdr:graphicFrame>
      <xdr:nvGraphicFramePr>
        <xdr:cNvPr id="392" name="Chart 392"/>
        <xdr:cNvGraphicFramePr/>
      </xdr:nvGraphicFramePr>
      <xdr:xfrm>
        <a:off x="68905579" y="35858912"/>
        <a:ext cx="6234591"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3</xdr:col>
      <xdr:colOff>469180</xdr:colOff>
      <xdr:row>302</xdr:row>
      <xdr:rowOff>200036</xdr:rowOff>
    </xdr:from>
    <xdr:to>
      <xdr:col>8</xdr:col>
      <xdr:colOff>854177</xdr:colOff>
      <xdr:row>321</xdr:row>
      <xdr:rowOff>189081</xdr:rowOff>
    </xdr:to>
    <xdr:graphicFrame>
      <xdr:nvGraphicFramePr>
        <xdr:cNvPr id="393" name="Chart 393"/>
        <xdr:cNvGraphicFramePr/>
      </xdr:nvGraphicFramePr>
      <xdr:xfrm>
        <a:off x="4406180" y="88303746"/>
        <a:ext cx="6607998"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1004240</xdr:colOff>
      <xdr:row>301</xdr:row>
      <xdr:rowOff>78086</xdr:rowOff>
    </xdr:from>
    <xdr:to>
      <xdr:col>8</xdr:col>
      <xdr:colOff>233362</xdr:colOff>
      <xdr:row>319</xdr:row>
      <xdr:rowOff>97170</xdr:rowOff>
    </xdr:to>
    <xdr:graphicFrame>
      <xdr:nvGraphicFramePr>
        <xdr:cNvPr id="394" name="Chart 394"/>
        <xdr:cNvGraphicFramePr/>
      </xdr:nvGraphicFramePr>
      <xdr:xfrm>
        <a:off x="3696640" y="87927161"/>
        <a:ext cx="6696723" cy="4602515"/>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50</xdr:col>
      <xdr:colOff>762142</xdr:colOff>
      <xdr:row>120</xdr:row>
      <xdr:rowOff>219435</xdr:rowOff>
    </xdr:from>
    <xdr:to>
      <xdr:col>52</xdr:col>
      <xdr:colOff>1188010</xdr:colOff>
      <xdr:row>122</xdr:row>
      <xdr:rowOff>257535</xdr:rowOff>
    </xdr:to>
    <xdr:sp>
      <xdr:nvSpPr>
        <xdr:cNvPr id="395" name="Shape 395"/>
        <xdr:cNvSpPr txBox="1"/>
      </xdr:nvSpPr>
      <xdr:spPr>
        <a:xfrm>
          <a:off x="63195342" y="3630267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57</xdr:col>
      <xdr:colOff>21710</xdr:colOff>
      <xdr:row>120</xdr:row>
      <xdr:rowOff>219435</xdr:rowOff>
    </xdr:from>
    <xdr:to>
      <xdr:col>59</xdr:col>
      <xdr:colOff>447577</xdr:colOff>
      <xdr:row>122</xdr:row>
      <xdr:rowOff>257535</xdr:rowOff>
    </xdr:to>
    <xdr:sp>
      <xdr:nvSpPr>
        <xdr:cNvPr id="396" name="Shape 396"/>
        <xdr:cNvSpPr txBox="1"/>
      </xdr:nvSpPr>
      <xdr:spPr>
        <a:xfrm>
          <a:off x="71167110" y="36302675"/>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Germany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11</xdr:col>
      <xdr:colOff>1139636</xdr:colOff>
      <xdr:row>303</xdr:row>
      <xdr:rowOff>177473</xdr:rowOff>
    </xdr:from>
    <xdr:to>
      <xdr:col>17</xdr:col>
      <xdr:colOff>17497</xdr:colOff>
      <xdr:row>321</xdr:row>
      <xdr:rowOff>11834</xdr:rowOff>
    </xdr:to>
    <xdr:graphicFrame>
      <xdr:nvGraphicFramePr>
        <xdr:cNvPr id="397" name="Chart 397"/>
        <xdr:cNvGraphicFramePr/>
      </xdr:nvGraphicFramePr>
      <xdr:xfrm>
        <a:off x="15033436" y="88535818"/>
        <a:ext cx="6345462" cy="441779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11</xdr:col>
      <xdr:colOff>304663</xdr:colOff>
      <xdr:row>303</xdr:row>
      <xdr:rowOff>167291</xdr:rowOff>
    </xdr:from>
    <xdr:to>
      <xdr:col>16</xdr:col>
      <xdr:colOff>678648</xdr:colOff>
      <xdr:row>322</xdr:row>
      <xdr:rowOff>156336</xdr:rowOff>
    </xdr:to>
    <xdr:graphicFrame>
      <xdr:nvGraphicFramePr>
        <xdr:cNvPr id="398" name="Chart 398"/>
        <xdr:cNvGraphicFramePr/>
      </xdr:nvGraphicFramePr>
      <xdr:xfrm>
        <a:off x="14198463" y="88525636"/>
        <a:ext cx="6596986" cy="4827111"/>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19</xdr:col>
      <xdr:colOff>567633</xdr:colOff>
      <xdr:row>49</xdr:row>
      <xdr:rowOff>63383</xdr:rowOff>
    </xdr:from>
    <xdr:to>
      <xdr:col>20</xdr:col>
      <xdr:colOff>783333</xdr:colOff>
      <xdr:row>51</xdr:row>
      <xdr:rowOff>194499</xdr:rowOff>
    </xdr:to>
    <xdr:sp>
      <xdr:nvSpPr>
        <xdr:cNvPr id="399" name="Shape 399"/>
        <xdr:cNvSpPr txBox="1"/>
      </xdr:nvSpPr>
      <xdr:spPr>
        <a:xfrm>
          <a:off x="24418233" y="157231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19</xdr:col>
      <xdr:colOff>76573</xdr:colOff>
      <xdr:row>49</xdr:row>
      <xdr:rowOff>147087</xdr:rowOff>
    </xdr:from>
    <xdr:to>
      <xdr:col>19</xdr:col>
      <xdr:colOff>514872</xdr:colOff>
      <xdr:row>49</xdr:row>
      <xdr:rowOff>147087</xdr:rowOff>
    </xdr:to>
    <xdr:sp>
      <xdr:nvSpPr>
        <xdr:cNvPr id="400" name="Shape 400"/>
        <xdr:cNvSpPr/>
      </xdr:nvSpPr>
      <xdr:spPr>
        <a:xfrm>
          <a:off x="23927173" y="158068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50</xdr:row>
      <xdr:rowOff>117277</xdr:rowOff>
    </xdr:from>
    <xdr:to>
      <xdr:col>19</xdr:col>
      <xdr:colOff>514872</xdr:colOff>
      <xdr:row>50</xdr:row>
      <xdr:rowOff>117277</xdr:rowOff>
    </xdr:to>
    <xdr:sp>
      <xdr:nvSpPr>
        <xdr:cNvPr id="401" name="Shape 401"/>
        <xdr:cNvSpPr/>
      </xdr:nvSpPr>
      <xdr:spPr>
        <a:xfrm>
          <a:off x="23927173" y="160646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51</xdr:row>
      <xdr:rowOff>87467</xdr:rowOff>
    </xdr:from>
    <xdr:to>
      <xdr:col>19</xdr:col>
      <xdr:colOff>514872</xdr:colOff>
      <xdr:row>51</xdr:row>
      <xdr:rowOff>87467</xdr:rowOff>
    </xdr:to>
    <xdr:sp>
      <xdr:nvSpPr>
        <xdr:cNvPr id="402" name="Shape 402"/>
        <xdr:cNvSpPr/>
      </xdr:nvSpPr>
      <xdr:spPr>
        <a:xfrm>
          <a:off x="23927173" y="163225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1016960</xdr:colOff>
      <xdr:row>141</xdr:row>
      <xdr:rowOff>149930</xdr:rowOff>
    </xdr:from>
    <xdr:to>
      <xdr:col>52</xdr:col>
      <xdr:colOff>1028550</xdr:colOff>
      <xdr:row>158</xdr:row>
      <xdr:rowOff>86905</xdr:rowOff>
    </xdr:to>
    <xdr:graphicFrame>
      <xdr:nvGraphicFramePr>
        <xdr:cNvPr id="403" name="Chart 403"/>
        <xdr:cNvGraphicFramePr/>
      </xdr:nvGraphicFramePr>
      <xdr:xfrm>
        <a:off x="59716360" y="42273925"/>
        <a:ext cx="6234591" cy="482711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55</xdr:col>
      <xdr:colOff>72849</xdr:colOff>
      <xdr:row>142</xdr:row>
      <xdr:rowOff>48354</xdr:rowOff>
    </xdr:from>
    <xdr:to>
      <xdr:col>60</xdr:col>
      <xdr:colOff>260969</xdr:colOff>
      <xdr:row>158</xdr:row>
      <xdr:rowOff>272984</xdr:rowOff>
    </xdr:to>
    <xdr:graphicFrame>
      <xdr:nvGraphicFramePr>
        <xdr:cNvPr id="404" name="Chart 404"/>
        <xdr:cNvGraphicFramePr/>
      </xdr:nvGraphicFramePr>
      <xdr:xfrm>
        <a:off x="68729049" y="42460004"/>
        <a:ext cx="6411121" cy="482711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62</xdr:col>
      <xdr:colOff>295155</xdr:colOff>
      <xdr:row>119</xdr:row>
      <xdr:rowOff>63327</xdr:rowOff>
    </xdr:from>
    <xdr:to>
      <xdr:col>67</xdr:col>
      <xdr:colOff>630750</xdr:colOff>
      <xdr:row>136</xdr:row>
      <xdr:rowOff>302</xdr:rowOff>
    </xdr:to>
    <xdr:graphicFrame>
      <xdr:nvGraphicFramePr>
        <xdr:cNvPr id="405" name="Chart 405"/>
        <xdr:cNvGraphicFramePr/>
      </xdr:nvGraphicFramePr>
      <xdr:xfrm>
        <a:off x="77663555" y="35858912"/>
        <a:ext cx="6558596" cy="482711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63</xdr:col>
      <xdr:colOff>1112991</xdr:colOff>
      <xdr:row>119</xdr:row>
      <xdr:rowOff>63327</xdr:rowOff>
    </xdr:from>
    <xdr:to>
      <xdr:col>69</xdr:col>
      <xdr:colOff>179020</xdr:colOff>
      <xdr:row>135</xdr:row>
      <xdr:rowOff>238027</xdr:rowOff>
    </xdr:to>
    <xdr:graphicFrame>
      <xdr:nvGraphicFramePr>
        <xdr:cNvPr id="406" name="Chart 406"/>
        <xdr:cNvGraphicFramePr/>
      </xdr:nvGraphicFramePr>
      <xdr:xfrm>
        <a:off x="79725990" y="35858912"/>
        <a:ext cx="6533631" cy="477718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64</xdr:col>
      <xdr:colOff>307485</xdr:colOff>
      <xdr:row>122</xdr:row>
      <xdr:rowOff>287221</xdr:rowOff>
    </xdr:from>
    <xdr:to>
      <xdr:col>66</xdr:col>
      <xdr:colOff>733352</xdr:colOff>
      <xdr:row>125</xdr:row>
      <xdr:rowOff>37666</xdr:rowOff>
    </xdr:to>
    <xdr:sp>
      <xdr:nvSpPr>
        <xdr:cNvPr id="407" name="Shape 407"/>
        <xdr:cNvSpPr txBox="1"/>
      </xdr:nvSpPr>
      <xdr:spPr>
        <a:xfrm>
          <a:off x="80165085" y="36945771"/>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23</xdr:col>
      <xdr:colOff>977105</xdr:colOff>
      <xdr:row>142</xdr:row>
      <xdr:rowOff>245325</xdr:rowOff>
    </xdr:from>
    <xdr:to>
      <xdr:col>28</xdr:col>
      <xdr:colOff>1108825</xdr:colOff>
      <xdr:row>159</xdr:row>
      <xdr:rowOff>182300</xdr:rowOff>
    </xdr:to>
    <xdr:graphicFrame>
      <xdr:nvGraphicFramePr>
        <xdr:cNvPr id="408" name="Chart 408"/>
        <xdr:cNvGraphicFramePr/>
      </xdr:nvGraphicFramePr>
      <xdr:xfrm>
        <a:off x="29806105" y="42656975"/>
        <a:ext cx="6354721" cy="4827111"/>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29</xdr:col>
      <xdr:colOff>1079030</xdr:colOff>
      <xdr:row>164</xdr:row>
      <xdr:rowOff>31850</xdr:rowOff>
    </xdr:from>
    <xdr:to>
      <xdr:col>35</xdr:col>
      <xdr:colOff>170024</xdr:colOff>
      <xdr:row>180</xdr:row>
      <xdr:rowOff>256480</xdr:rowOff>
    </xdr:to>
    <xdr:graphicFrame>
      <xdr:nvGraphicFramePr>
        <xdr:cNvPr id="409" name="Chart 409"/>
        <xdr:cNvGraphicFramePr/>
      </xdr:nvGraphicFramePr>
      <xdr:xfrm>
        <a:off x="37375630" y="48771910"/>
        <a:ext cx="6558595" cy="4827111"/>
      </xdr:xfrm>
      <a:graphic xmlns:a="http://schemas.openxmlformats.org/drawingml/2006/main">
        <a:graphicData uri="http://schemas.openxmlformats.org/drawingml/2006/chart">
          <c:chart xmlns:c="http://schemas.openxmlformats.org/drawingml/2006/chart" r:id="rId28"/>
        </a:graphicData>
      </a:graphic>
    </xdr:graphicFrame>
    <xdr:clientData/>
  </xdr:twoCellAnchor>
  <xdr:twoCellAnchor>
    <xdr:from>
      <xdr:col>19</xdr:col>
      <xdr:colOff>76573</xdr:colOff>
      <xdr:row>53</xdr:row>
      <xdr:rowOff>141884</xdr:rowOff>
    </xdr:from>
    <xdr:to>
      <xdr:col>19</xdr:col>
      <xdr:colOff>514872</xdr:colOff>
      <xdr:row>53</xdr:row>
      <xdr:rowOff>141884</xdr:rowOff>
    </xdr:to>
    <xdr:sp>
      <xdr:nvSpPr>
        <xdr:cNvPr id="410" name="Shape 410"/>
        <xdr:cNvSpPr/>
      </xdr:nvSpPr>
      <xdr:spPr>
        <a:xfrm>
          <a:off x="23927173" y="169522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52</xdr:row>
      <xdr:rowOff>89025</xdr:rowOff>
    </xdr:from>
    <xdr:to>
      <xdr:col>20</xdr:col>
      <xdr:colOff>994724</xdr:colOff>
      <xdr:row>54</xdr:row>
      <xdr:rowOff>220142</xdr:rowOff>
    </xdr:to>
    <xdr:sp>
      <xdr:nvSpPr>
        <xdr:cNvPr id="411" name="Shape 411"/>
        <xdr:cNvSpPr txBox="1"/>
      </xdr:nvSpPr>
      <xdr:spPr>
        <a:xfrm>
          <a:off x="24418233" y="166117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23</xdr:col>
      <xdr:colOff>802747</xdr:colOff>
      <xdr:row>81</xdr:row>
      <xdr:rowOff>33517</xdr:rowOff>
    </xdr:from>
    <xdr:to>
      <xdr:col>28</xdr:col>
      <xdr:colOff>844258</xdr:colOff>
      <xdr:row>97</xdr:row>
      <xdr:rowOff>258147</xdr:rowOff>
    </xdr:to>
    <xdr:graphicFrame>
      <xdr:nvGraphicFramePr>
        <xdr:cNvPr id="412" name="Chart 412"/>
        <xdr:cNvGraphicFramePr/>
      </xdr:nvGraphicFramePr>
      <xdr:xfrm>
        <a:off x="29631747" y="24898212"/>
        <a:ext cx="6264512" cy="4827111"/>
      </xdr:xfrm>
      <a:graphic xmlns:a="http://schemas.openxmlformats.org/drawingml/2006/main">
        <a:graphicData uri="http://schemas.openxmlformats.org/drawingml/2006/chart">
          <c:chart xmlns:c="http://schemas.openxmlformats.org/drawingml/2006/chart" r:id="rId29"/>
        </a:graphicData>
      </a:graphic>
    </xdr:graphicFrame>
    <xdr:clientData/>
  </xdr:twoCellAnchor>
  <xdr:twoCellAnchor>
    <xdr:from>
      <xdr:col>29</xdr:col>
      <xdr:colOff>826116</xdr:colOff>
      <xdr:row>81</xdr:row>
      <xdr:rowOff>33517</xdr:rowOff>
    </xdr:from>
    <xdr:to>
      <xdr:col>34</xdr:col>
      <xdr:colOff>1232322</xdr:colOff>
      <xdr:row>97</xdr:row>
      <xdr:rowOff>258147</xdr:rowOff>
    </xdr:to>
    <xdr:graphicFrame>
      <xdr:nvGraphicFramePr>
        <xdr:cNvPr id="413" name="Chart 413"/>
        <xdr:cNvGraphicFramePr/>
      </xdr:nvGraphicFramePr>
      <xdr:xfrm>
        <a:off x="37122716" y="24898212"/>
        <a:ext cx="6629207" cy="4827111"/>
      </xdr:xfrm>
      <a:graphic xmlns:a="http://schemas.openxmlformats.org/drawingml/2006/main">
        <a:graphicData uri="http://schemas.openxmlformats.org/drawingml/2006/chart">
          <c:chart xmlns:c="http://schemas.openxmlformats.org/drawingml/2006/chart" r:id="rId30"/>
        </a:graphicData>
      </a:graphic>
    </xdr:graphicFrame>
    <xdr:clientData/>
  </xdr:twoCellAnchor>
  <xdr:twoCellAnchor>
    <xdr:from>
      <xdr:col>36</xdr:col>
      <xdr:colOff>307191</xdr:colOff>
      <xdr:row>81</xdr:row>
      <xdr:rowOff>33517</xdr:rowOff>
    </xdr:from>
    <xdr:to>
      <xdr:col>41</xdr:col>
      <xdr:colOff>300067</xdr:colOff>
      <xdr:row>97</xdr:row>
      <xdr:rowOff>258147</xdr:rowOff>
    </xdr:to>
    <xdr:graphicFrame>
      <xdr:nvGraphicFramePr>
        <xdr:cNvPr id="414" name="Chart 414"/>
        <xdr:cNvGraphicFramePr/>
      </xdr:nvGraphicFramePr>
      <xdr:xfrm>
        <a:off x="45315991" y="24898212"/>
        <a:ext cx="6215877" cy="4827111"/>
      </xdr:xfrm>
      <a:graphic xmlns:a="http://schemas.openxmlformats.org/drawingml/2006/main">
        <a:graphicData uri="http://schemas.openxmlformats.org/drawingml/2006/chart">
          <c:chart xmlns:c="http://schemas.openxmlformats.org/drawingml/2006/chart" r:id="rId31"/>
        </a:graphicData>
      </a:graphic>
    </xdr:graphicFrame>
    <xdr:clientData/>
  </xdr:twoCellAnchor>
  <xdr:twoCellAnchor>
    <xdr:from>
      <xdr:col>29</xdr:col>
      <xdr:colOff>1125480</xdr:colOff>
      <xdr:row>142</xdr:row>
      <xdr:rowOff>245325</xdr:rowOff>
    </xdr:from>
    <xdr:to>
      <xdr:col>34</xdr:col>
      <xdr:colOff>1156834</xdr:colOff>
      <xdr:row>159</xdr:row>
      <xdr:rowOff>182300</xdr:rowOff>
    </xdr:to>
    <xdr:graphicFrame>
      <xdr:nvGraphicFramePr>
        <xdr:cNvPr id="415" name="Chart 415"/>
        <xdr:cNvGraphicFramePr/>
      </xdr:nvGraphicFramePr>
      <xdr:xfrm>
        <a:off x="37422080" y="42656975"/>
        <a:ext cx="6254355" cy="4827111"/>
      </xdr:xfrm>
      <a:graphic xmlns:a="http://schemas.openxmlformats.org/drawingml/2006/main">
        <a:graphicData uri="http://schemas.openxmlformats.org/drawingml/2006/chart">
          <c:chart xmlns:c="http://schemas.openxmlformats.org/drawingml/2006/chart" r:id="rId32"/>
        </a:graphicData>
      </a:graphic>
    </xdr:graphicFrame>
    <xdr:clientData/>
  </xdr:twoCellAnchor>
  <xdr:twoCellAnchor>
    <xdr:from>
      <xdr:col>36</xdr:col>
      <xdr:colOff>539739</xdr:colOff>
      <xdr:row>164</xdr:row>
      <xdr:rowOff>31850</xdr:rowOff>
    </xdr:from>
    <xdr:to>
      <xdr:col>41</xdr:col>
      <xdr:colOff>766652</xdr:colOff>
      <xdr:row>180</xdr:row>
      <xdr:rowOff>256480</xdr:rowOff>
    </xdr:to>
    <xdr:graphicFrame>
      <xdr:nvGraphicFramePr>
        <xdr:cNvPr id="416" name="Chart 416"/>
        <xdr:cNvGraphicFramePr/>
      </xdr:nvGraphicFramePr>
      <xdr:xfrm>
        <a:off x="45548539" y="48771910"/>
        <a:ext cx="6449914" cy="4827111"/>
      </xdr:xfrm>
      <a:graphic xmlns:a="http://schemas.openxmlformats.org/drawingml/2006/main">
        <a:graphicData uri="http://schemas.openxmlformats.org/drawingml/2006/chart">
          <c:chart xmlns:c="http://schemas.openxmlformats.org/drawingml/2006/chart" r:id="rId33"/>
        </a:graphicData>
      </a:graphic>
    </xdr:graphicFrame>
    <xdr:clientData/>
  </xdr:twoCellAnchor>
  <xdr:twoCellAnchor>
    <xdr:from>
      <xdr:col>23</xdr:col>
      <xdr:colOff>588458</xdr:colOff>
      <xdr:row>18</xdr:row>
      <xdr:rowOff>173587</xdr:rowOff>
    </xdr:from>
    <xdr:to>
      <xdr:col>28</xdr:col>
      <xdr:colOff>877440</xdr:colOff>
      <xdr:row>34</xdr:row>
      <xdr:rowOff>181447</xdr:rowOff>
    </xdr:to>
    <xdr:graphicFrame>
      <xdr:nvGraphicFramePr>
        <xdr:cNvPr id="417" name="Chart 417"/>
        <xdr:cNvGraphicFramePr/>
      </xdr:nvGraphicFramePr>
      <xdr:xfrm>
        <a:off x="29417458" y="6592167"/>
        <a:ext cx="6511983" cy="4877041"/>
      </xdr:xfrm>
      <a:graphic xmlns:a="http://schemas.openxmlformats.org/drawingml/2006/main">
        <a:graphicData uri="http://schemas.openxmlformats.org/drawingml/2006/chart">
          <c:chart xmlns:c="http://schemas.openxmlformats.org/drawingml/2006/chart" r:id="rId34"/>
        </a:graphicData>
      </a:graphic>
    </xdr:graphicFrame>
    <xdr:clientData/>
  </xdr:twoCellAnchor>
  <xdr:twoCellAnchor>
    <xdr:from>
      <xdr:col>29</xdr:col>
      <xdr:colOff>929580</xdr:colOff>
      <xdr:row>18</xdr:row>
      <xdr:rowOff>100767</xdr:rowOff>
    </xdr:from>
    <xdr:to>
      <xdr:col>34</xdr:col>
      <xdr:colOff>1011782</xdr:colOff>
      <xdr:row>34</xdr:row>
      <xdr:rowOff>58697</xdr:rowOff>
    </xdr:to>
    <xdr:graphicFrame>
      <xdr:nvGraphicFramePr>
        <xdr:cNvPr id="418" name="Chart 418"/>
        <xdr:cNvGraphicFramePr/>
      </xdr:nvGraphicFramePr>
      <xdr:xfrm>
        <a:off x="37226180" y="6519347"/>
        <a:ext cx="6305203" cy="4827111"/>
      </xdr:xfrm>
      <a:graphic xmlns:a="http://schemas.openxmlformats.org/drawingml/2006/main">
        <a:graphicData uri="http://schemas.openxmlformats.org/drawingml/2006/chart">
          <c:chart xmlns:c="http://schemas.openxmlformats.org/drawingml/2006/chart" r:id="rId35"/>
        </a:graphicData>
      </a:graphic>
    </xdr:graphicFrame>
    <xdr:clientData/>
  </xdr:twoCellAnchor>
  <xdr:twoCellAnchor>
    <xdr:from>
      <xdr:col>29</xdr:col>
      <xdr:colOff>1079033</xdr:colOff>
      <xdr:row>186</xdr:row>
      <xdr:rowOff>145205</xdr:rowOff>
    </xdr:from>
    <xdr:to>
      <xdr:col>35</xdr:col>
      <xdr:colOff>22553</xdr:colOff>
      <xdr:row>203</xdr:row>
      <xdr:rowOff>82180</xdr:rowOff>
    </xdr:to>
    <xdr:graphicFrame>
      <xdr:nvGraphicFramePr>
        <xdr:cNvPr id="419" name="Chart 419"/>
        <xdr:cNvGraphicFramePr/>
      </xdr:nvGraphicFramePr>
      <xdr:xfrm>
        <a:off x="37375633" y="55213675"/>
        <a:ext cx="6411121" cy="4827111"/>
      </xdr:xfrm>
      <a:graphic xmlns:a="http://schemas.openxmlformats.org/drawingml/2006/main">
        <a:graphicData uri="http://schemas.openxmlformats.org/drawingml/2006/chart">
          <c:chart xmlns:c="http://schemas.openxmlformats.org/drawingml/2006/chart" r:id="rId36"/>
        </a:graphicData>
      </a:graphic>
    </xdr:graphicFrame>
    <xdr:clientData/>
  </xdr:twoCellAnchor>
  <xdr:twoCellAnchor>
    <xdr:from>
      <xdr:col>19</xdr:col>
      <xdr:colOff>121591</xdr:colOff>
      <xdr:row>94</xdr:row>
      <xdr:rowOff>162471</xdr:rowOff>
    </xdr:from>
    <xdr:to>
      <xdr:col>19</xdr:col>
      <xdr:colOff>559889</xdr:colOff>
      <xdr:row>94</xdr:row>
      <xdr:rowOff>162471</xdr:rowOff>
    </xdr:to>
    <xdr:sp>
      <xdr:nvSpPr>
        <xdr:cNvPr id="420" name="Shape 420"/>
        <xdr:cNvSpPr/>
      </xdr:nvSpPr>
      <xdr:spPr>
        <a:xfrm>
          <a:off x="23972191" y="28766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612651</xdr:colOff>
      <xdr:row>94</xdr:row>
      <xdr:rowOff>14370</xdr:rowOff>
    </xdr:from>
    <xdr:to>
      <xdr:col>20</xdr:col>
      <xdr:colOff>1039741</xdr:colOff>
      <xdr:row>95</xdr:row>
      <xdr:rowOff>14317</xdr:rowOff>
    </xdr:to>
    <xdr:sp>
      <xdr:nvSpPr>
        <xdr:cNvPr id="421" name="Shape 421"/>
        <xdr:cNvSpPr txBox="1"/>
      </xdr:nvSpPr>
      <xdr:spPr>
        <a:xfrm>
          <a:off x="24463250" y="28618580"/>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19</xdr:col>
      <xdr:colOff>134291</xdr:colOff>
      <xdr:row>102</xdr:row>
      <xdr:rowOff>176060</xdr:rowOff>
    </xdr:from>
    <xdr:to>
      <xdr:col>19</xdr:col>
      <xdr:colOff>572589</xdr:colOff>
      <xdr:row>102</xdr:row>
      <xdr:rowOff>176060</xdr:rowOff>
    </xdr:to>
    <xdr:sp>
      <xdr:nvSpPr>
        <xdr:cNvPr id="422" name="Shape 422"/>
        <xdr:cNvSpPr/>
      </xdr:nvSpPr>
      <xdr:spPr>
        <a:xfrm>
          <a:off x="23984891" y="3108151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100</xdr:row>
      <xdr:rowOff>130497</xdr:rowOff>
    </xdr:from>
    <xdr:to>
      <xdr:col>22</xdr:col>
      <xdr:colOff>397185</xdr:colOff>
      <xdr:row>103</xdr:row>
      <xdr:rowOff>183371</xdr:rowOff>
    </xdr:to>
    <xdr:sp>
      <xdr:nvSpPr>
        <xdr:cNvPr id="423" name="Shape 423"/>
        <xdr:cNvSpPr txBox="1"/>
      </xdr:nvSpPr>
      <xdr:spPr>
        <a:xfrm>
          <a:off x="24475950" y="30460637"/>
          <a:ext cx="350563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19</xdr:col>
      <xdr:colOff>206771</xdr:colOff>
      <xdr:row>103</xdr:row>
      <xdr:rowOff>35132</xdr:rowOff>
    </xdr:from>
    <xdr:to>
      <xdr:col>19</xdr:col>
      <xdr:colOff>636089</xdr:colOff>
      <xdr:row>104</xdr:row>
      <xdr:rowOff>176795</xdr:rowOff>
    </xdr:to>
    <xdr:sp>
      <xdr:nvSpPr>
        <xdr:cNvPr id="424" name="Shape 424"/>
        <xdr:cNvSpPr/>
      </xdr:nvSpPr>
      <xdr:spPr>
        <a:xfrm>
          <a:off x="24057371" y="31228237"/>
          <a:ext cx="429319" cy="429319"/>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104</xdr:row>
      <xdr:rowOff>28695</xdr:rowOff>
    </xdr:from>
    <xdr:to>
      <xdr:col>20</xdr:col>
      <xdr:colOff>1052441</xdr:colOff>
      <xdr:row>105</xdr:row>
      <xdr:rowOff>28642</xdr:rowOff>
    </xdr:to>
    <xdr:sp>
      <xdr:nvSpPr>
        <xdr:cNvPr id="425" name="Shape 425"/>
        <xdr:cNvSpPr txBox="1"/>
      </xdr:nvSpPr>
      <xdr:spPr>
        <a:xfrm>
          <a:off x="24475950" y="31509455"/>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42</xdr:col>
      <xdr:colOff>1067228</xdr:colOff>
      <xdr:row>62</xdr:row>
      <xdr:rowOff>28231</xdr:rowOff>
    </xdr:from>
    <xdr:to>
      <xdr:col>47</xdr:col>
      <xdr:colOff>1243231</xdr:colOff>
      <xdr:row>79</xdr:row>
      <xdr:rowOff>15136</xdr:rowOff>
    </xdr:to>
    <xdr:graphicFrame>
      <xdr:nvGraphicFramePr>
        <xdr:cNvPr id="426" name="Chart 426"/>
        <xdr:cNvGraphicFramePr/>
      </xdr:nvGraphicFramePr>
      <xdr:xfrm>
        <a:off x="53543628" y="19427481"/>
        <a:ext cx="6399004" cy="4877041"/>
      </xdr:xfrm>
      <a:graphic xmlns:a="http://schemas.openxmlformats.org/drawingml/2006/main">
        <a:graphicData uri="http://schemas.openxmlformats.org/drawingml/2006/chart">
          <c:chart xmlns:c="http://schemas.openxmlformats.org/drawingml/2006/chart" r:id="rId37"/>
        </a:graphicData>
      </a:graphic>
    </xdr:graphicFrame>
    <xdr:clientData/>
  </xdr:twoCellAnchor>
  <xdr:twoCellAnchor>
    <xdr:from>
      <xdr:col>19</xdr:col>
      <xdr:colOff>127373</xdr:colOff>
      <xdr:row>118</xdr:row>
      <xdr:rowOff>175011</xdr:rowOff>
    </xdr:from>
    <xdr:to>
      <xdr:col>19</xdr:col>
      <xdr:colOff>565672</xdr:colOff>
      <xdr:row>118</xdr:row>
      <xdr:rowOff>175011</xdr:rowOff>
    </xdr:to>
    <xdr:sp>
      <xdr:nvSpPr>
        <xdr:cNvPr id="427" name="Shape 427"/>
        <xdr:cNvSpPr/>
      </xdr:nvSpPr>
      <xdr:spPr>
        <a:xfrm>
          <a:off x="23977973" y="356829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118</xdr:row>
      <xdr:rowOff>109778</xdr:rowOff>
    </xdr:from>
    <xdr:to>
      <xdr:col>20</xdr:col>
      <xdr:colOff>660124</xdr:colOff>
      <xdr:row>120</xdr:row>
      <xdr:rowOff>240894</xdr:rowOff>
    </xdr:to>
    <xdr:sp>
      <xdr:nvSpPr>
        <xdr:cNvPr id="428" name="Shape 428"/>
        <xdr:cNvSpPr txBox="1"/>
      </xdr:nvSpPr>
      <xdr:spPr>
        <a:xfrm>
          <a:off x="24475949" y="35617708"/>
          <a:ext cx="127937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Midsommar weekend…</a:t>
          </a:r>
        </a:p>
      </xdr:txBody>
    </xdr:sp>
    <xdr:clientData/>
  </xdr:twoCellAnchor>
  <xdr:twoCellAnchor>
    <xdr:from>
      <xdr:col>19</xdr:col>
      <xdr:colOff>127373</xdr:colOff>
      <xdr:row>119</xdr:row>
      <xdr:rowOff>175335</xdr:rowOff>
    </xdr:from>
    <xdr:to>
      <xdr:col>19</xdr:col>
      <xdr:colOff>565672</xdr:colOff>
      <xdr:row>119</xdr:row>
      <xdr:rowOff>175335</xdr:rowOff>
    </xdr:to>
    <xdr:sp>
      <xdr:nvSpPr>
        <xdr:cNvPr id="429" name="Shape 429"/>
        <xdr:cNvSpPr/>
      </xdr:nvSpPr>
      <xdr:spPr>
        <a:xfrm>
          <a:off x="23977973" y="3597092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120</xdr:row>
      <xdr:rowOff>171557</xdr:rowOff>
    </xdr:from>
    <xdr:to>
      <xdr:col>19</xdr:col>
      <xdr:colOff>565672</xdr:colOff>
      <xdr:row>120</xdr:row>
      <xdr:rowOff>171557</xdr:rowOff>
    </xdr:to>
    <xdr:sp>
      <xdr:nvSpPr>
        <xdr:cNvPr id="430" name="Shape 430"/>
        <xdr:cNvSpPr/>
      </xdr:nvSpPr>
      <xdr:spPr>
        <a:xfrm>
          <a:off x="23977973" y="362547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126</xdr:row>
      <xdr:rowOff>71984</xdr:rowOff>
    </xdr:from>
    <xdr:to>
      <xdr:col>20</xdr:col>
      <xdr:colOff>660124</xdr:colOff>
      <xdr:row>127</xdr:row>
      <xdr:rowOff>281343</xdr:rowOff>
    </xdr:to>
    <xdr:sp>
      <xdr:nvSpPr>
        <xdr:cNvPr id="431" name="Shape 431"/>
        <xdr:cNvSpPr txBox="1"/>
      </xdr:nvSpPr>
      <xdr:spPr>
        <a:xfrm>
          <a:off x="24475949" y="37881154"/>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126</xdr:row>
      <xdr:rowOff>164260</xdr:rowOff>
    </xdr:from>
    <xdr:to>
      <xdr:col>19</xdr:col>
      <xdr:colOff>565672</xdr:colOff>
      <xdr:row>126</xdr:row>
      <xdr:rowOff>164260</xdr:rowOff>
    </xdr:to>
    <xdr:sp>
      <xdr:nvSpPr>
        <xdr:cNvPr id="432" name="Shape 432"/>
        <xdr:cNvSpPr/>
      </xdr:nvSpPr>
      <xdr:spPr>
        <a:xfrm>
          <a:off x="23977973" y="379734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127</xdr:row>
      <xdr:rowOff>160483</xdr:rowOff>
    </xdr:from>
    <xdr:to>
      <xdr:col>19</xdr:col>
      <xdr:colOff>565672</xdr:colOff>
      <xdr:row>127</xdr:row>
      <xdr:rowOff>160483</xdr:rowOff>
    </xdr:to>
    <xdr:sp>
      <xdr:nvSpPr>
        <xdr:cNvPr id="433" name="Shape 433"/>
        <xdr:cNvSpPr/>
      </xdr:nvSpPr>
      <xdr:spPr>
        <a:xfrm>
          <a:off x="23977973" y="382573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632266</xdr:colOff>
      <xdr:row>133</xdr:row>
      <xdr:rowOff>55855</xdr:rowOff>
    </xdr:from>
    <xdr:to>
      <xdr:col>20</xdr:col>
      <xdr:colOff>667042</xdr:colOff>
      <xdr:row>134</xdr:row>
      <xdr:rowOff>265214</xdr:rowOff>
    </xdr:to>
    <xdr:sp>
      <xdr:nvSpPr>
        <xdr:cNvPr id="434" name="Shape 434"/>
        <xdr:cNvSpPr txBox="1"/>
      </xdr:nvSpPr>
      <xdr:spPr>
        <a:xfrm>
          <a:off x="24482866" y="39878610"/>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133</xdr:row>
      <xdr:rowOff>148132</xdr:rowOff>
    </xdr:from>
    <xdr:to>
      <xdr:col>19</xdr:col>
      <xdr:colOff>572589</xdr:colOff>
      <xdr:row>133</xdr:row>
      <xdr:rowOff>148132</xdr:rowOff>
    </xdr:to>
    <xdr:sp>
      <xdr:nvSpPr>
        <xdr:cNvPr id="435" name="Shape 435"/>
        <xdr:cNvSpPr/>
      </xdr:nvSpPr>
      <xdr:spPr>
        <a:xfrm>
          <a:off x="23984891" y="399708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134</xdr:row>
      <xdr:rowOff>144354</xdr:rowOff>
    </xdr:from>
    <xdr:to>
      <xdr:col>19</xdr:col>
      <xdr:colOff>572589</xdr:colOff>
      <xdr:row>134</xdr:row>
      <xdr:rowOff>144354</xdr:rowOff>
    </xdr:to>
    <xdr:sp>
      <xdr:nvSpPr>
        <xdr:cNvPr id="436" name="Shape 436"/>
        <xdr:cNvSpPr/>
      </xdr:nvSpPr>
      <xdr:spPr>
        <a:xfrm>
          <a:off x="23984891" y="4025476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797718</xdr:colOff>
      <xdr:row>295</xdr:row>
      <xdr:rowOff>166709</xdr:rowOff>
    </xdr:from>
    <xdr:to>
      <xdr:col>11</xdr:col>
      <xdr:colOff>1022570</xdr:colOff>
      <xdr:row>299</xdr:row>
      <xdr:rowOff>80715</xdr:rowOff>
    </xdr:to>
    <xdr:sp>
      <xdr:nvSpPr>
        <xdr:cNvPr id="437" name="Shape 437"/>
        <xdr:cNvSpPr txBox="1"/>
      </xdr:nvSpPr>
      <xdr:spPr>
        <a:xfrm>
          <a:off x="10957718" y="86487974"/>
          <a:ext cx="3958653" cy="93254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19</xdr:col>
      <xdr:colOff>632266</xdr:colOff>
      <xdr:row>140</xdr:row>
      <xdr:rowOff>72735</xdr:rowOff>
    </xdr:from>
    <xdr:to>
      <xdr:col>20</xdr:col>
      <xdr:colOff>667042</xdr:colOff>
      <xdr:row>141</xdr:row>
      <xdr:rowOff>282094</xdr:rowOff>
    </xdr:to>
    <xdr:sp>
      <xdr:nvSpPr>
        <xdr:cNvPr id="438" name="Shape 438"/>
        <xdr:cNvSpPr txBox="1"/>
      </xdr:nvSpPr>
      <xdr:spPr>
        <a:xfrm>
          <a:off x="24482866" y="41909075"/>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140</xdr:row>
      <xdr:rowOff>165012</xdr:rowOff>
    </xdr:from>
    <xdr:to>
      <xdr:col>19</xdr:col>
      <xdr:colOff>572589</xdr:colOff>
      <xdr:row>140</xdr:row>
      <xdr:rowOff>165012</xdr:rowOff>
    </xdr:to>
    <xdr:sp>
      <xdr:nvSpPr>
        <xdr:cNvPr id="439" name="Shape 439"/>
        <xdr:cNvSpPr/>
      </xdr:nvSpPr>
      <xdr:spPr>
        <a:xfrm>
          <a:off x="23984891" y="4200135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141</xdr:row>
      <xdr:rowOff>161234</xdr:rowOff>
    </xdr:from>
    <xdr:to>
      <xdr:col>19</xdr:col>
      <xdr:colOff>572589</xdr:colOff>
      <xdr:row>141</xdr:row>
      <xdr:rowOff>161234</xdr:rowOff>
    </xdr:to>
    <xdr:sp>
      <xdr:nvSpPr>
        <xdr:cNvPr id="440" name="Shape 440"/>
        <xdr:cNvSpPr/>
      </xdr:nvSpPr>
      <xdr:spPr>
        <a:xfrm>
          <a:off x="23984891" y="4228522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147</xdr:row>
      <xdr:rowOff>61431</xdr:rowOff>
    </xdr:from>
    <xdr:to>
      <xdr:col>20</xdr:col>
      <xdr:colOff>660124</xdr:colOff>
      <xdr:row>148</xdr:row>
      <xdr:rowOff>270790</xdr:rowOff>
    </xdr:to>
    <xdr:sp>
      <xdr:nvSpPr>
        <xdr:cNvPr id="441" name="Shape 441"/>
        <xdr:cNvSpPr txBox="1"/>
      </xdr:nvSpPr>
      <xdr:spPr>
        <a:xfrm>
          <a:off x="24475949" y="439113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147</xdr:row>
      <xdr:rowOff>153708</xdr:rowOff>
    </xdr:from>
    <xdr:to>
      <xdr:col>19</xdr:col>
      <xdr:colOff>565672</xdr:colOff>
      <xdr:row>147</xdr:row>
      <xdr:rowOff>153708</xdr:rowOff>
    </xdr:to>
    <xdr:sp>
      <xdr:nvSpPr>
        <xdr:cNvPr id="442" name="Shape 442"/>
        <xdr:cNvSpPr/>
      </xdr:nvSpPr>
      <xdr:spPr>
        <a:xfrm>
          <a:off x="23977973" y="440036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148</xdr:row>
      <xdr:rowOff>149930</xdr:rowOff>
    </xdr:from>
    <xdr:to>
      <xdr:col>19</xdr:col>
      <xdr:colOff>565672</xdr:colOff>
      <xdr:row>148</xdr:row>
      <xdr:rowOff>149930</xdr:rowOff>
    </xdr:to>
    <xdr:sp>
      <xdr:nvSpPr>
        <xdr:cNvPr id="443" name="Shape 443"/>
        <xdr:cNvSpPr/>
      </xdr:nvSpPr>
      <xdr:spPr>
        <a:xfrm>
          <a:off x="23977973" y="442875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154</xdr:row>
      <xdr:rowOff>82525</xdr:rowOff>
    </xdr:from>
    <xdr:to>
      <xdr:col>20</xdr:col>
      <xdr:colOff>660124</xdr:colOff>
      <xdr:row>156</xdr:row>
      <xdr:rowOff>4229</xdr:rowOff>
    </xdr:to>
    <xdr:sp>
      <xdr:nvSpPr>
        <xdr:cNvPr id="444" name="Shape 444"/>
        <xdr:cNvSpPr txBox="1"/>
      </xdr:nvSpPr>
      <xdr:spPr>
        <a:xfrm>
          <a:off x="24475949" y="4594603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154</xdr:row>
      <xdr:rowOff>174802</xdr:rowOff>
    </xdr:from>
    <xdr:to>
      <xdr:col>19</xdr:col>
      <xdr:colOff>565672</xdr:colOff>
      <xdr:row>154</xdr:row>
      <xdr:rowOff>174802</xdr:rowOff>
    </xdr:to>
    <xdr:sp>
      <xdr:nvSpPr>
        <xdr:cNvPr id="445" name="Shape 445"/>
        <xdr:cNvSpPr/>
      </xdr:nvSpPr>
      <xdr:spPr>
        <a:xfrm>
          <a:off x="23977973" y="46038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155</xdr:row>
      <xdr:rowOff>171024</xdr:rowOff>
    </xdr:from>
    <xdr:to>
      <xdr:col>19</xdr:col>
      <xdr:colOff>565672</xdr:colOff>
      <xdr:row>155</xdr:row>
      <xdr:rowOff>171024</xdr:rowOff>
    </xdr:to>
    <xdr:sp>
      <xdr:nvSpPr>
        <xdr:cNvPr id="446" name="Shape 446"/>
        <xdr:cNvSpPr/>
      </xdr:nvSpPr>
      <xdr:spPr>
        <a:xfrm>
          <a:off x="23977973" y="463221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168</xdr:row>
      <xdr:rowOff>59362</xdr:rowOff>
    </xdr:from>
    <xdr:to>
      <xdr:col>20</xdr:col>
      <xdr:colOff>660124</xdr:colOff>
      <xdr:row>169</xdr:row>
      <xdr:rowOff>268721</xdr:rowOff>
    </xdr:to>
    <xdr:sp>
      <xdr:nvSpPr>
        <xdr:cNvPr id="447" name="Shape 447"/>
        <xdr:cNvSpPr txBox="1"/>
      </xdr:nvSpPr>
      <xdr:spPr>
        <a:xfrm>
          <a:off x="24475949" y="4995004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168</xdr:row>
      <xdr:rowOff>151639</xdr:rowOff>
    </xdr:from>
    <xdr:to>
      <xdr:col>19</xdr:col>
      <xdr:colOff>565672</xdr:colOff>
      <xdr:row>168</xdr:row>
      <xdr:rowOff>151639</xdr:rowOff>
    </xdr:to>
    <xdr:sp>
      <xdr:nvSpPr>
        <xdr:cNvPr id="448" name="Shape 448"/>
        <xdr:cNvSpPr/>
      </xdr:nvSpPr>
      <xdr:spPr>
        <a:xfrm>
          <a:off x="23977973" y="5004231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169</xdr:row>
      <xdr:rowOff>147861</xdr:rowOff>
    </xdr:from>
    <xdr:to>
      <xdr:col>19</xdr:col>
      <xdr:colOff>565672</xdr:colOff>
      <xdr:row>169</xdr:row>
      <xdr:rowOff>147861</xdr:rowOff>
    </xdr:to>
    <xdr:sp>
      <xdr:nvSpPr>
        <xdr:cNvPr id="449" name="Shape 449"/>
        <xdr:cNvSpPr/>
      </xdr:nvSpPr>
      <xdr:spPr>
        <a:xfrm>
          <a:off x="23977973" y="503261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175</xdr:row>
      <xdr:rowOff>51043</xdr:rowOff>
    </xdr:from>
    <xdr:to>
      <xdr:col>20</xdr:col>
      <xdr:colOff>660124</xdr:colOff>
      <xdr:row>176</xdr:row>
      <xdr:rowOff>260402</xdr:rowOff>
    </xdr:to>
    <xdr:sp>
      <xdr:nvSpPr>
        <xdr:cNvPr id="450" name="Shape 450"/>
        <xdr:cNvSpPr txBox="1"/>
      </xdr:nvSpPr>
      <xdr:spPr>
        <a:xfrm>
          <a:off x="24475949" y="5195530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175</xdr:row>
      <xdr:rowOff>143317</xdr:rowOff>
    </xdr:from>
    <xdr:to>
      <xdr:col>19</xdr:col>
      <xdr:colOff>565672</xdr:colOff>
      <xdr:row>175</xdr:row>
      <xdr:rowOff>143317</xdr:rowOff>
    </xdr:to>
    <xdr:sp>
      <xdr:nvSpPr>
        <xdr:cNvPr id="451" name="Shape 451"/>
        <xdr:cNvSpPr/>
      </xdr:nvSpPr>
      <xdr:spPr>
        <a:xfrm>
          <a:off x="23977973" y="5204758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176</xdr:row>
      <xdr:rowOff>139540</xdr:rowOff>
    </xdr:from>
    <xdr:to>
      <xdr:col>19</xdr:col>
      <xdr:colOff>565672</xdr:colOff>
      <xdr:row>176</xdr:row>
      <xdr:rowOff>139540</xdr:rowOff>
    </xdr:to>
    <xdr:sp>
      <xdr:nvSpPr>
        <xdr:cNvPr id="452" name="Shape 452"/>
        <xdr:cNvSpPr/>
      </xdr:nvSpPr>
      <xdr:spPr>
        <a:xfrm>
          <a:off x="23977973" y="5233146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186</xdr:row>
      <xdr:rowOff>73699</xdr:rowOff>
    </xdr:from>
    <xdr:to>
      <xdr:col>24</xdr:col>
      <xdr:colOff>184181</xdr:colOff>
      <xdr:row>188</xdr:row>
      <xdr:rowOff>204815</xdr:rowOff>
    </xdr:to>
    <xdr:sp>
      <xdr:nvSpPr>
        <xdr:cNvPr id="453" name="Shape 453"/>
        <xdr:cNvSpPr txBox="1"/>
      </xdr:nvSpPr>
      <xdr:spPr>
        <a:xfrm>
          <a:off x="24418233" y="55142169"/>
          <a:ext cx="583954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technical problem with the tests, almost 4000 cases were false positive. The data will be updated by FHM accordingly from this day. The total number of positive is updated as well as the total new cases per day down to 20/04. </a:t>
          </a:r>
        </a:p>
      </xdr:txBody>
    </xdr:sp>
    <xdr:clientData/>
  </xdr:twoCellAnchor>
  <xdr:twoCellAnchor>
    <xdr:from>
      <xdr:col>19</xdr:col>
      <xdr:colOff>83489</xdr:colOff>
      <xdr:row>187</xdr:row>
      <xdr:rowOff>139259</xdr:rowOff>
    </xdr:from>
    <xdr:to>
      <xdr:col>19</xdr:col>
      <xdr:colOff>521788</xdr:colOff>
      <xdr:row>187</xdr:row>
      <xdr:rowOff>139259</xdr:rowOff>
    </xdr:to>
    <xdr:sp>
      <xdr:nvSpPr>
        <xdr:cNvPr id="454" name="Shape 454"/>
        <xdr:cNvSpPr/>
      </xdr:nvSpPr>
      <xdr:spPr>
        <a:xfrm>
          <a:off x="23934089" y="554953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182</xdr:row>
      <xdr:rowOff>51215</xdr:rowOff>
    </xdr:from>
    <xdr:to>
      <xdr:col>20</xdr:col>
      <xdr:colOff>616240</xdr:colOff>
      <xdr:row>183</xdr:row>
      <xdr:rowOff>260574</xdr:rowOff>
    </xdr:to>
    <xdr:sp>
      <xdr:nvSpPr>
        <xdr:cNvPr id="455" name="Shape 455"/>
        <xdr:cNvSpPr txBox="1"/>
      </xdr:nvSpPr>
      <xdr:spPr>
        <a:xfrm>
          <a:off x="24432065" y="5396906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182</xdr:row>
      <xdr:rowOff>143488</xdr:rowOff>
    </xdr:from>
    <xdr:to>
      <xdr:col>19</xdr:col>
      <xdr:colOff>521788</xdr:colOff>
      <xdr:row>182</xdr:row>
      <xdr:rowOff>143488</xdr:rowOff>
    </xdr:to>
    <xdr:sp>
      <xdr:nvSpPr>
        <xdr:cNvPr id="456" name="Shape 456"/>
        <xdr:cNvSpPr/>
      </xdr:nvSpPr>
      <xdr:spPr>
        <a:xfrm>
          <a:off x="23934089" y="540613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183</xdr:row>
      <xdr:rowOff>139711</xdr:rowOff>
    </xdr:from>
    <xdr:to>
      <xdr:col>19</xdr:col>
      <xdr:colOff>521788</xdr:colOff>
      <xdr:row>183</xdr:row>
      <xdr:rowOff>139711</xdr:rowOff>
    </xdr:to>
    <xdr:sp>
      <xdr:nvSpPr>
        <xdr:cNvPr id="457" name="Shape 457"/>
        <xdr:cNvSpPr/>
      </xdr:nvSpPr>
      <xdr:spPr>
        <a:xfrm>
          <a:off x="23934089" y="543452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189</xdr:row>
      <xdr:rowOff>53271</xdr:rowOff>
    </xdr:from>
    <xdr:to>
      <xdr:col>20</xdr:col>
      <xdr:colOff>609324</xdr:colOff>
      <xdr:row>190</xdr:row>
      <xdr:rowOff>262630</xdr:rowOff>
    </xdr:to>
    <xdr:sp>
      <xdr:nvSpPr>
        <xdr:cNvPr id="458" name="Shape 458"/>
        <xdr:cNvSpPr txBox="1"/>
      </xdr:nvSpPr>
      <xdr:spPr>
        <a:xfrm>
          <a:off x="24425149" y="5598470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189</xdr:row>
      <xdr:rowOff>145545</xdr:rowOff>
    </xdr:from>
    <xdr:to>
      <xdr:col>19</xdr:col>
      <xdr:colOff>514872</xdr:colOff>
      <xdr:row>189</xdr:row>
      <xdr:rowOff>145545</xdr:rowOff>
    </xdr:to>
    <xdr:sp>
      <xdr:nvSpPr>
        <xdr:cNvPr id="459" name="Shape 459"/>
        <xdr:cNvSpPr/>
      </xdr:nvSpPr>
      <xdr:spPr>
        <a:xfrm>
          <a:off x="23927173" y="5607698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190</xdr:row>
      <xdr:rowOff>141767</xdr:rowOff>
    </xdr:from>
    <xdr:to>
      <xdr:col>19</xdr:col>
      <xdr:colOff>514872</xdr:colOff>
      <xdr:row>190</xdr:row>
      <xdr:rowOff>141767</xdr:rowOff>
    </xdr:to>
    <xdr:sp>
      <xdr:nvSpPr>
        <xdr:cNvPr id="460" name="Shape 460"/>
        <xdr:cNvSpPr/>
      </xdr:nvSpPr>
      <xdr:spPr>
        <a:xfrm>
          <a:off x="23927173" y="563608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192</xdr:row>
      <xdr:rowOff>280660</xdr:rowOff>
    </xdr:from>
    <xdr:to>
      <xdr:col>24</xdr:col>
      <xdr:colOff>184181</xdr:colOff>
      <xdr:row>193</xdr:row>
      <xdr:rowOff>280607</xdr:rowOff>
    </xdr:to>
    <xdr:sp>
      <xdr:nvSpPr>
        <xdr:cNvPr id="461" name="Shape 461"/>
        <xdr:cNvSpPr txBox="1"/>
      </xdr:nvSpPr>
      <xdr:spPr>
        <a:xfrm>
          <a:off x="24418233" y="57075060"/>
          <a:ext cx="5839549"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update of the total number of positive as well as the total new cases per day. </a:t>
          </a:r>
        </a:p>
      </xdr:txBody>
    </xdr:sp>
    <xdr:clientData/>
  </xdr:twoCellAnchor>
  <xdr:twoCellAnchor>
    <xdr:from>
      <xdr:col>19</xdr:col>
      <xdr:colOff>76573</xdr:colOff>
      <xdr:row>193</xdr:row>
      <xdr:rowOff>142557</xdr:rowOff>
    </xdr:from>
    <xdr:to>
      <xdr:col>19</xdr:col>
      <xdr:colOff>514872</xdr:colOff>
      <xdr:row>193</xdr:row>
      <xdr:rowOff>142557</xdr:rowOff>
    </xdr:to>
    <xdr:sp>
      <xdr:nvSpPr>
        <xdr:cNvPr id="462" name="Shape 462"/>
        <xdr:cNvSpPr/>
      </xdr:nvSpPr>
      <xdr:spPr>
        <a:xfrm>
          <a:off x="23927173" y="572246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196</xdr:row>
      <xdr:rowOff>48977</xdr:rowOff>
    </xdr:from>
    <xdr:to>
      <xdr:col>20</xdr:col>
      <xdr:colOff>609324</xdr:colOff>
      <xdr:row>197</xdr:row>
      <xdr:rowOff>258336</xdr:rowOff>
    </xdr:to>
    <xdr:sp>
      <xdr:nvSpPr>
        <xdr:cNvPr id="463" name="Shape 463"/>
        <xdr:cNvSpPr txBox="1"/>
      </xdr:nvSpPr>
      <xdr:spPr>
        <a:xfrm>
          <a:off x="24425149" y="5799399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196</xdr:row>
      <xdr:rowOff>141245</xdr:rowOff>
    </xdr:from>
    <xdr:to>
      <xdr:col>19</xdr:col>
      <xdr:colOff>514872</xdr:colOff>
      <xdr:row>196</xdr:row>
      <xdr:rowOff>141245</xdr:rowOff>
    </xdr:to>
    <xdr:sp>
      <xdr:nvSpPr>
        <xdr:cNvPr id="464" name="Shape 464"/>
        <xdr:cNvSpPr/>
      </xdr:nvSpPr>
      <xdr:spPr>
        <a:xfrm>
          <a:off x="23927173" y="580862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197</xdr:row>
      <xdr:rowOff>137467</xdr:rowOff>
    </xdr:from>
    <xdr:to>
      <xdr:col>19</xdr:col>
      <xdr:colOff>514872</xdr:colOff>
      <xdr:row>197</xdr:row>
      <xdr:rowOff>137467</xdr:rowOff>
    </xdr:to>
    <xdr:sp>
      <xdr:nvSpPr>
        <xdr:cNvPr id="465" name="Shape 465"/>
        <xdr:cNvSpPr/>
      </xdr:nvSpPr>
      <xdr:spPr>
        <a:xfrm>
          <a:off x="23927173" y="583701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203</xdr:row>
      <xdr:rowOff>62878</xdr:rowOff>
    </xdr:from>
    <xdr:to>
      <xdr:col>20</xdr:col>
      <xdr:colOff>616240</xdr:colOff>
      <xdr:row>204</xdr:row>
      <xdr:rowOff>272237</xdr:rowOff>
    </xdr:to>
    <xdr:sp>
      <xdr:nvSpPr>
        <xdr:cNvPr id="466" name="Shape 466"/>
        <xdr:cNvSpPr txBox="1"/>
      </xdr:nvSpPr>
      <xdr:spPr>
        <a:xfrm>
          <a:off x="24432065" y="6002148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203</xdr:row>
      <xdr:rowOff>155145</xdr:rowOff>
    </xdr:from>
    <xdr:to>
      <xdr:col>19</xdr:col>
      <xdr:colOff>521788</xdr:colOff>
      <xdr:row>203</xdr:row>
      <xdr:rowOff>155145</xdr:rowOff>
    </xdr:to>
    <xdr:sp>
      <xdr:nvSpPr>
        <xdr:cNvPr id="467" name="Shape 467"/>
        <xdr:cNvSpPr/>
      </xdr:nvSpPr>
      <xdr:spPr>
        <a:xfrm>
          <a:off x="23934089" y="601137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204</xdr:row>
      <xdr:rowOff>151368</xdr:rowOff>
    </xdr:from>
    <xdr:to>
      <xdr:col>19</xdr:col>
      <xdr:colOff>521788</xdr:colOff>
      <xdr:row>204</xdr:row>
      <xdr:rowOff>151368</xdr:rowOff>
    </xdr:to>
    <xdr:sp>
      <xdr:nvSpPr>
        <xdr:cNvPr id="468" name="Shape 468"/>
        <xdr:cNvSpPr/>
      </xdr:nvSpPr>
      <xdr:spPr>
        <a:xfrm>
          <a:off x="23934089" y="603976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205</xdr:row>
      <xdr:rowOff>161177</xdr:rowOff>
    </xdr:from>
    <xdr:to>
      <xdr:col>19</xdr:col>
      <xdr:colOff>521788</xdr:colOff>
      <xdr:row>205</xdr:row>
      <xdr:rowOff>161177</xdr:rowOff>
    </xdr:to>
    <xdr:sp>
      <xdr:nvSpPr>
        <xdr:cNvPr id="469" name="Shape 469"/>
        <xdr:cNvSpPr/>
      </xdr:nvSpPr>
      <xdr:spPr>
        <a:xfrm>
          <a:off x="23934089" y="6069509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205</xdr:row>
      <xdr:rowOff>17380</xdr:rowOff>
    </xdr:from>
    <xdr:to>
      <xdr:col>20</xdr:col>
      <xdr:colOff>759863</xdr:colOff>
      <xdr:row>206</xdr:row>
      <xdr:rowOff>17326</xdr:rowOff>
    </xdr:to>
    <xdr:sp>
      <xdr:nvSpPr>
        <xdr:cNvPr id="470" name="Shape 470"/>
        <xdr:cNvSpPr txBox="1"/>
      </xdr:nvSpPr>
      <xdr:spPr>
        <a:xfrm>
          <a:off x="24418233" y="6055129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210</xdr:row>
      <xdr:rowOff>50833</xdr:rowOff>
    </xdr:from>
    <xdr:to>
      <xdr:col>20</xdr:col>
      <xdr:colOff>609324</xdr:colOff>
      <xdr:row>211</xdr:row>
      <xdr:rowOff>260192</xdr:rowOff>
    </xdr:to>
    <xdr:sp>
      <xdr:nvSpPr>
        <xdr:cNvPr id="471" name="Shape 471"/>
        <xdr:cNvSpPr txBox="1"/>
      </xdr:nvSpPr>
      <xdr:spPr>
        <a:xfrm>
          <a:off x="24425149" y="6202302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210</xdr:row>
      <xdr:rowOff>143100</xdr:rowOff>
    </xdr:from>
    <xdr:to>
      <xdr:col>19</xdr:col>
      <xdr:colOff>514872</xdr:colOff>
      <xdr:row>210</xdr:row>
      <xdr:rowOff>143100</xdr:rowOff>
    </xdr:to>
    <xdr:sp>
      <xdr:nvSpPr>
        <xdr:cNvPr id="472" name="Shape 472"/>
        <xdr:cNvSpPr/>
      </xdr:nvSpPr>
      <xdr:spPr>
        <a:xfrm>
          <a:off x="23927173" y="6211529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211</xdr:row>
      <xdr:rowOff>139322</xdr:rowOff>
    </xdr:from>
    <xdr:to>
      <xdr:col>19</xdr:col>
      <xdr:colOff>514872</xdr:colOff>
      <xdr:row>211</xdr:row>
      <xdr:rowOff>139322</xdr:rowOff>
    </xdr:to>
    <xdr:sp>
      <xdr:nvSpPr>
        <xdr:cNvPr id="473" name="Shape 473"/>
        <xdr:cNvSpPr/>
      </xdr:nvSpPr>
      <xdr:spPr>
        <a:xfrm>
          <a:off x="23927173" y="623991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212</xdr:row>
      <xdr:rowOff>149131</xdr:rowOff>
    </xdr:from>
    <xdr:to>
      <xdr:col>19</xdr:col>
      <xdr:colOff>514872</xdr:colOff>
      <xdr:row>212</xdr:row>
      <xdr:rowOff>149131</xdr:rowOff>
    </xdr:to>
    <xdr:sp>
      <xdr:nvSpPr>
        <xdr:cNvPr id="474" name="Shape 474"/>
        <xdr:cNvSpPr/>
      </xdr:nvSpPr>
      <xdr:spPr>
        <a:xfrm>
          <a:off x="23927173" y="626966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212</xdr:row>
      <xdr:rowOff>5334</xdr:rowOff>
    </xdr:from>
    <xdr:to>
      <xdr:col>20</xdr:col>
      <xdr:colOff>752947</xdr:colOff>
      <xdr:row>213</xdr:row>
      <xdr:rowOff>5281</xdr:rowOff>
    </xdr:to>
    <xdr:sp>
      <xdr:nvSpPr>
        <xdr:cNvPr id="475" name="Shape 475"/>
        <xdr:cNvSpPr txBox="1"/>
      </xdr:nvSpPr>
      <xdr:spPr>
        <a:xfrm>
          <a:off x="24411317" y="6255283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217</xdr:row>
      <xdr:rowOff>68454</xdr:rowOff>
    </xdr:from>
    <xdr:to>
      <xdr:col>20</xdr:col>
      <xdr:colOff>609324</xdr:colOff>
      <xdr:row>218</xdr:row>
      <xdr:rowOff>277813</xdr:rowOff>
    </xdr:to>
    <xdr:sp>
      <xdr:nvSpPr>
        <xdr:cNvPr id="476" name="Shape 476"/>
        <xdr:cNvSpPr txBox="1"/>
      </xdr:nvSpPr>
      <xdr:spPr>
        <a:xfrm>
          <a:off x="24425149" y="6405422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217</xdr:row>
      <xdr:rowOff>160721</xdr:rowOff>
    </xdr:from>
    <xdr:to>
      <xdr:col>19</xdr:col>
      <xdr:colOff>514872</xdr:colOff>
      <xdr:row>217</xdr:row>
      <xdr:rowOff>160721</xdr:rowOff>
    </xdr:to>
    <xdr:sp>
      <xdr:nvSpPr>
        <xdr:cNvPr id="477" name="Shape 477"/>
        <xdr:cNvSpPr/>
      </xdr:nvSpPr>
      <xdr:spPr>
        <a:xfrm>
          <a:off x="23927173" y="641464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218</xdr:row>
      <xdr:rowOff>156944</xdr:rowOff>
    </xdr:from>
    <xdr:to>
      <xdr:col>19</xdr:col>
      <xdr:colOff>514872</xdr:colOff>
      <xdr:row>218</xdr:row>
      <xdr:rowOff>156944</xdr:rowOff>
    </xdr:to>
    <xdr:sp>
      <xdr:nvSpPr>
        <xdr:cNvPr id="478" name="Shape 478"/>
        <xdr:cNvSpPr/>
      </xdr:nvSpPr>
      <xdr:spPr>
        <a:xfrm>
          <a:off x="23927173" y="644303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219</xdr:row>
      <xdr:rowOff>166753</xdr:rowOff>
    </xdr:from>
    <xdr:to>
      <xdr:col>19</xdr:col>
      <xdr:colOff>514872</xdr:colOff>
      <xdr:row>219</xdr:row>
      <xdr:rowOff>166753</xdr:rowOff>
    </xdr:to>
    <xdr:sp>
      <xdr:nvSpPr>
        <xdr:cNvPr id="479" name="Shape 479"/>
        <xdr:cNvSpPr/>
      </xdr:nvSpPr>
      <xdr:spPr>
        <a:xfrm>
          <a:off x="23927173" y="647278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219</xdr:row>
      <xdr:rowOff>22956</xdr:rowOff>
    </xdr:from>
    <xdr:to>
      <xdr:col>20</xdr:col>
      <xdr:colOff>752947</xdr:colOff>
      <xdr:row>220</xdr:row>
      <xdr:rowOff>22902</xdr:rowOff>
    </xdr:to>
    <xdr:sp>
      <xdr:nvSpPr>
        <xdr:cNvPr id="480" name="Shape 480"/>
        <xdr:cNvSpPr txBox="1"/>
      </xdr:nvSpPr>
      <xdr:spPr>
        <a:xfrm>
          <a:off x="24411317" y="64584041"/>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625349</xdr:colOff>
      <xdr:row>161</xdr:row>
      <xdr:rowOff>88686</xdr:rowOff>
    </xdr:from>
    <xdr:to>
      <xdr:col>20</xdr:col>
      <xdr:colOff>660124</xdr:colOff>
      <xdr:row>163</xdr:row>
      <xdr:rowOff>10390</xdr:rowOff>
    </xdr:to>
    <xdr:sp>
      <xdr:nvSpPr>
        <xdr:cNvPr id="481" name="Shape 481"/>
        <xdr:cNvSpPr txBox="1"/>
      </xdr:nvSpPr>
      <xdr:spPr>
        <a:xfrm>
          <a:off x="24475949" y="4796578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161</xdr:row>
      <xdr:rowOff>180963</xdr:rowOff>
    </xdr:from>
    <xdr:to>
      <xdr:col>19</xdr:col>
      <xdr:colOff>565672</xdr:colOff>
      <xdr:row>161</xdr:row>
      <xdr:rowOff>180963</xdr:rowOff>
    </xdr:to>
    <xdr:sp>
      <xdr:nvSpPr>
        <xdr:cNvPr id="482" name="Shape 482"/>
        <xdr:cNvSpPr/>
      </xdr:nvSpPr>
      <xdr:spPr>
        <a:xfrm>
          <a:off x="23977973" y="480580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162</xdr:row>
      <xdr:rowOff>177186</xdr:rowOff>
    </xdr:from>
    <xdr:to>
      <xdr:col>19</xdr:col>
      <xdr:colOff>565672</xdr:colOff>
      <xdr:row>162</xdr:row>
      <xdr:rowOff>177186</xdr:rowOff>
    </xdr:to>
    <xdr:sp>
      <xdr:nvSpPr>
        <xdr:cNvPr id="483" name="Shape 483"/>
        <xdr:cNvSpPr/>
      </xdr:nvSpPr>
      <xdr:spPr>
        <a:xfrm>
          <a:off x="23977973" y="4834193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224</xdr:row>
      <xdr:rowOff>78088</xdr:rowOff>
    </xdr:from>
    <xdr:to>
      <xdr:col>20</xdr:col>
      <xdr:colOff>616240</xdr:colOff>
      <xdr:row>225</xdr:row>
      <xdr:rowOff>287447</xdr:rowOff>
    </xdr:to>
    <xdr:sp>
      <xdr:nvSpPr>
        <xdr:cNvPr id="484" name="Shape 484"/>
        <xdr:cNvSpPr txBox="1"/>
      </xdr:nvSpPr>
      <xdr:spPr>
        <a:xfrm>
          <a:off x="24432065" y="6607744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224</xdr:row>
      <xdr:rowOff>170356</xdr:rowOff>
    </xdr:from>
    <xdr:to>
      <xdr:col>19</xdr:col>
      <xdr:colOff>521788</xdr:colOff>
      <xdr:row>224</xdr:row>
      <xdr:rowOff>170356</xdr:rowOff>
    </xdr:to>
    <xdr:sp>
      <xdr:nvSpPr>
        <xdr:cNvPr id="485" name="Shape 485"/>
        <xdr:cNvSpPr/>
      </xdr:nvSpPr>
      <xdr:spPr>
        <a:xfrm>
          <a:off x="23934089" y="661697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225</xdr:row>
      <xdr:rowOff>166578</xdr:rowOff>
    </xdr:from>
    <xdr:to>
      <xdr:col>19</xdr:col>
      <xdr:colOff>521788</xdr:colOff>
      <xdr:row>225</xdr:row>
      <xdr:rowOff>166578</xdr:rowOff>
    </xdr:to>
    <xdr:sp>
      <xdr:nvSpPr>
        <xdr:cNvPr id="486" name="Shape 486"/>
        <xdr:cNvSpPr/>
      </xdr:nvSpPr>
      <xdr:spPr>
        <a:xfrm>
          <a:off x="23934089" y="6645359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226</xdr:row>
      <xdr:rowOff>176387</xdr:rowOff>
    </xdr:from>
    <xdr:to>
      <xdr:col>19</xdr:col>
      <xdr:colOff>521788</xdr:colOff>
      <xdr:row>226</xdr:row>
      <xdr:rowOff>176387</xdr:rowOff>
    </xdr:to>
    <xdr:sp>
      <xdr:nvSpPr>
        <xdr:cNvPr id="487" name="Shape 487"/>
        <xdr:cNvSpPr/>
      </xdr:nvSpPr>
      <xdr:spPr>
        <a:xfrm>
          <a:off x="23934089" y="667510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226</xdr:row>
      <xdr:rowOff>32590</xdr:rowOff>
    </xdr:from>
    <xdr:to>
      <xdr:col>20</xdr:col>
      <xdr:colOff>759863</xdr:colOff>
      <xdr:row>227</xdr:row>
      <xdr:rowOff>32536</xdr:rowOff>
    </xdr:to>
    <xdr:sp>
      <xdr:nvSpPr>
        <xdr:cNvPr id="488" name="Shape 488"/>
        <xdr:cNvSpPr txBox="1"/>
      </xdr:nvSpPr>
      <xdr:spPr>
        <a:xfrm>
          <a:off x="24418233" y="6660726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227</xdr:row>
      <xdr:rowOff>175220</xdr:rowOff>
    </xdr:from>
    <xdr:to>
      <xdr:col>19</xdr:col>
      <xdr:colOff>521788</xdr:colOff>
      <xdr:row>227</xdr:row>
      <xdr:rowOff>175220</xdr:rowOff>
    </xdr:to>
    <xdr:sp>
      <xdr:nvSpPr>
        <xdr:cNvPr id="489" name="Shape 489"/>
        <xdr:cNvSpPr/>
      </xdr:nvSpPr>
      <xdr:spPr>
        <a:xfrm>
          <a:off x="23934089" y="670375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227</xdr:row>
      <xdr:rowOff>29518</xdr:rowOff>
    </xdr:from>
    <xdr:to>
      <xdr:col>20</xdr:col>
      <xdr:colOff>1039741</xdr:colOff>
      <xdr:row>228</xdr:row>
      <xdr:rowOff>58674</xdr:rowOff>
    </xdr:to>
    <xdr:sp>
      <xdr:nvSpPr>
        <xdr:cNvPr id="490" name="Shape 490"/>
        <xdr:cNvSpPr txBox="1"/>
      </xdr:nvSpPr>
      <xdr:spPr>
        <a:xfrm>
          <a:off x="24418233" y="66891843"/>
          <a:ext cx="1716709"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12 deaths!!!</a:t>
          </a:r>
        </a:p>
      </xdr:txBody>
    </xdr:sp>
    <xdr:clientData/>
  </xdr:twoCellAnchor>
  <xdr:twoCellAnchor>
    <xdr:from>
      <xdr:col>19</xdr:col>
      <xdr:colOff>581465</xdr:colOff>
      <xdr:row>231</xdr:row>
      <xdr:rowOff>66043</xdr:rowOff>
    </xdr:from>
    <xdr:to>
      <xdr:col>20</xdr:col>
      <xdr:colOff>616240</xdr:colOff>
      <xdr:row>232</xdr:row>
      <xdr:rowOff>275402</xdr:rowOff>
    </xdr:to>
    <xdr:sp>
      <xdr:nvSpPr>
        <xdr:cNvPr id="491" name="Shape 491"/>
        <xdr:cNvSpPr txBox="1"/>
      </xdr:nvSpPr>
      <xdr:spPr>
        <a:xfrm>
          <a:off x="24432065" y="6807898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231</xdr:row>
      <xdr:rowOff>158310</xdr:rowOff>
    </xdr:from>
    <xdr:to>
      <xdr:col>19</xdr:col>
      <xdr:colOff>521788</xdr:colOff>
      <xdr:row>231</xdr:row>
      <xdr:rowOff>158310</xdr:rowOff>
    </xdr:to>
    <xdr:sp>
      <xdr:nvSpPr>
        <xdr:cNvPr id="492" name="Shape 492"/>
        <xdr:cNvSpPr/>
      </xdr:nvSpPr>
      <xdr:spPr>
        <a:xfrm>
          <a:off x="23934089" y="681712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232</xdr:row>
      <xdr:rowOff>154533</xdr:rowOff>
    </xdr:from>
    <xdr:to>
      <xdr:col>19</xdr:col>
      <xdr:colOff>521788</xdr:colOff>
      <xdr:row>232</xdr:row>
      <xdr:rowOff>154533</xdr:rowOff>
    </xdr:to>
    <xdr:sp>
      <xdr:nvSpPr>
        <xdr:cNvPr id="493" name="Shape 493"/>
        <xdr:cNvSpPr/>
      </xdr:nvSpPr>
      <xdr:spPr>
        <a:xfrm>
          <a:off x="23934089" y="684551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233</xdr:row>
      <xdr:rowOff>164342</xdr:rowOff>
    </xdr:from>
    <xdr:to>
      <xdr:col>19</xdr:col>
      <xdr:colOff>521788</xdr:colOff>
      <xdr:row>233</xdr:row>
      <xdr:rowOff>164342</xdr:rowOff>
    </xdr:to>
    <xdr:sp>
      <xdr:nvSpPr>
        <xdr:cNvPr id="494" name="Shape 494"/>
        <xdr:cNvSpPr/>
      </xdr:nvSpPr>
      <xdr:spPr>
        <a:xfrm>
          <a:off x="23934089" y="687525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233</xdr:row>
      <xdr:rowOff>20545</xdr:rowOff>
    </xdr:from>
    <xdr:to>
      <xdr:col>20</xdr:col>
      <xdr:colOff>759863</xdr:colOff>
      <xdr:row>234</xdr:row>
      <xdr:rowOff>20491</xdr:rowOff>
    </xdr:to>
    <xdr:sp>
      <xdr:nvSpPr>
        <xdr:cNvPr id="495" name="Shape 495"/>
        <xdr:cNvSpPr txBox="1"/>
      </xdr:nvSpPr>
      <xdr:spPr>
        <a:xfrm>
          <a:off x="24418233" y="6860880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20</xdr:col>
      <xdr:colOff>822001</xdr:colOff>
      <xdr:row>190</xdr:row>
      <xdr:rowOff>190025</xdr:rowOff>
    </xdr:from>
    <xdr:to>
      <xdr:col>21</xdr:col>
      <xdr:colOff>15699</xdr:colOff>
      <xdr:row>190</xdr:row>
      <xdr:rowOff>190025</xdr:rowOff>
    </xdr:to>
    <xdr:sp>
      <xdr:nvSpPr>
        <xdr:cNvPr id="496" name="Shape 496"/>
        <xdr:cNvSpPr/>
      </xdr:nvSpPr>
      <xdr:spPr>
        <a:xfrm>
          <a:off x="25917200" y="5640911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21</xdr:col>
      <xdr:colOff>72497</xdr:colOff>
      <xdr:row>189</xdr:row>
      <xdr:rowOff>227268</xdr:rowOff>
    </xdr:from>
    <xdr:to>
      <xdr:col>23</xdr:col>
      <xdr:colOff>668426</xdr:colOff>
      <xdr:row>191</xdr:row>
      <xdr:rowOff>178182</xdr:rowOff>
    </xdr:to>
    <xdr:sp>
      <xdr:nvSpPr>
        <xdr:cNvPr id="497" name="Shape 497"/>
        <xdr:cNvSpPr txBox="1"/>
      </xdr:nvSpPr>
      <xdr:spPr>
        <a:xfrm>
          <a:off x="26412297" y="56158703"/>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717960</xdr:colOff>
      <xdr:row>107</xdr:row>
      <xdr:rowOff>188227</xdr:rowOff>
    </xdr:from>
    <xdr:to>
      <xdr:col>19</xdr:col>
      <xdr:colOff>1156259</xdr:colOff>
      <xdr:row>107</xdr:row>
      <xdr:rowOff>188227</xdr:rowOff>
    </xdr:to>
    <xdr:sp>
      <xdr:nvSpPr>
        <xdr:cNvPr id="498" name="Shape 498"/>
        <xdr:cNvSpPr/>
      </xdr:nvSpPr>
      <xdr:spPr>
        <a:xfrm>
          <a:off x="24568560" y="325319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1213057</xdr:colOff>
      <xdr:row>106</xdr:row>
      <xdr:rowOff>225471</xdr:rowOff>
    </xdr:from>
    <xdr:to>
      <xdr:col>22</xdr:col>
      <xdr:colOff>564386</xdr:colOff>
      <xdr:row>108</xdr:row>
      <xdr:rowOff>176385</xdr:rowOff>
    </xdr:to>
    <xdr:sp>
      <xdr:nvSpPr>
        <xdr:cNvPr id="499" name="Shape 499"/>
        <xdr:cNvSpPr txBox="1"/>
      </xdr:nvSpPr>
      <xdr:spPr>
        <a:xfrm>
          <a:off x="25063657" y="32281541"/>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557082</xdr:colOff>
      <xdr:row>238</xdr:row>
      <xdr:rowOff>42302</xdr:rowOff>
    </xdr:from>
    <xdr:to>
      <xdr:col>20</xdr:col>
      <xdr:colOff>591857</xdr:colOff>
      <xdr:row>239</xdr:row>
      <xdr:rowOff>251661</xdr:rowOff>
    </xdr:to>
    <xdr:sp>
      <xdr:nvSpPr>
        <xdr:cNvPr id="500" name="Shape 500"/>
        <xdr:cNvSpPr txBox="1"/>
      </xdr:nvSpPr>
      <xdr:spPr>
        <a:xfrm>
          <a:off x="24407682" y="7006883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59106</xdr:colOff>
      <xdr:row>238</xdr:row>
      <xdr:rowOff>134570</xdr:rowOff>
    </xdr:from>
    <xdr:to>
      <xdr:col>19</xdr:col>
      <xdr:colOff>497405</xdr:colOff>
      <xdr:row>238</xdr:row>
      <xdr:rowOff>134570</xdr:rowOff>
    </xdr:to>
    <xdr:sp>
      <xdr:nvSpPr>
        <xdr:cNvPr id="501" name="Shape 501"/>
        <xdr:cNvSpPr/>
      </xdr:nvSpPr>
      <xdr:spPr>
        <a:xfrm>
          <a:off x="23909706" y="7016110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59106</xdr:colOff>
      <xdr:row>239</xdr:row>
      <xdr:rowOff>130792</xdr:rowOff>
    </xdr:from>
    <xdr:to>
      <xdr:col>19</xdr:col>
      <xdr:colOff>497405</xdr:colOff>
      <xdr:row>239</xdr:row>
      <xdr:rowOff>130792</xdr:rowOff>
    </xdr:to>
    <xdr:sp>
      <xdr:nvSpPr>
        <xdr:cNvPr id="502" name="Shape 502"/>
        <xdr:cNvSpPr/>
      </xdr:nvSpPr>
      <xdr:spPr>
        <a:xfrm>
          <a:off x="23909706" y="7044497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59106</xdr:colOff>
      <xdr:row>240</xdr:row>
      <xdr:rowOff>140601</xdr:rowOff>
    </xdr:from>
    <xdr:to>
      <xdr:col>19</xdr:col>
      <xdr:colOff>497405</xdr:colOff>
      <xdr:row>240</xdr:row>
      <xdr:rowOff>140601</xdr:rowOff>
    </xdr:to>
    <xdr:sp>
      <xdr:nvSpPr>
        <xdr:cNvPr id="503" name="Shape 503"/>
        <xdr:cNvSpPr/>
      </xdr:nvSpPr>
      <xdr:spPr>
        <a:xfrm>
          <a:off x="23909706" y="707424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543250</xdr:colOff>
      <xdr:row>239</xdr:row>
      <xdr:rowOff>284459</xdr:rowOff>
    </xdr:from>
    <xdr:to>
      <xdr:col>20</xdr:col>
      <xdr:colOff>735480</xdr:colOff>
      <xdr:row>240</xdr:row>
      <xdr:rowOff>284406</xdr:rowOff>
    </xdr:to>
    <xdr:sp>
      <xdr:nvSpPr>
        <xdr:cNvPr id="504" name="Shape 504"/>
        <xdr:cNvSpPr txBox="1"/>
      </xdr:nvSpPr>
      <xdr:spPr>
        <a:xfrm>
          <a:off x="24393850" y="7059864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546622</xdr:colOff>
      <xdr:row>245</xdr:row>
      <xdr:rowOff>78372</xdr:rowOff>
    </xdr:from>
    <xdr:to>
      <xdr:col>20</xdr:col>
      <xdr:colOff>581397</xdr:colOff>
      <xdr:row>247</xdr:row>
      <xdr:rowOff>76</xdr:rowOff>
    </xdr:to>
    <xdr:sp>
      <xdr:nvSpPr>
        <xdr:cNvPr id="505" name="Shape 505"/>
        <xdr:cNvSpPr txBox="1"/>
      </xdr:nvSpPr>
      <xdr:spPr>
        <a:xfrm>
          <a:off x="24397222" y="7211848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48646</xdr:colOff>
      <xdr:row>245</xdr:row>
      <xdr:rowOff>170640</xdr:rowOff>
    </xdr:from>
    <xdr:to>
      <xdr:col>19</xdr:col>
      <xdr:colOff>486945</xdr:colOff>
      <xdr:row>245</xdr:row>
      <xdr:rowOff>170640</xdr:rowOff>
    </xdr:to>
    <xdr:sp>
      <xdr:nvSpPr>
        <xdr:cNvPr id="506" name="Shape 506"/>
        <xdr:cNvSpPr/>
      </xdr:nvSpPr>
      <xdr:spPr>
        <a:xfrm>
          <a:off x="23899246" y="722107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48646</xdr:colOff>
      <xdr:row>246</xdr:row>
      <xdr:rowOff>166862</xdr:rowOff>
    </xdr:from>
    <xdr:to>
      <xdr:col>19</xdr:col>
      <xdr:colOff>486945</xdr:colOff>
      <xdr:row>246</xdr:row>
      <xdr:rowOff>166862</xdr:rowOff>
    </xdr:to>
    <xdr:sp>
      <xdr:nvSpPr>
        <xdr:cNvPr id="507" name="Shape 507"/>
        <xdr:cNvSpPr/>
      </xdr:nvSpPr>
      <xdr:spPr>
        <a:xfrm>
          <a:off x="23899246" y="724946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48646</xdr:colOff>
      <xdr:row>247</xdr:row>
      <xdr:rowOff>176671</xdr:rowOff>
    </xdr:from>
    <xdr:to>
      <xdr:col>19</xdr:col>
      <xdr:colOff>486945</xdr:colOff>
      <xdr:row>247</xdr:row>
      <xdr:rowOff>176671</xdr:rowOff>
    </xdr:to>
    <xdr:sp>
      <xdr:nvSpPr>
        <xdr:cNvPr id="508" name="Shape 508"/>
        <xdr:cNvSpPr/>
      </xdr:nvSpPr>
      <xdr:spPr>
        <a:xfrm>
          <a:off x="23899246" y="727920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532790</xdr:colOff>
      <xdr:row>247</xdr:row>
      <xdr:rowOff>32874</xdr:rowOff>
    </xdr:from>
    <xdr:to>
      <xdr:col>20</xdr:col>
      <xdr:colOff>725020</xdr:colOff>
      <xdr:row>248</xdr:row>
      <xdr:rowOff>32821</xdr:rowOff>
    </xdr:to>
    <xdr:sp>
      <xdr:nvSpPr>
        <xdr:cNvPr id="509" name="Shape 509"/>
        <xdr:cNvSpPr txBox="1"/>
      </xdr:nvSpPr>
      <xdr:spPr>
        <a:xfrm>
          <a:off x="24383390" y="72648299"/>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59008</xdr:colOff>
      <xdr:row>248</xdr:row>
      <xdr:rowOff>181190</xdr:rowOff>
    </xdr:from>
    <xdr:to>
      <xdr:col>19</xdr:col>
      <xdr:colOff>497307</xdr:colOff>
      <xdr:row>248</xdr:row>
      <xdr:rowOff>181190</xdr:rowOff>
    </xdr:to>
    <xdr:sp>
      <xdr:nvSpPr>
        <xdr:cNvPr id="510" name="Shape 510"/>
        <xdr:cNvSpPr/>
      </xdr:nvSpPr>
      <xdr:spPr>
        <a:xfrm>
          <a:off x="23909608" y="7308427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543152</xdr:colOff>
      <xdr:row>248</xdr:row>
      <xdr:rowOff>35488</xdr:rowOff>
    </xdr:from>
    <xdr:to>
      <xdr:col>20</xdr:col>
      <xdr:colOff>1015261</xdr:colOff>
      <xdr:row>249</xdr:row>
      <xdr:rowOff>64645</xdr:rowOff>
    </xdr:to>
    <xdr:sp>
      <xdr:nvSpPr>
        <xdr:cNvPr id="511" name="Shape 511"/>
        <xdr:cNvSpPr txBox="1"/>
      </xdr:nvSpPr>
      <xdr:spPr>
        <a:xfrm>
          <a:off x="24393752" y="72938568"/>
          <a:ext cx="1716710"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15 deaths!!!</a:t>
          </a:r>
        </a:p>
      </xdr:txBody>
    </xdr:sp>
    <xdr:clientData/>
  </xdr:twoCellAnchor>
  <xdr:twoCellAnchor>
    <xdr:from>
      <xdr:col>19</xdr:col>
      <xdr:colOff>99519</xdr:colOff>
      <xdr:row>250</xdr:row>
      <xdr:rowOff>182130</xdr:rowOff>
    </xdr:from>
    <xdr:to>
      <xdr:col>19</xdr:col>
      <xdr:colOff>537818</xdr:colOff>
      <xdr:row>250</xdr:row>
      <xdr:rowOff>182130</xdr:rowOff>
    </xdr:to>
    <xdr:sp>
      <xdr:nvSpPr>
        <xdr:cNvPr id="512" name="Shape 512"/>
        <xdr:cNvSpPr/>
      </xdr:nvSpPr>
      <xdr:spPr>
        <a:xfrm>
          <a:off x="23950119" y="7367957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583663</xdr:colOff>
      <xdr:row>250</xdr:row>
      <xdr:rowOff>22771</xdr:rowOff>
    </xdr:from>
    <xdr:to>
      <xdr:col>23</xdr:col>
      <xdr:colOff>1194822</xdr:colOff>
      <xdr:row>251</xdr:row>
      <xdr:rowOff>223240</xdr:rowOff>
    </xdr:to>
    <xdr:sp>
      <xdr:nvSpPr>
        <xdr:cNvPr id="513" name="Shape 513"/>
        <xdr:cNvSpPr txBox="1"/>
      </xdr:nvSpPr>
      <xdr:spPr>
        <a:xfrm>
          <a:off x="24434263" y="73520211"/>
          <a:ext cx="558956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in the Stockholm and Gothenburg regions, Uppsala, Östergötland and Skåne</a:t>
          </a:r>
        </a:p>
      </xdr:txBody>
    </xdr:sp>
    <xdr:clientData/>
  </xdr:twoCellAnchor>
  <xdr:twoCellAnchor>
    <xdr:from>
      <xdr:col>19</xdr:col>
      <xdr:colOff>581465</xdr:colOff>
      <xdr:row>252</xdr:row>
      <xdr:rowOff>76416</xdr:rowOff>
    </xdr:from>
    <xdr:to>
      <xdr:col>20</xdr:col>
      <xdr:colOff>616240</xdr:colOff>
      <xdr:row>253</xdr:row>
      <xdr:rowOff>285775</xdr:rowOff>
    </xdr:to>
    <xdr:sp>
      <xdr:nvSpPr>
        <xdr:cNvPr id="514" name="Shape 514"/>
        <xdr:cNvSpPr txBox="1"/>
      </xdr:nvSpPr>
      <xdr:spPr>
        <a:xfrm>
          <a:off x="24432065" y="7420631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252</xdr:row>
      <xdr:rowOff>168684</xdr:rowOff>
    </xdr:from>
    <xdr:to>
      <xdr:col>19</xdr:col>
      <xdr:colOff>521788</xdr:colOff>
      <xdr:row>252</xdr:row>
      <xdr:rowOff>168684</xdr:rowOff>
    </xdr:to>
    <xdr:sp>
      <xdr:nvSpPr>
        <xdr:cNvPr id="515" name="Shape 515"/>
        <xdr:cNvSpPr/>
      </xdr:nvSpPr>
      <xdr:spPr>
        <a:xfrm>
          <a:off x="23934089" y="742985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253</xdr:row>
      <xdr:rowOff>164906</xdr:rowOff>
    </xdr:from>
    <xdr:to>
      <xdr:col>19</xdr:col>
      <xdr:colOff>521788</xdr:colOff>
      <xdr:row>253</xdr:row>
      <xdr:rowOff>164906</xdr:rowOff>
    </xdr:to>
    <xdr:sp>
      <xdr:nvSpPr>
        <xdr:cNvPr id="516" name="Shape 516"/>
        <xdr:cNvSpPr/>
      </xdr:nvSpPr>
      <xdr:spPr>
        <a:xfrm>
          <a:off x="23934089" y="7458246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254</xdr:row>
      <xdr:rowOff>174715</xdr:rowOff>
    </xdr:from>
    <xdr:to>
      <xdr:col>19</xdr:col>
      <xdr:colOff>521788</xdr:colOff>
      <xdr:row>254</xdr:row>
      <xdr:rowOff>174715</xdr:rowOff>
    </xdr:to>
    <xdr:sp>
      <xdr:nvSpPr>
        <xdr:cNvPr id="517" name="Shape 517"/>
        <xdr:cNvSpPr/>
      </xdr:nvSpPr>
      <xdr:spPr>
        <a:xfrm>
          <a:off x="23934089" y="748799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254</xdr:row>
      <xdr:rowOff>30918</xdr:rowOff>
    </xdr:from>
    <xdr:to>
      <xdr:col>20</xdr:col>
      <xdr:colOff>759863</xdr:colOff>
      <xdr:row>255</xdr:row>
      <xdr:rowOff>11815</xdr:rowOff>
    </xdr:to>
    <xdr:sp>
      <xdr:nvSpPr>
        <xdr:cNvPr id="518" name="Shape 518"/>
        <xdr:cNvSpPr txBox="1"/>
      </xdr:nvSpPr>
      <xdr:spPr>
        <a:xfrm>
          <a:off x="24418233" y="74736128"/>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255</xdr:row>
      <xdr:rowOff>182763</xdr:rowOff>
    </xdr:from>
    <xdr:to>
      <xdr:col>19</xdr:col>
      <xdr:colOff>521788</xdr:colOff>
      <xdr:row>255</xdr:row>
      <xdr:rowOff>182763</xdr:rowOff>
    </xdr:to>
    <xdr:sp>
      <xdr:nvSpPr>
        <xdr:cNvPr id="519" name="Shape 519"/>
        <xdr:cNvSpPr/>
      </xdr:nvSpPr>
      <xdr:spPr>
        <a:xfrm>
          <a:off x="23934089" y="7519467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255</xdr:row>
      <xdr:rowOff>23404</xdr:rowOff>
    </xdr:from>
    <xdr:to>
      <xdr:col>23</xdr:col>
      <xdr:colOff>431731</xdr:colOff>
      <xdr:row>256</xdr:row>
      <xdr:rowOff>223873</xdr:rowOff>
    </xdr:to>
    <xdr:sp>
      <xdr:nvSpPr>
        <xdr:cNvPr id="520" name="Shape 520"/>
        <xdr:cNvSpPr txBox="1"/>
      </xdr:nvSpPr>
      <xdr:spPr>
        <a:xfrm>
          <a:off x="24418233" y="75035319"/>
          <a:ext cx="4842499"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in the Halland, Örebro and Jönköping regions</a:t>
          </a:r>
        </a:p>
      </xdr:txBody>
    </xdr:sp>
    <xdr:clientData/>
  </xdr:twoCellAnchor>
  <xdr:twoCellAnchor>
    <xdr:from>
      <xdr:col>19</xdr:col>
      <xdr:colOff>83489</xdr:colOff>
      <xdr:row>257</xdr:row>
      <xdr:rowOff>174643</xdr:rowOff>
    </xdr:from>
    <xdr:to>
      <xdr:col>19</xdr:col>
      <xdr:colOff>521788</xdr:colOff>
      <xdr:row>257</xdr:row>
      <xdr:rowOff>174643</xdr:rowOff>
    </xdr:to>
    <xdr:sp>
      <xdr:nvSpPr>
        <xdr:cNvPr id="521" name="Shape 521"/>
        <xdr:cNvSpPr/>
      </xdr:nvSpPr>
      <xdr:spPr>
        <a:xfrm>
          <a:off x="23934089" y="7583806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257</xdr:row>
      <xdr:rowOff>15284</xdr:rowOff>
    </xdr:from>
    <xdr:to>
      <xdr:col>23</xdr:col>
      <xdr:colOff>431731</xdr:colOff>
      <xdr:row>258</xdr:row>
      <xdr:rowOff>215753</xdr:rowOff>
    </xdr:to>
    <xdr:sp>
      <xdr:nvSpPr>
        <xdr:cNvPr id="522" name="Shape 522"/>
        <xdr:cNvSpPr txBox="1"/>
      </xdr:nvSpPr>
      <xdr:spPr>
        <a:xfrm>
          <a:off x="24418233" y="75678709"/>
          <a:ext cx="4842499"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in the … regions</a:t>
          </a:r>
        </a:p>
      </xdr:txBody>
    </xdr:sp>
    <xdr:clientData/>
  </xdr:twoCellAnchor>
  <xdr:twoCellAnchor>
    <xdr:from>
      <xdr:col>19</xdr:col>
      <xdr:colOff>581465</xdr:colOff>
      <xdr:row>259</xdr:row>
      <xdr:rowOff>66095</xdr:rowOff>
    </xdr:from>
    <xdr:to>
      <xdr:col>20</xdr:col>
      <xdr:colOff>616240</xdr:colOff>
      <xdr:row>260</xdr:row>
      <xdr:rowOff>275454</xdr:rowOff>
    </xdr:to>
    <xdr:sp>
      <xdr:nvSpPr>
        <xdr:cNvPr id="523" name="Shape 523"/>
        <xdr:cNvSpPr txBox="1"/>
      </xdr:nvSpPr>
      <xdr:spPr>
        <a:xfrm>
          <a:off x="24432065" y="76361980"/>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259</xdr:row>
      <xdr:rowOff>158363</xdr:rowOff>
    </xdr:from>
    <xdr:to>
      <xdr:col>19</xdr:col>
      <xdr:colOff>521788</xdr:colOff>
      <xdr:row>259</xdr:row>
      <xdr:rowOff>158363</xdr:rowOff>
    </xdr:to>
    <xdr:sp>
      <xdr:nvSpPr>
        <xdr:cNvPr id="524" name="Shape 524"/>
        <xdr:cNvSpPr/>
      </xdr:nvSpPr>
      <xdr:spPr>
        <a:xfrm>
          <a:off x="23934089" y="7645424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260</xdr:row>
      <xdr:rowOff>154585</xdr:rowOff>
    </xdr:from>
    <xdr:to>
      <xdr:col>19</xdr:col>
      <xdr:colOff>521788</xdr:colOff>
      <xdr:row>260</xdr:row>
      <xdr:rowOff>154585</xdr:rowOff>
    </xdr:to>
    <xdr:sp>
      <xdr:nvSpPr>
        <xdr:cNvPr id="525" name="Shape 525"/>
        <xdr:cNvSpPr/>
      </xdr:nvSpPr>
      <xdr:spPr>
        <a:xfrm>
          <a:off x="23934089" y="767381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261</xdr:row>
      <xdr:rowOff>164394</xdr:rowOff>
    </xdr:from>
    <xdr:to>
      <xdr:col>19</xdr:col>
      <xdr:colOff>521788</xdr:colOff>
      <xdr:row>261</xdr:row>
      <xdr:rowOff>164394</xdr:rowOff>
    </xdr:to>
    <xdr:sp>
      <xdr:nvSpPr>
        <xdr:cNvPr id="526" name="Shape 526"/>
        <xdr:cNvSpPr/>
      </xdr:nvSpPr>
      <xdr:spPr>
        <a:xfrm>
          <a:off x="23934089" y="770355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261</xdr:row>
      <xdr:rowOff>20597</xdr:rowOff>
    </xdr:from>
    <xdr:to>
      <xdr:col>20</xdr:col>
      <xdr:colOff>759863</xdr:colOff>
      <xdr:row>262</xdr:row>
      <xdr:rowOff>20543</xdr:rowOff>
    </xdr:to>
    <xdr:sp>
      <xdr:nvSpPr>
        <xdr:cNvPr id="527" name="Shape 527"/>
        <xdr:cNvSpPr txBox="1"/>
      </xdr:nvSpPr>
      <xdr:spPr>
        <a:xfrm>
          <a:off x="24418233" y="76891792"/>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263</xdr:row>
      <xdr:rowOff>151201</xdr:rowOff>
    </xdr:from>
    <xdr:to>
      <xdr:col>19</xdr:col>
      <xdr:colOff>521788</xdr:colOff>
      <xdr:row>263</xdr:row>
      <xdr:rowOff>151201</xdr:rowOff>
    </xdr:to>
    <xdr:sp>
      <xdr:nvSpPr>
        <xdr:cNvPr id="528" name="Shape 528"/>
        <xdr:cNvSpPr/>
      </xdr:nvSpPr>
      <xdr:spPr>
        <a:xfrm>
          <a:off x="23934089" y="7759770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262</xdr:row>
      <xdr:rowOff>279946</xdr:rowOff>
    </xdr:from>
    <xdr:to>
      <xdr:col>23</xdr:col>
      <xdr:colOff>983455</xdr:colOff>
      <xdr:row>264</xdr:row>
      <xdr:rowOff>21448</xdr:rowOff>
    </xdr:to>
    <xdr:sp>
      <xdr:nvSpPr>
        <xdr:cNvPr id="529" name="Shape 529"/>
        <xdr:cNvSpPr txBox="1"/>
      </xdr:nvSpPr>
      <xdr:spPr>
        <a:xfrm>
          <a:off x="24418233" y="77438796"/>
          <a:ext cx="5394223"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Testing system saturated in many regions: number of positives underestimated !!!</a:t>
          </a:r>
        </a:p>
      </xdr:txBody>
    </xdr:sp>
    <xdr:clientData/>
  </xdr:twoCellAnchor>
  <xdr:twoCellAnchor>
    <xdr:from>
      <xdr:col>19</xdr:col>
      <xdr:colOff>581465</xdr:colOff>
      <xdr:row>266</xdr:row>
      <xdr:rowOff>80826</xdr:rowOff>
    </xdr:from>
    <xdr:to>
      <xdr:col>20</xdr:col>
      <xdr:colOff>616240</xdr:colOff>
      <xdr:row>268</xdr:row>
      <xdr:rowOff>2530</xdr:rowOff>
    </xdr:to>
    <xdr:sp>
      <xdr:nvSpPr>
        <xdr:cNvPr id="530" name="Shape 530"/>
        <xdr:cNvSpPr txBox="1"/>
      </xdr:nvSpPr>
      <xdr:spPr>
        <a:xfrm>
          <a:off x="24432065" y="7839029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266</xdr:row>
      <xdr:rowOff>173094</xdr:rowOff>
    </xdr:from>
    <xdr:to>
      <xdr:col>19</xdr:col>
      <xdr:colOff>521788</xdr:colOff>
      <xdr:row>266</xdr:row>
      <xdr:rowOff>173094</xdr:rowOff>
    </xdr:to>
    <xdr:sp>
      <xdr:nvSpPr>
        <xdr:cNvPr id="531" name="Shape 531"/>
        <xdr:cNvSpPr/>
      </xdr:nvSpPr>
      <xdr:spPr>
        <a:xfrm>
          <a:off x="23934089" y="7848256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267</xdr:row>
      <xdr:rowOff>169316</xdr:rowOff>
    </xdr:from>
    <xdr:to>
      <xdr:col>19</xdr:col>
      <xdr:colOff>521788</xdr:colOff>
      <xdr:row>267</xdr:row>
      <xdr:rowOff>169316</xdr:rowOff>
    </xdr:to>
    <xdr:sp>
      <xdr:nvSpPr>
        <xdr:cNvPr id="532" name="Shape 532"/>
        <xdr:cNvSpPr/>
      </xdr:nvSpPr>
      <xdr:spPr>
        <a:xfrm>
          <a:off x="23934089" y="787664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268</xdr:row>
      <xdr:rowOff>179125</xdr:rowOff>
    </xdr:from>
    <xdr:to>
      <xdr:col>19</xdr:col>
      <xdr:colOff>521788</xdr:colOff>
      <xdr:row>268</xdr:row>
      <xdr:rowOff>179125</xdr:rowOff>
    </xdr:to>
    <xdr:sp>
      <xdr:nvSpPr>
        <xdr:cNvPr id="533" name="Shape 533"/>
        <xdr:cNvSpPr/>
      </xdr:nvSpPr>
      <xdr:spPr>
        <a:xfrm>
          <a:off x="23934089" y="7906390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268</xdr:row>
      <xdr:rowOff>35328</xdr:rowOff>
    </xdr:from>
    <xdr:to>
      <xdr:col>20</xdr:col>
      <xdr:colOff>759863</xdr:colOff>
      <xdr:row>269</xdr:row>
      <xdr:rowOff>35275</xdr:rowOff>
    </xdr:to>
    <xdr:sp>
      <xdr:nvSpPr>
        <xdr:cNvPr id="534" name="Shape 534"/>
        <xdr:cNvSpPr txBox="1"/>
      </xdr:nvSpPr>
      <xdr:spPr>
        <a:xfrm>
          <a:off x="24418233" y="78920108"/>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273</xdr:row>
      <xdr:rowOff>70164</xdr:rowOff>
    </xdr:from>
    <xdr:to>
      <xdr:col>20</xdr:col>
      <xdr:colOff>616240</xdr:colOff>
      <xdr:row>274</xdr:row>
      <xdr:rowOff>279523</xdr:rowOff>
    </xdr:to>
    <xdr:sp>
      <xdr:nvSpPr>
        <xdr:cNvPr id="535" name="Shape 535"/>
        <xdr:cNvSpPr txBox="1"/>
      </xdr:nvSpPr>
      <xdr:spPr>
        <a:xfrm>
          <a:off x="24432065" y="8039321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273</xdr:row>
      <xdr:rowOff>162432</xdr:rowOff>
    </xdr:from>
    <xdr:to>
      <xdr:col>19</xdr:col>
      <xdr:colOff>521788</xdr:colOff>
      <xdr:row>273</xdr:row>
      <xdr:rowOff>162432</xdr:rowOff>
    </xdr:to>
    <xdr:sp>
      <xdr:nvSpPr>
        <xdr:cNvPr id="536" name="Shape 536"/>
        <xdr:cNvSpPr/>
      </xdr:nvSpPr>
      <xdr:spPr>
        <a:xfrm>
          <a:off x="23934089" y="8048548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274</xdr:row>
      <xdr:rowOff>158654</xdr:rowOff>
    </xdr:from>
    <xdr:to>
      <xdr:col>19</xdr:col>
      <xdr:colOff>521788</xdr:colOff>
      <xdr:row>274</xdr:row>
      <xdr:rowOff>158654</xdr:rowOff>
    </xdr:to>
    <xdr:sp>
      <xdr:nvSpPr>
        <xdr:cNvPr id="537" name="Shape 537"/>
        <xdr:cNvSpPr/>
      </xdr:nvSpPr>
      <xdr:spPr>
        <a:xfrm>
          <a:off x="23934089" y="8076936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275</xdr:row>
      <xdr:rowOff>168463</xdr:rowOff>
    </xdr:from>
    <xdr:to>
      <xdr:col>19</xdr:col>
      <xdr:colOff>521788</xdr:colOff>
      <xdr:row>275</xdr:row>
      <xdr:rowOff>168463</xdr:rowOff>
    </xdr:to>
    <xdr:sp>
      <xdr:nvSpPr>
        <xdr:cNvPr id="538" name="Shape 538"/>
        <xdr:cNvSpPr/>
      </xdr:nvSpPr>
      <xdr:spPr>
        <a:xfrm>
          <a:off x="23934089" y="810668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275</xdr:row>
      <xdr:rowOff>24666</xdr:rowOff>
    </xdr:from>
    <xdr:to>
      <xdr:col>20</xdr:col>
      <xdr:colOff>759863</xdr:colOff>
      <xdr:row>276</xdr:row>
      <xdr:rowOff>24613</xdr:rowOff>
    </xdr:to>
    <xdr:sp>
      <xdr:nvSpPr>
        <xdr:cNvPr id="539" name="Shape 539"/>
        <xdr:cNvSpPr txBox="1"/>
      </xdr:nvSpPr>
      <xdr:spPr>
        <a:xfrm>
          <a:off x="24418233" y="80923031"/>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581465</xdr:colOff>
      <xdr:row>280</xdr:row>
      <xdr:rowOff>89416</xdr:rowOff>
    </xdr:from>
    <xdr:to>
      <xdr:col>20</xdr:col>
      <xdr:colOff>616240</xdr:colOff>
      <xdr:row>282</xdr:row>
      <xdr:rowOff>11120</xdr:rowOff>
    </xdr:to>
    <xdr:sp>
      <xdr:nvSpPr>
        <xdr:cNvPr id="540" name="Shape 540"/>
        <xdr:cNvSpPr txBox="1"/>
      </xdr:nvSpPr>
      <xdr:spPr>
        <a:xfrm>
          <a:off x="24432065" y="824260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280</xdr:row>
      <xdr:rowOff>181684</xdr:rowOff>
    </xdr:from>
    <xdr:to>
      <xdr:col>19</xdr:col>
      <xdr:colOff>521788</xdr:colOff>
      <xdr:row>280</xdr:row>
      <xdr:rowOff>181684</xdr:rowOff>
    </xdr:to>
    <xdr:sp>
      <xdr:nvSpPr>
        <xdr:cNvPr id="541" name="Shape 541"/>
        <xdr:cNvSpPr/>
      </xdr:nvSpPr>
      <xdr:spPr>
        <a:xfrm>
          <a:off x="23934089" y="825183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281</xdr:row>
      <xdr:rowOff>177906</xdr:rowOff>
    </xdr:from>
    <xdr:to>
      <xdr:col>19</xdr:col>
      <xdr:colOff>521788</xdr:colOff>
      <xdr:row>281</xdr:row>
      <xdr:rowOff>177906</xdr:rowOff>
    </xdr:to>
    <xdr:sp>
      <xdr:nvSpPr>
        <xdr:cNvPr id="542" name="Shape 542"/>
        <xdr:cNvSpPr/>
      </xdr:nvSpPr>
      <xdr:spPr>
        <a:xfrm>
          <a:off x="23934089" y="8280220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282</xdr:row>
      <xdr:rowOff>187715</xdr:rowOff>
    </xdr:from>
    <xdr:to>
      <xdr:col>19</xdr:col>
      <xdr:colOff>521788</xdr:colOff>
      <xdr:row>282</xdr:row>
      <xdr:rowOff>187715</xdr:rowOff>
    </xdr:to>
    <xdr:sp>
      <xdr:nvSpPr>
        <xdr:cNvPr id="543" name="Shape 543"/>
        <xdr:cNvSpPr/>
      </xdr:nvSpPr>
      <xdr:spPr>
        <a:xfrm>
          <a:off x="23934089" y="83099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282</xdr:row>
      <xdr:rowOff>43918</xdr:rowOff>
    </xdr:from>
    <xdr:to>
      <xdr:col>20</xdr:col>
      <xdr:colOff>759863</xdr:colOff>
      <xdr:row>283</xdr:row>
      <xdr:rowOff>43865</xdr:rowOff>
    </xdr:to>
    <xdr:sp>
      <xdr:nvSpPr>
        <xdr:cNvPr id="544" name="Shape 544"/>
        <xdr:cNvSpPr txBox="1"/>
      </xdr:nvSpPr>
      <xdr:spPr>
        <a:xfrm>
          <a:off x="24418233" y="82955868"/>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29</xdr:col>
      <xdr:colOff>668040</xdr:colOff>
      <xdr:row>166</xdr:row>
      <xdr:rowOff>205700</xdr:rowOff>
    </xdr:from>
    <xdr:to>
      <xdr:col>34</xdr:col>
      <xdr:colOff>821477</xdr:colOff>
      <xdr:row>183</xdr:row>
      <xdr:rowOff>192605</xdr:rowOff>
    </xdr:to>
    <xdr:graphicFrame>
      <xdr:nvGraphicFramePr>
        <xdr:cNvPr id="546" name="Chart 546"/>
        <xdr:cNvGraphicFramePr/>
      </xdr:nvGraphicFramePr>
      <xdr:xfrm>
        <a:off x="36964640" y="49799835"/>
        <a:ext cx="6376438"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36</xdr:col>
      <xdr:colOff>204195</xdr:colOff>
      <xdr:row>166</xdr:row>
      <xdr:rowOff>205700</xdr:rowOff>
    </xdr:from>
    <xdr:to>
      <xdr:col>41</xdr:col>
      <xdr:colOff>357633</xdr:colOff>
      <xdr:row>183</xdr:row>
      <xdr:rowOff>192605</xdr:rowOff>
    </xdr:to>
    <xdr:graphicFrame>
      <xdr:nvGraphicFramePr>
        <xdr:cNvPr id="547" name="Chart 547"/>
        <xdr:cNvGraphicFramePr/>
      </xdr:nvGraphicFramePr>
      <xdr:xfrm>
        <a:off x="45212995" y="49799835"/>
        <a:ext cx="6376439" cy="487704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0</xdr:col>
      <xdr:colOff>615950</xdr:colOff>
      <xdr:row>17</xdr:row>
      <xdr:rowOff>207381</xdr:rowOff>
    </xdr:from>
    <xdr:to>
      <xdr:col>1</xdr:col>
      <xdr:colOff>758</xdr:colOff>
      <xdr:row>19</xdr:row>
      <xdr:rowOff>101145</xdr:rowOff>
    </xdr:to>
    <xdr:sp>
      <xdr:nvSpPr>
        <xdr:cNvPr id="548" name="Shape 548"/>
        <xdr:cNvSpPr txBox="1"/>
      </xdr:nvSpPr>
      <xdr:spPr>
        <a:xfrm>
          <a:off x="615950" y="6598021"/>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291</xdr:row>
      <xdr:rowOff>15933</xdr:rowOff>
    </xdr:from>
    <xdr:to>
      <xdr:col>14</xdr:col>
      <xdr:colOff>254394</xdr:colOff>
      <xdr:row>294</xdr:row>
      <xdr:rowOff>184575</xdr:rowOff>
    </xdr:to>
    <xdr:sp>
      <xdr:nvSpPr>
        <xdr:cNvPr id="549" name="Shape 549"/>
        <xdr:cNvSpPr txBox="1"/>
      </xdr:nvSpPr>
      <xdr:spPr>
        <a:xfrm>
          <a:off x="7992095" y="85368823"/>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17</xdr:col>
      <xdr:colOff>625349</xdr:colOff>
      <xdr:row>23</xdr:row>
      <xdr:rowOff>245075</xdr:rowOff>
    </xdr:from>
    <xdr:to>
      <xdr:col>18</xdr:col>
      <xdr:colOff>735480</xdr:colOff>
      <xdr:row>25</xdr:row>
      <xdr:rowOff>109629</xdr:rowOff>
    </xdr:to>
    <xdr:sp>
      <xdr:nvSpPr>
        <xdr:cNvPr id="550" name="Shape 550"/>
        <xdr:cNvSpPr txBox="1"/>
      </xdr:nvSpPr>
      <xdr:spPr>
        <a:xfrm>
          <a:off x="21986749" y="84378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17</xdr:col>
      <xdr:colOff>127373</xdr:colOff>
      <xdr:row>24</xdr:row>
      <xdr:rowOff>184729</xdr:rowOff>
    </xdr:from>
    <xdr:to>
      <xdr:col>17</xdr:col>
      <xdr:colOff>565672</xdr:colOff>
      <xdr:row>24</xdr:row>
      <xdr:rowOff>184729</xdr:rowOff>
    </xdr:to>
    <xdr:sp>
      <xdr:nvSpPr>
        <xdr:cNvPr id="551" name="Shape 551"/>
        <xdr:cNvSpPr/>
      </xdr:nvSpPr>
      <xdr:spPr>
        <a:xfrm>
          <a:off x="21488773" y="86842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25</xdr:row>
      <xdr:rowOff>61755</xdr:rowOff>
    </xdr:from>
    <xdr:to>
      <xdr:col>18</xdr:col>
      <xdr:colOff>735480</xdr:colOff>
      <xdr:row>26</xdr:row>
      <xdr:rowOff>233014</xdr:rowOff>
    </xdr:to>
    <xdr:sp>
      <xdr:nvSpPr>
        <xdr:cNvPr id="552" name="Shape 552"/>
        <xdr:cNvSpPr txBox="1"/>
      </xdr:nvSpPr>
      <xdr:spPr>
        <a:xfrm>
          <a:off x="21986749" y="88869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17</xdr:col>
      <xdr:colOff>127372</xdr:colOff>
      <xdr:row>25</xdr:row>
      <xdr:rowOff>206513</xdr:rowOff>
    </xdr:from>
    <xdr:to>
      <xdr:col>17</xdr:col>
      <xdr:colOff>565670</xdr:colOff>
      <xdr:row>25</xdr:row>
      <xdr:rowOff>206513</xdr:rowOff>
    </xdr:to>
    <xdr:sp>
      <xdr:nvSpPr>
        <xdr:cNvPr id="553" name="Shape 553"/>
        <xdr:cNvSpPr/>
      </xdr:nvSpPr>
      <xdr:spPr>
        <a:xfrm>
          <a:off x="21488772" y="90317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19</xdr:row>
      <xdr:rowOff>234057</xdr:rowOff>
    </xdr:from>
    <xdr:to>
      <xdr:col>18</xdr:col>
      <xdr:colOff>735480</xdr:colOff>
      <xdr:row>21</xdr:row>
      <xdr:rowOff>136711</xdr:rowOff>
    </xdr:to>
    <xdr:sp>
      <xdr:nvSpPr>
        <xdr:cNvPr id="554" name="Shape 554"/>
        <xdr:cNvSpPr txBox="1"/>
      </xdr:nvSpPr>
      <xdr:spPr>
        <a:xfrm>
          <a:off x="21986749" y="72571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17</xdr:col>
      <xdr:colOff>127372</xdr:colOff>
      <xdr:row>20</xdr:row>
      <xdr:rowOff>173710</xdr:rowOff>
    </xdr:from>
    <xdr:to>
      <xdr:col>17</xdr:col>
      <xdr:colOff>565670</xdr:colOff>
      <xdr:row>20</xdr:row>
      <xdr:rowOff>173710</xdr:rowOff>
    </xdr:to>
    <xdr:sp>
      <xdr:nvSpPr>
        <xdr:cNvPr id="555" name="Shape 555"/>
        <xdr:cNvSpPr/>
      </xdr:nvSpPr>
      <xdr:spPr>
        <a:xfrm>
          <a:off x="21488772" y="75035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625351</xdr:colOff>
      <xdr:row>29</xdr:row>
      <xdr:rowOff>174034</xdr:rowOff>
    </xdr:from>
    <xdr:to>
      <xdr:col>18</xdr:col>
      <xdr:colOff>841050</xdr:colOff>
      <xdr:row>31</xdr:row>
      <xdr:rowOff>248001</xdr:rowOff>
    </xdr:to>
    <xdr:sp>
      <xdr:nvSpPr>
        <xdr:cNvPr id="556" name="Shape 556"/>
        <xdr:cNvSpPr txBox="1"/>
      </xdr:nvSpPr>
      <xdr:spPr>
        <a:xfrm>
          <a:off x="21986750" y="102070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17</xdr:col>
      <xdr:colOff>127373</xdr:colOff>
      <xdr:row>30</xdr:row>
      <xdr:rowOff>190845</xdr:rowOff>
    </xdr:from>
    <xdr:to>
      <xdr:col>17</xdr:col>
      <xdr:colOff>565672</xdr:colOff>
      <xdr:row>30</xdr:row>
      <xdr:rowOff>190845</xdr:rowOff>
    </xdr:to>
    <xdr:sp>
      <xdr:nvSpPr>
        <xdr:cNvPr id="557" name="Shape 557"/>
        <xdr:cNvSpPr/>
      </xdr:nvSpPr>
      <xdr:spPr>
        <a:xfrm>
          <a:off x="21488773" y="105305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28</xdr:col>
      <xdr:colOff>631207</xdr:colOff>
      <xdr:row>67</xdr:row>
      <xdr:rowOff>13679</xdr:rowOff>
    </xdr:from>
    <xdr:to>
      <xdr:col>33</xdr:col>
      <xdr:colOff>773444</xdr:colOff>
      <xdr:row>83</xdr:row>
      <xdr:rowOff>238309</xdr:rowOff>
    </xdr:to>
    <xdr:graphicFrame>
      <xdr:nvGraphicFramePr>
        <xdr:cNvPr id="558" name="Chart 558"/>
        <xdr:cNvGraphicFramePr/>
      </xdr:nvGraphicFramePr>
      <xdr:xfrm>
        <a:off x="35683207" y="21129969"/>
        <a:ext cx="6365238"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625351</xdr:colOff>
      <xdr:row>34</xdr:row>
      <xdr:rowOff>29541</xdr:rowOff>
    </xdr:from>
    <xdr:to>
      <xdr:col>18</xdr:col>
      <xdr:colOff>1052441</xdr:colOff>
      <xdr:row>34</xdr:row>
      <xdr:rowOff>317143</xdr:rowOff>
    </xdr:to>
    <xdr:sp>
      <xdr:nvSpPr>
        <xdr:cNvPr id="559" name="Shape 559"/>
        <xdr:cNvSpPr txBox="1"/>
      </xdr:nvSpPr>
      <xdr:spPr>
        <a:xfrm>
          <a:off x="21986750" y="115960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17</xdr:col>
      <xdr:colOff>127373</xdr:colOff>
      <xdr:row>34</xdr:row>
      <xdr:rowOff>173342</xdr:rowOff>
    </xdr:from>
    <xdr:to>
      <xdr:col>17</xdr:col>
      <xdr:colOff>565672</xdr:colOff>
      <xdr:row>34</xdr:row>
      <xdr:rowOff>173342</xdr:rowOff>
    </xdr:to>
    <xdr:sp>
      <xdr:nvSpPr>
        <xdr:cNvPr id="560" name="Shape 560"/>
        <xdr:cNvSpPr/>
      </xdr:nvSpPr>
      <xdr:spPr>
        <a:xfrm>
          <a:off x="21488773" y="117398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49</xdr:row>
      <xdr:rowOff>64018</xdr:rowOff>
    </xdr:from>
    <xdr:to>
      <xdr:col>18</xdr:col>
      <xdr:colOff>783333</xdr:colOff>
      <xdr:row>51</xdr:row>
      <xdr:rowOff>195134</xdr:rowOff>
    </xdr:to>
    <xdr:sp>
      <xdr:nvSpPr>
        <xdr:cNvPr id="561" name="Shape 561"/>
        <xdr:cNvSpPr txBox="1"/>
      </xdr:nvSpPr>
      <xdr:spPr>
        <a:xfrm>
          <a:off x="21929033" y="160025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17</xdr:col>
      <xdr:colOff>76573</xdr:colOff>
      <xdr:row>49</xdr:row>
      <xdr:rowOff>147722</xdr:rowOff>
    </xdr:from>
    <xdr:to>
      <xdr:col>17</xdr:col>
      <xdr:colOff>514872</xdr:colOff>
      <xdr:row>49</xdr:row>
      <xdr:rowOff>147722</xdr:rowOff>
    </xdr:to>
    <xdr:sp>
      <xdr:nvSpPr>
        <xdr:cNvPr id="562" name="Shape 562"/>
        <xdr:cNvSpPr/>
      </xdr:nvSpPr>
      <xdr:spPr>
        <a:xfrm>
          <a:off x="21437973" y="160862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50</xdr:row>
      <xdr:rowOff>117912</xdr:rowOff>
    </xdr:from>
    <xdr:to>
      <xdr:col>17</xdr:col>
      <xdr:colOff>514872</xdr:colOff>
      <xdr:row>50</xdr:row>
      <xdr:rowOff>117912</xdr:rowOff>
    </xdr:to>
    <xdr:sp>
      <xdr:nvSpPr>
        <xdr:cNvPr id="563" name="Shape 563"/>
        <xdr:cNvSpPr/>
      </xdr:nvSpPr>
      <xdr:spPr>
        <a:xfrm>
          <a:off x="21437973" y="16344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51</xdr:row>
      <xdr:rowOff>88102</xdr:rowOff>
    </xdr:from>
    <xdr:to>
      <xdr:col>17</xdr:col>
      <xdr:colOff>514872</xdr:colOff>
      <xdr:row>51</xdr:row>
      <xdr:rowOff>88102</xdr:rowOff>
    </xdr:to>
    <xdr:sp>
      <xdr:nvSpPr>
        <xdr:cNvPr id="564" name="Shape 564"/>
        <xdr:cNvSpPr/>
      </xdr:nvSpPr>
      <xdr:spPr>
        <a:xfrm>
          <a:off x="21437973" y="166019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5127</xdr:colOff>
      <xdr:row>251</xdr:row>
      <xdr:rowOff>37546</xdr:rowOff>
    </xdr:from>
    <xdr:to>
      <xdr:col>28</xdr:col>
      <xdr:colOff>148238</xdr:colOff>
      <xdr:row>268</xdr:row>
      <xdr:rowOff>24451</xdr:rowOff>
    </xdr:to>
    <xdr:graphicFrame>
      <xdr:nvGraphicFramePr>
        <xdr:cNvPr id="565" name="Chart 565"/>
        <xdr:cNvGraphicFramePr/>
      </xdr:nvGraphicFramePr>
      <xdr:xfrm>
        <a:off x="28834127" y="74082356"/>
        <a:ext cx="6366112"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29</xdr:col>
      <xdr:colOff>58884</xdr:colOff>
      <xdr:row>89</xdr:row>
      <xdr:rowOff>148162</xdr:rowOff>
    </xdr:from>
    <xdr:to>
      <xdr:col>34</xdr:col>
      <xdr:colOff>247889</xdr:colOff>
      <xdr:row>106</xdr:row>
      <xdr:rowOff>85137</xdr:rowOff>
    </xdr:to>
    <xdr:graphicFrame>
      <xdr:nvGraphicFramePr>
        <xdr:cNvPr id="566" name="Chart 566"/>
        <xdr:cNvGraphicFramePr/>
      </xdr:nvGraphicFramePr>
      <xdr:xfrm>
        <a:off x="36355484" y="27592862"/>
        <a:ext cx="6412006"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17</xdr:col>
      <xdr:colOff>76573</xdr:colOff>
      <xdr:row>53</xdr:row>
      <xdr:rowOff>142519</xdr:rowOff>
    </xdr:from>
    <xdr:to>
      <xdr:col>17</xdr:col>
      <xdr:colOff>514872</xdr:colOff>
      <xdr:row>53</xdr:row>
      <xdr:rowOff>142519</xdr:rowOff>
    </xdr:to>
    <xdr:sp>
      <xdr:nvSpPr>
        <xdr:cNvPr id="567" name="Shape 567"/>
        <xdr:cNvSpPr/>
      </xdr:nvSpPr>
      <xdr:spPr>
        <a:xfrm>
          <a:off x="21437973" y="172316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52</xdr:row>
      <xdr:rowOff>89660</xdr:rowOff>
    </xdr:from>
    <xdr:to>
      <xdr:col>18</xdr:col>
      <xdr:colOff>994724</xdr:colOff>
      <xdr:row>54</xdr:row>
      <xdr:rowOff>220777</xdr:rowOff>
    </xdr:to>
    <xdr:sp>
      <xdr:nvSpPr>
        <xdr:cNvPr id="568" name="Shape 568"/>
        <xdr:cNvSpPr txBox="1"/>
      </xdr:nvSpPr>
      <xdr:spPr>
        <a:xfrm>
          <a:off x="21929033" y="168911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35</xdr:col>
      <xdr:colOff>311360</xdr:colOff>
      <xdr:row>66</xdr:row>
      <xdr:rowOff>272406</xdr:rowOff>
    </xdr:from>
    <xdr:to>
      <xdr:col>40</xdr:col>
      <xdr:colOff>429798</xdr:colOff>
      <xdr:row>83</xdr:row>
      <xdr:rowOff>209381</xdr:rowOff>
    </xdr:to>
    <xdr:graphicFrame>
      <xdr:nvGraphicFramePr>
        <xdr:cNvPr id="569" name="Chart 569"/>
        <xdr:cNvGraphicFramePr/>
      </xdr:nvGraphicFramePr>
      <xdr:xfrm>
        <a:off x="44075560" y="21101041"/>
        <a:ext cx="634143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22</xdr:col>
      <xdr:colOff>624056</xdr:colOff>
      <xdr:row>66</xdr:row>
      <xdr:rowOff>21550</xdr:rowOff>
    </xdr:from>
    <xdr:to>
      <xdr:col>27</xdr:col>
      <xdr:colOff>565034</xdr:colOff>
      <xdr:row>82</xdr:row>
      <xdr:rowOff>246180</xdr:rowOff>
    </xdr:to>
    <xdr:graphicFrame>
      <xdr:nvGraphicFramePr>
        <xdr:cNvPr id="570" name="Chart 570"/>
        <xdr:cNvGraphicFramePr/>
      </xdr:nvGraphicFramePr>
      <xdr:xfrm>
        <a:off x="28208456" y="20850185"/>
        <a:ext cx="6163979"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22</xdr:col>
      <xdr:colOff>447526</xdr:colOff>
      <xdr:row>88</xdr:row>
      <xdr:rowOff>249732</xdr:rowOff>
    </xdr:from>
    <xdr:to>
      <xdr:col>27</xdr:col>
      <xdr:colOff>683928</xdr:colOff>
      <xdr:row>105</xdr:row>
      <xdr:rowOff>186707</xdr:rowOff>
    </xdr:to>
    <xdr:graphicFrame>
      <xdr:nvGraphicFramePr>
        <xdr:cNvPr id="571" name="Chart 571"/>
        <xdr:cNvGraphicFramePr/>
      </xdr:nvGraphicFramePr>
      <xdr:xfrm>
        <a:off x="28031926" y="27406777"/>
        <a:ext cx="64594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35</xdr:col>
      <xdr:colOff>794461</xdr:colOff>
      <xdr:row>89</xdr:row>
      <xdr:rowOff>148162</xdr:rowOff>
    </xdr:from>
    <xdr:to>
      <xdr:col>40</xdr:col>
      <xdr:colOff>982581</xdr:colOff>
      <xdr:row>106</xdr:row>
      <xdr:rowOff>85137</xdr:rowOff>
    </xdr:to>
    <xdr:graphicFrame>
      <xdr:nvGraphicFramePr>
        <xdr:cNvPr id="572" name="Chart 572"/>
        <xdr:cNvGraphicFramePr/>
      </xdr:nvGraphicFramePr>
      <xdr:xfrm>
        <a:off x="44558661" y="27592862"/>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42</xdr:col>
      <xdr:colOff>431124</xdr:colOff>
      <xdr:row>166</xdr:row>
      <xdr:rowOff>205700</xdr:rowOff>
    </xdr:from>
    <xdr:to>
      <xdr:col>47</xdr:col>
      <xdr:colOff>584562</xdr:colOff>
      <xdr:row>183</xdr:row>
      <xdr:rowOff>192605</xdr:rowOff>
    </xdr:to>
    <xdr:graphicFrame>
      <xdr:nvGraphicFramePr>
        <xdr:cNvPr id="573" name="Chart 573"/>
        <xdr:cNvGraphicFramePr/>
      </xdr:nvGraphicFramePr>
      <xdr:xfrm>
        <a:off x="52907524" y="49799835"/>
        <a:ext cx="6376438"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29</xdr:col>
      <xdr:colOff>589823</xdr:colOff>
      <xdr:row>251</xdr:row>
      <xdr:rowOff>39561</xdr:rowOff>
    </xdr:from>
    <xdr:to>
      <xdr:col>34</xdr:col>
      <xdr:colOff>692600</xdr:colOff>
      <xdr:row>268</xdr:row>
      <xdr:rowOff>26467</xdr:rowOff>
    </xdr:to>
    <xdr:graphicFrame>
      <xdr:nvGraphicFramePr>
        <xdr:cNvPr id="574" name="Chart 574"/>
        <xdr:cNvGraphicFramePr/>
      </xdr:nvGraphicFramePr>
      <xdr:xfrm>
        <a:off x="36886423" y="74084371"/>
        <a:ext cx="6325778"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36</xdr:col>
      <xdr:colOff>112116</xdr:colOff>
      <xdr:row>251</xdr:row>
      <xdr:rowOff>37546</xdr:rowOff>
    </xdr:from>
    <xdr:to>
      <xdr:col>41</xdr:col>
      <xdr:colOff>214893</xdr:colOff>
      <xdr:row>268</xdr:row>
      <xdr:rowOff>24451</xdr:rowOff>
    </xdr:to>
    <xdr:graphicFrame>
      <xdr:nvGraphicFramePr>
        <xdr:cNvPr id="575" name="Chart 575"/>
        <xdr:cNvGraphicFramePr/>
      </xdr:nvGraphicFramePr>
      <xdr:xfrm>
        <a:off x="45120916" y="74082356"/>
        <a:ext cx="6325778"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42</xdr:col>
      <xdr:colOff>512807</xdr:colOff>
      <xdr:row>251</xdr:row>
      <xdr:rowOff>37546</xdr:rowOff>
    </xdr:from>
    <xdr:to>
      <xdr:col>47</xdr:col>
      <xdr:colOff>601259</xdr:colOff>
      <xdr:row>268</xdr:row>
      <xdr:rowOff>24451</xdr:rowOff>
    </xdr:to>
    <xdr:graphicFrame>
      <xdr:nvGraphicFramePr>
        <xdr:cNvPr id="576" name="Chart 576"/>
        <xdr:cNvGraphicFramePr/>
      </xdr:nvGraphicFramePr>
      <xdr:xfrm>
        <a:off x="52989207" y="74082356"/>
        <a:ext cx="6311453"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23</xdr:col>
      <xdr:colOff>144702</xdr:colOff>
      <xdr:row>166</xdr:row>
      <xdr:rowOff>205700</xdr:rowOff>
    </xdr:from>
    <xdr:to>
      <xdr:col>28</xdr:col>
      <xdr:colOff>368751</xdr:colOff>
      <xdr:row>183</xdr:row>
      <xdr:rowOff>192605</xdr:rowOff>
    </xdr:to>
    <xdr:graphicFrame>
      <xdr:nvGraphicFramePr>
        <xdr:cNvPr id="577" name="Chart 577"/>
        <xdr:cNvGraphicFramePr/>
      </xdr:nvGraphicFramePr>
      <xdr:xfrm>
        <a:off x="28973702" y="49799835"/>
        <a:ext cx="6447050"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17</xdr:col>
      <xdr:colOff>168723</xdr:colOff>
      <xdr:row>102</xdr:row>
      <xdr:rowOff>170258</xdr:rowOff>
    </xdr:from>
    <xdr:to>
      <xdr:col>17</xdr:col>
      <xdr:colOff>607021</xdr:colOff>
      <xdr:row>102</xdr:row>
      <xdr:rowOff>170258</xdr:rowOff>
    </xdr:to>
    <xdr:sp>
      <xdr:nvSpPr>
        <xdr:cNvPr id="578" name="Shape 578"/>
        <xdr:cNvSpPr/>
      </xdr:nvSpPr>
      <xdr:spPr>
        <a:xfrm>
          <a:off x="21530123" y="3135447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659783</xdr:colOff>
      <xdr:row>100</xdr:row>
      <xdr:rowOff>174538</xdr:rowOff>
    </xdr:from>
    <xdr:to>
      <xdr:col>19</xdr:col>
      <xdr:colOff>868783</xdr:colOff>
      <xdr:row>104</xdr:row>
      <xdr:rowOff>149169</xdr:rowOff>
    </xdr:to>
    <xdr:sp>
      <xdr:nvSpPr>
        <xdr:cNvPr id="579" name="Shape 579"/>
        <xdr:cNvSpPr txBox="1"/>
      </xdr:nvSpPr>
      <xdr:spPr>
        <a:xfrm>
          <a:off x="22021182" y="30783443"/>
          <a:ext cx="2698202"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8</xdr:col>
      <xdr:colOff>797718</xdr:colOff>
      <xdr:row>295</xdr:row>
      <xdr:rowOff>163859</xdr:rowOff>
    </xdr:from>
    <xdr:to>
      <xdr:col>11</xdr:col>
      <xdr:colOff>1022570</xdr:colOff>
      <xdr:row>299</xdr:row>
      <xdr:rowOff>77865</xdr:rowOff>
    </xdr:to>
    <xdr:sp>
      <xdr:nvSpPr>
        <xdr:cNvPr id="580" name="Shape 580"/>
        <xdr:cNvSpPr txBox="1"/>
      </xdr:nvSpPr>
      <xdr:spPr>
        <a:xfrm>
          <a:off x="10957718" y="86535289"/>
          <a:ext cx="3958653" cy="93254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23</xdr:col>
      <xdr:colOff>5127</xdr:colOff>
      <xdr:row>271</xdr:row>
      <xdr:rowOff>141887</xdr:rowOff>
    </xdr:from>
    <xdr:to>
      <xdr:col>28</xdr:col>
      <xdr:colOff>16717</xdr:colOff>
      <xdr:row>288</xdr:row>
      <xdr:rowOff>227852</xdr:rowOff>
    </xdr:to>
    <xdr:graphicFrame>
      <xdr:nvGraphicFramePr>
        <xdr:cNvPr id="581" name="Chart 581"/>
        <xdr:cNvGraphicFramePr/>
      </xdr:nvGraphicFramePr>
      <xdr:xfrm>
        <a:off x="28834127" y="79939797"/>
        <a:ext cx="6234591"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29</xdr:col>
      <xdr:colOff>589823</xdr:colOff>
      <xdr:row>271</xdr:row>
      <xdr:rowOff>143908</xdr:rowOff>
    </xdr:from>
    <xdr:to>
      <xdr:col>34</xdr:col>
      <xdr:colOff>601413</xdr:colOff>
      <xdr:row>288</xdr:row>
      <xdr:rowOff>229874</xdr:rowOff>
    </xdr:to>
    <xdr:graphicFrame>
      <xdr:nvGraphicFramePr>
        <xdr:cNvPr id="582" name="Chart 582"/>
        <xdr:cNvGraphicFramePr/>
      </xdr:nvGraphicFramePr>
      <xdr:xfrm>
        <a:off x="36886423" y="79941818"/>
        <a:ext cx="6234591"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36</xdr:col>
      <xdr:colOff>112116</xdr:colOff>
      <xdr:row>271</xdr:row>
      <xdr:rowOff>141887</xdr:rowOff>
    </xdr:from>
    <xdr:to>
      <xdr:col>41</xdr:col>
      <xdr:colOff>123705</xdr:colOff>
      <xdr:row>288</xdr:row>
      <xdr:rowOff>227852</xdr:rowOff>
    </xdr:to>
    <xdr:graphicFrame>
      <xdr:nvGraphicFramePr>
        <xdr:cNvPr id="583" name="Chart 583"/>
        <xdr:cNvGraphicFramePr/>
      </xdr:nvGraphicFramePr>
      <xdr:xfrm>
        <a:off x="45120916" y="79939797"/>
        <a:ext cx="6234590"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42</xdr:col>
      <xdr:colOff>512807</xdr:colOff>
      <xdr:row>271</xdr:row>
      <xdr:rowOff>141887</xdr:rowOff>
    </xdr:from>
    <xdr:to>
      <xdr:col>47</xdr:col>
      <xdr:colOff>453785</xdr:colOff>
      <xdr:row>288</xdr:row>
      <xdr:rowOff>227852</xdr:rowOff>
    </xdr:to>
    <xdr:graphicFrame>
      <xdr:nvGraphicFramePr>
        <xdr:cNvPr id="584" name="Chart 584"/>
        <xdr:cNvGraphicFramePr/>
      </xdr:nvGraphicFramePr>
      <xdr:xfrm>
        <a:off x="52989207" y="79939797"/>
        <a:ext cx="6163979"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419884</xdr:colOff>
      <xdr:row>1</xdr:row>
      <xdr:rowOff>129942</xdr:rowOff>
    </xdr:from>
    <xdr:to>
      <xdr:col>17</xdr:col>
      <xdr:colOff>582150</xdr:colOff>
      <xdr:row>16</xdr:row>
      <xdr:rowOff>79617</xdr:rowOff>
    </xdr:to>
    <xdr:graphicFrame>
      <xdr:nvGraphicFramePr>
        <xdr:cNvPr id="586" name="Chart 586"/>
        <xdr:cNvGraphicFramePr/>
      </xdr:nvGraphicFramePr>
      <xdr:xfrm>
        <a:off x="15304284" y="1076727"/>
        <a:ext cx="638526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18</xdr:col>
      <xdr:colOff>617610</xdr:colOff>
      <xdr:row>1</xdr:row>
      <xdr:rowOff>129942</xdr:rowOff>
    </xdr:from>
    <xdr:to>
      <xdr:col>23</xdr:col>
      <xdr:colOff>1094428</xdr:colOff>
      <xdr:row>16</xdr:row>
      <xdr:rowOff>79617</xdr:rowOff>
    </xdr:to>
    <xdr:graphicFrame>
      <xdr:nvGraphicFramePr>
        <xdr:cNvPr id="587" name="Chart 587"/>
        <xdr:cNvGraphicFramePr/>
      </xdr:nvGraphicFramePr>
      <xdr:xfrm>
        <a:off x="22969610" y="1076727"/>
        <a:ext cx="669981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12</xdr:col>
      <xdr:colOff>624907</xdr:colOff>
      <xdr:row>17</xdr:row>
      <xdr:rowOff>209499</xdr:rowOff>
    </xdr:from>
    <xdr:to>
      <xdr:col>17</xdr:col>
      <xdr:colOff>649815</xdr:colOff>
      <xdr:row>33</xdr:row>
      <xdr:rowOff>180129</xdr:rowOff>
    </xdr:to>
    <xdr:graphicFrame>
      <xdr:nvGraphicFramePr>
        <xdr:cNvPr id="588" name="Chart 588"/>
        <xdr:cNvGraphicFramePr/>
      </xdr:nvGraphicFramePr>
      <xdr:xfrm>
        <a:off x="15509307" y="6321374"/>
        <a:ext cx="6247909"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18</xdr:col>
      <xdr:colOff>864752</xdr:colOff>
      <xdr:row>17</xdr:row>
      <xdr:rowOff>183623</xdr:rowOff>
    </xdr:from>
    <xdr:to>
      <xdr:col>23</xdr:col>
      <xdr:colOff>1094428</xdr:colOff>
      <xdr:row>33</xdr:row>
      <xdr:rowOff>154253</xdr:rowOff>
    </xdr:to>
    <xdr:graphicFrame>
      <xdr:nvGraphicFramePr>
        <xdr:cNvPr id="589" name="Chart 589"/>
        <xdr:cNvGraphicFramePr/>
      </xdr:nvGraphicFramePr>
      <xdr:xfrm>
        <a:off x="23216752" y="6295498"/>
        <a:ext cx="6452677"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12</xdr:col>
      <xdr:colOff>224652</xdr:colOff>
      <xdr:row>38</xdr:row>
      <xdr:rowOff>174548</xdr:rowOff>
    </xdr:from>
    <xdr:to>
      <xdr:col>17</xdr:col>
      <xdr:colOff>676506</xdr:colOff>
      <xdr:row>54</xdr:row>
      <xdr:rowOff>200403</xdr:rowOff>
    </xdr:to>
    <xdr:graphicFrame>
      <xdr:nvGraphicFramePr>
        <xdr:cNvPr id="590" name="Chart 590"/>
        <xdr:cNvGraphicFramePr/>
      </xdr:nvGraphicFramePr>
      <xdr:xfrm>
        <a:off x="15109052" y="12581178"/>
        <a:ext cx="6674855"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9</xdr:col>
      <xdr:colOff>608591</xdr:colOff>
      <xdr:row>24</xdr:row>
      <xdr:rowOff>256417</xdr:rowOff>
    </xdr:from>
    <xdr:to>
      <xdr:col>10</xdr:col>
      <xdr:colOff>433259</xdr:colOff>
      <xdr:row>28</xdr:row>
      <xdr:rowOff>154848</xdr:rowOff>
    </xdr:to>
    <xdr:sp>
      <xdr:nvSpPr>
        <xdr:cNvPr id="591" name="Shape 591"/>
        <xdr:cNvSpPr txBox="1"/>
      </xdr:nvSpPr>
      <xdr:spPr>
        <a:xfrm>
          <a:off x="11759191" y="8559677"/>
          <a:ext cx="1069269"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 (similar to Italy)</a:t>
          </a:r>
        </a:p>
      </xdr:txBody>
    </xdr:sp>
    <xdr:clientData/>
  </xdr:twoCellAnchor>
  <xdr:twoCellAnchor>
    <xdr:from>
      <xdr:col>9</xdr:col>
      <xdr:colOff>139980</xdr:colOff>
      <xdr:row>25</xdr:row>
      <xdr:rowOff>185659</xdr:rowOff>
    </xdr:from>
    <xdr:to>
      <xdr:col>9</xdr:col>
      <xdr:colOff>578279</xdr:colOff>
      <xdr:row>25</xdr:row>
      <xdr:rowOff>185659</xdr:rowOff>
    </xdr:to>
    <xdr:sp>
      <xdr:nvSpPr>
        <xdr:cNvPr id="592" name="Shape 592"/>
        <xdr:cNvSpPr/>
      </xdr:nvSpPr>
      <xdr:spPr>
        <a:xfrm>
          <a:off x="11290580" y="87956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18</xdr:row>
      <xdr:rowOff>30254</xdr:rowOff>
    </xdr:from>
    <xdr:to>
      <xdr:col>10</xdr:col>
      <xdr:colOff>623302</xdr:colOff>
      <xdr:row>19</xdr:row>
      <xdr:rowOff>201513</xdr:rowOff>
    </xdr:to>
    <xdr:sp>
      <xdr:nvSpPr>
        <xdr:cNvPr id="593" name="Shape 593"/>
        <xdr:cNvSpPr txBox="1"/>
      </xdr:nvSpPr>
      <xdr:spPr>
        <a:xfrm>
          <a:off x="11759191" y="6448834"/>
          <a:ext cx="125931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Schools closed !!! (to check)</a:t>
          </a:r>
        </a:p>
      </xdr:txBody>
    </xdr:sp>
    <xdr:clientData/>
  </xdr:twoCellAnchor>
  <xdr:twoCellAnchor>
    <xdr:from>
      <xdr:col>9</xdr:col>
      <xdr:colOff>139980</xdr:colOff>
      <xdr:row>18</xdr:row>
      <xdr:rowOff>174428</xdr:rowOff>
    </xdr:from>
    <xdr:to>
      <xdr:col>9</xdr:col>
      <xdr:colOff>578279</xdr:colOff>
      <xdr:row>18</xdr:row>
      <xdr:rowOff>174428</xdr:rowOff>
    </xdr:to>
    <xdr:sp>
      <xdr:nvSpPr>
        <xdr:cNvPr id="594" name="Shape 594"/>
        <xdr:cNvSpPr/>
      </xdr:nvSpPr>
      <xdr:spPr>
        <a:xfrm>
          <a:off x="11290580" y="65930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19</xdr:row>
      <xdr:rowOff>293257</xdr:rowOff>
    </xdr:from>
    <xdr:to>
      <xdr:col>10</xdr:col>
      <xdr:colOff>433259</xdr:colOff>
      <xdr:row>22</xdr:row>
      <xdr:rowOff>35118</xdr:rowOff>
    </xdr:to>
    <xdr:sp>
      <xdr:nvSpPr>
        <xdr:cNvPr id="595" name="Shape 595"/>
        <xdr:cNvSpPr txBox="1"/>
      </xdr:nvSpPr>
      <xdr:spPr>
        <a:xfrm>
          <a:off x="11759191" y="70375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9</xdr:col>
      <xdr:colOff>139980</xdr:colOff>
      <xdr:row>20</xdr:row>
      <xdr:rowOff>176134</xdr:rowOff>
    </xdr:from>
    <xdr:to>
      <xdr:col>9</xdr:col>
      <xdr:colOff>578279</xdr:colOff>
      <xdr:row>20</xdr:row>
      <xdr:rowOff>176134</xdr:rowOff>
    </xdr:to>
    <xdr:sp>
      <xdr:nvSpPr>
        <xdr:cNvPr id="596" name="Shape 596"/>
        <xdr:cNvSpPr/>
      </xdr:nvSpPr>
      <xdr:spPr>
        <a:xfrm>
          <a:off x="11290580" y="7246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887531</xdr:colOff>
      <xdr:row>8</xdr:row>
      <xdr:rowOff>229651</xdr:rowOff>
    </xdr:from>
    <xdr:to>
      <xdr:col>21</xdr:col>
      <xdr:colOff>489755</xdr:colOff>
      <xdr:row>14</xdr:row>
      <xdr:rowOff>181227</xdr:rowOff>
    </xdr:to>
    <xdr:grpSp>
      <xdr:nvGrpSpPr>
        <xdr:cNvPr id="599" name="Group 599"/>
        <xdr:cNvGrpSpPr/>
      </xdr:nvGrpSpPr>
      <xdr:grpSpPr>
        <a:xfrm>
          <a:off x="25728731" y="3752631"/>
          <a:ext cx="846825" cy="1677507"/>
          <a:chOff x="0" y="0"/>
          <a:chExt cx="846823" cy="1677505"/>
        </a:xfrm>
      </xdr:grpSpPr>
      <xdr:sp>
        <xdr:nvSpPr>
          <xdr:cNvPr id="597" name="Shape 597"/>
          <xdr:cNvSpPr/>
        </xdr:nvSpPr>
        <xdr:spPr>
          <a:xfrm flipV="1">
            <a:off x="-1" y="0"/>
            <a:ext cx="2" cy="1677506"/>
          </a:xfrm>
          <a:prstGeom prst="line">
            <a:avLst/>
          </a:prstGeom>
          <a:noFill/>
          <a:ln w="25400" cap="flat">
            <a:solidFill>
              <a:srgbClr val="232323"/>
            </a:solidFill>
            <a:custDash>
              <a:ds d="200000" sp="200000"/>
            </a:custDash>
            <a:miter lim="400000"/>
          </a:ln>
          <a:effectLst/>
        </xdr:spPr>
        <xdr:txBody>
          <a:bodyPr/>
          <a:lstStyle/>
          <a:p>
            <a:pPr/>
          </a:p>
        </xdr:txBody>
      </xdr:sp>
      <xdr:sp>
        <xdr:nvSpPr>
          <xdr:cNvPr id="598" name="Shape 598"/>
          <xdr:cNvSpPr/>
        </xdr:nvSpPr>
        <xdr:spPr>
          <a:xfrm flipV="1">
            <a:off x="846823" y="0"/>
            <a:ext cx="1" cy="1677505"/>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1004183</xdr:colOff>
      <xdr:row>1</xdr:row>
      <xdr:rowOff>129942</xdr:rowOff>
    </xdr:from>
    <xdr:to>
      <xdr:col>29</xdr:col>
      <xdr:colOff>1138282</xdr:colOff>
      <xdr:row>16</xdr:row>
      <xdr:rowOff>29687</xdr:rowOff>
    </xdr:to>
    <xdr:graphicFrame>
      <xdr:nvGraphicFramePr>
        <xdr:cNvPr id="600" name="Chart 600"/>
        <xdr:cNvGraphicFramePr/>
      </xdr:nvGraphicFramePr>
      <xdr:xfrm>
        <a:off x="30823783" y="1076727"/>
        <a:ext cx="6357100"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864752</xdr:colOff>
      <xdr:row>38</xdr:row>
      <xdr:rowOff>135998</xdr:rowOff>
    </xdr:from>
    <xdr:to>
      <xdr:col>23</xdr:col>
      <xdr:colOff>1188272</xdr:colOff>
      <xdr:row>55</xdr:row>
      <xdr:rowOff>111816</xdr:rowOff>
    </xdr:to>
    <xdr:graphicFrame>
      <xdr:nvGraphicFramePr>
        <xdr:cNvPr id="601" name="Chart 601"/>
        <xdr:cNvGraphicFramePr/>
      </xdr:nvGraphicFramePr>
      <xdr:xfrm>
        <a:off x="23216752" y="12542628"/>
        <a:ext cx="6546521" cy="4865954"/>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13</xdr:col>
      <xdr:colOff>17825</xdr:colOff>
      <xdr:row>38</xdr:row>
      <xdr:rowOff>237428</xdr:rowOff>
    </xdr:from>
    <xdr:to>
      <xdr:col>15</xdr:col>
      <xdr:colOff>443692</xdr:colOff>
      <xdr:row>52</xdr:row>
      <xdr:rowOff>51373</xdr:rowOff>
    </xdr:to>
    <xdr:sp>
      <xdr:nvSpPr>
        <xdr:cNvPr id="602" name="Shape 602"/>
        <xdr:cNvSpPr txBox="1"/>
      </xdr:nvSpPr>
      <xdr:spPr>
        <a:xfrm>
          <a:off x="16146825" y="12644058"/>
          <a:ext cx="2915068"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22/03 - 17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26/03 - 18.5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05/04 - 22 days from Italy</a:t>
          </a:r>
        </a:p>
      </xdr:txBody>
    </xdr:sp>
    <xdr:clientData/>
  </xdr:twoCellAnchor>
  <xdr:twoCellAnchor>
    <xdr:from>
      <xdr:col>24</xdr:col>
      <xdr:colOff>968877</xdr:colOff>
      <xdr:row>17</xdr:row>
      <xdr:rowOff>209499</xdr:rowOff>
    </xdr:from>
    <xdr:to>
      <xdr:col>29</xdr:col>
      <xdr:colOff>1015773</xdr:colOff>
      <xdr:row>33</xdr:row>
      <xdr:rowOff>180129</xdr:rowOff>
    </xdr:to>
    <xdr:graphicFrame>
      <xdr:nvGraphicFramePr>
        <xdr:cNvPr id="603" name="Chart 603"/>
        <xdr:cNvGraphicFramePr/>
      </xdr:nvGraphicFramePr>
      <xdr:xfrm>
        <a:off x="30788477" y="6321374"/>
        <a:ext cx="626989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25</xdr:col>
      <xdr:colOff>269204</xdr:colOff>
      <xdr:row>38</xdr:row>
      <xdr:rowOff>174548</xdr:rowOff>
    </xdr:from>
    <xdr:to>
      <xdr:col>30</xdr:col>
      <xdr:colOff>527936</xdr:colOff>
      <xdr:row>55</xdr:row>
      <xdr:rowOff>100436</xdr:rowOff>
    </xdr:to>
    <xdr:graphicFrame>
      <xdr:nvGraphicFramePr>
        <xdr:cNvPr id="604" name="Chart 604"/>
        <xdr:cNvGraphicFramePr/>
      </xdr:nvGraphicFramePr>
      <xdr:xfrm>
        <a:off x="31333404" y="12581178"/>
        <a:ext cx="6481733" cy="4816024"/>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755568</xdr:colOff>
      <xdr:row>38</xdr:row>
      <xdr:rowOff>174548</xdr:rowOff>
    </xdr:from>
    <xdr:to>
      <xdr:col>36</xdr:col>
      <xdr:colOff>1014300</xdr:colOff>
      <xdr:row>55</xdr:row>
      <xdr:rowOff>100436</xdr:rowOff>
    </xdr:to>
    <xdr:graphicFrame>
      <xdr:nvGraphicFramePr>
        <xdr:cNvPr id="605" name="Chart 605"/>
        <xdr:cNvGraphicFramePr/>
      </xdr:nvGraphicFramePr>
      <xdr:xfrm>
        <a:off x="39287368" y="12581178"/>
        <a:ext cx="6481733" cy="4816024"/>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18</xdr:col>
      <xdr:colOff>589857</xdr:colOff>
      <xdr:row>59</xdr:row>
      <xdr:rowOff>244752</xdr:rowOff>
    </xdr:from>
    <xdr:to>
      <xdr:col>23</xdr:col>
      <xdr:colOff>530835</xdr:colOff>
      <xdr:row>76</xdr:row>
      <xdr:rowOff>105527</xdr:rowOff>
    </xdr:to>
    <xdr:graphicFrame>
      <xdr:nvGraphicFramePr>
        <xdr:cNvPr id="606" name="Chart 606"/>
        <xdr:cNvGraphicFramePr/>
      </xdr:nvGraphicFramePr>
      <xdr:xfrm>
        <a:off x="22941857" y="18692137"/>
        <a:ext cx="6163979"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435146</xdr:colOff>
      <xdr:row>59</xdr:row>
      <xdr:rowOff>244752</xdr:rowOff>
    </xdr:from>
    <xdr:to>
      <xdr:col>17</xdr:col>
      <xdr:colOff>485529</xdr:colOff>
      <xdr:row>76</xdr:row>
      <xdr:rowOff>105527</xdr:rowOff>
    </xdr:to>
    <xdr:graphicFrame>
      <xdr:nvGraphicFramePr>
        <xdr:cNvPr id="607" name="Chart 607"/>
        <xdr:cNvGraphicFramePr/>
      </xdr:nvGraphicFramePr>
      <xdr:xfrm>
        <a:off x="15319546" y="18692137"/>
        <a:ext cx="627338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25</xdr:col>
      <xdr:colOff>1195459</xdr:colOff>
      <xdr:row>59</xdr:row>
      <xdr:rowOff>151714</xdr:rowOff>
    </xdr:from>
    <xdr:to>
      <xdr:col>31</xdr:col>
      <xdr:colOff>406469</xdr:colOff>
      <xdr:row>75</xdr:row>
      <xdr:rowOff>151299</xdr:rowOff>
    </xdr:to>
    <xdr:graphicFrame>
      <xdr:nvGraphicFramePr>
        <xdr:cNvPr id="608" name="Chart 608"/>
        <xdr:cNvGraphicFramePr/>
      </xdr:nvGraphicFramePr>
      <xdr:xfrm>
        <a:off x="32259659" y="18599099"/>
        <a:ext cx="6678611" cy="4678266"/>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32</xdr:col>
      <xdr:colOff>189634</xdr:colOff>
      <xdr:row>59</xdr:row>
      <xdr:rowOff>151714</xdr:rowOff>
    </xdr:from>
    <xdr:to>
      <xdr:col>37</xdr:col>
      <xdr:colOff>348699</xdr:colOff>
      <xdr:row>75</xdr:row>
      <xdr:rowOff>151299</xdr:rowOff>
    </xdr:to>
    <xdr:graphicFrame>
      <xdr:nvGraphicFramePr>
        <xdr:cNvPr id="609" name="Chart 609"/>
        <xdr:cNvGraphicFramePr/>
      </xdr:nvGraphicFramePr>
      <xdr:xfrm>
        <a:off x="39966034" y="18599099"/>
        <a:ext cx="6382066" cy="4678266"/>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12</xdr:col>
      <xdr:colOff>172742</xdr:colOff>
      <xdr:row>79</xdr:row>
      <xdr:rowOff>259301</xdr:rowOff>
    </xdr:from>
    <xdr:to>
      <xdr:col>17</xdr:col>
      <xdr:colOff>552336</xdr:colOff>
      <xdr:row>96</xdr:row>
      <xdr:rowOff>196276</xdr:rowOff>
    </xdr:to>
    <xdr:graphicFrame>
      <xdr:nvGraphicFramePr>
        <xdr:cNvPr id="610" name="Chart 610"/>
        <xdr:cNvGraphicFramePr/>
      </xdr:nvGraphicFramePr>
      <xdr:xfrm>
        <a:off x="15057142" y="24535986"/>
        <a:ext cx="6602595"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9</xdr:col>
      <xdr:colOff>608591</xdr:colOff>
      <xdr:row>72</xdr:row>
      <xdr:rowOff>229267</xdr:rowOff>
    </xdr:from>
    <xdr:to>
      <xdr:col>10</xdr:col>
      <xdr:colOff>433259</xdr:colOff>
      <xdr:row>74</xdr:row>
      <xdr:rowOff>93821</xdr:rowOff>
    </xdr:to>
    <xdr:sp>
      <xdr:nvSpPr>
        <xdr:cNvPr id="611" name="Shape 611"/>
        <xdr:cNvSpPr txBox="1"/>
      </xdr:nvSpPr>
      <xdr:spPr>
        <a:xfrm>
          <a:off x="11759191" y="22416167"/>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Softening of restrictions</a:t>
          </a:r>
        </a:p>
      </xdr:txBody>
    </xdr:sp>
    <xdr:clientData/>
  </xdr:twoCellAnchor>
  <xdr:twoCellAnchor>
    <xdr:from>
      <xdr:col>9</xdr:col>
      <xdr:colOff>139980</xdr:colOff>
      <xdr:row>73</xdr:row>
      <xdr:rowOff>155637</xdr:rowOff>
    </xdr:from>
    <xdr:to>
      <xdr:col>9</xdr:col>
      <xdr:colOff>578279</xdr:colOff>
      <xdr:row>73</xdr:row>
      <xdr:rowOff>155637</xdr:rowOff>
    </xdr:to>
    <xdr:sp>
      <xdr:nvSpPr>
        <xdr:cNvPr id="612" name="Shape 612"/>
        <xdr:cNvSpPr/>
      </xdr:nvSpPr>
      <xdr:spPr>
        <a:xfrm>
          <a:off x="11290580" y="226492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695892</xdr:colOff>
      <xdr:row>123</xdr:row>
      <xdr:rowOff>19253</xdr:rowOff>
    </xdr:from>
    <xdr:to>
      <xdr:col>16</xdr:col>
      <xdr:colOff>784345</xdr:colOff>
      <xdr:row>139</xdr:row>
      <xdr:rowOff>243884</xdr:rowOff>
    </xdr:to>
    <xdr:graphicFrame>
      <xdr:nvGraphicFramePr>
        <xdr:cNvPr id="613" name="Chart 613"/>
        <xdr:cNvGraphicFramePr/>
      </xdr:nvGraphicFramePr>
      <xdr:xfrm>
        <a:off x="14335692" y="36952758"/>
        <a:ext cx="6311454" cy="482711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218259</xdr:colOff>
      <xdr:row>123</xdr:row>
      <xdr:rowOff>19253</xdr:rowOff>
    </xdr:from>
    <xdr:to>
      <xdr:col>22</xdr:col>
      <xdr:colOff>236099</xdr:colOff>
      <xdr:row>139</xdr:row>
      <xdr:rowOff>243884</xdr:rowOff>
    </xdr:to>
    <xdr:graphicFrame>
      <xdr:nvGraphicFramePr>
        <xdr:cNvPr id="614" name="Chart 614"/>
        <xdr:cNvGraphicFramePr/>
      </xdr:nvGraphicFramePr>
      <xdr:xfrm>
        <a:off x="21325659" y="36952758"/>
        <a:ext cx="6240841" cy="482711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9</xdr:col>
      <xdr:colOff>595891</xdr:colOff>
      <xdr:row>121</xdr:row>
      <xdr:rowOff>51473</xdr:rowOff>
    </xdr:from>
    <xdr:to>
      <xdr:col>10</xdr:col>
      <xdr:colOff>946506</xdr:colOff>
      <xdr:row>122</xdr:row>
      <xdr:rowOff>260832</xdr:rowOff>
    </xdr:to>
    <xdr:sp>
      <xdr:nvSpPr>
        <xdr:cNvPr id="615" name="Shape 615"/>
        <xdr:cNvSpPr txBox="1"/>
      </xdr:nvSpPr>
      <xdr:spPr>
        <a:xfrm>
          <a:off x="11746491" y="36409668"/>
          <a:ext cx="159521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updates on Sundays and Mondays</a:t>
          </a:r>
        </a:p>
      </xdr:txBody>
    </xdr:sp>
    <xdr:clientData/>
  </xdr:twoCellAnchor>
  <xdr:twoCellAnchor>
    <xdr:from>
      <xdr:col>9</xdr:col>
      <xdr:colOff>114580</xdr:colOff>
      <xdr:row>121</xdr:row>
      <xdr:rowOff>157548</xdr:rowOff>
    </xdr:from>
    <xdr:to>
      <xdr:col>9</xdr:col>
      <xdr:colOff>552879</xdr:colOff>
      <xdr:row>121</xdr:row>
      <xdr:rowOff>157548</xdr:rowOff>
    </xdr:to>
    <xdr:sp>
      <xdr:nvSpPr>
        <xdr:cNvPr id="616" name="Shape 616"/>
        <xdr:cNvSpPr/>
      </xdr:nvSpPr>
      <xdr:spPr>
        <a:xfrm>
          <a:off x="11265180" y="3651574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114580</xdr:colOff>
      <xdr:row>122</xdr:row>
      <xdr:rowOff>154759</xdr:rowOff>
    </xdr:from>
    <xdr:to>
      <xdr:col>9</xdr:col>
      <xdr:colOff>552879</xdr:colOff>
      <xdr:row>122</xdr:row>
      <xdr:rowOff>154759</xdr:rowOff>
    </xdr:to>
    <xdr:sp>
      <xdr:nvSpPr>
        <xdr:cNvPr id="617" name="Shape 617"/>
        <xdr:cNvSpPr/>
      </xdr:nvSpPr>
      <xdr:spPr>
        <a:xfrm>
          <a:off x="11265180" y="368006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1057532</xdr:colOff>
      <xdr:row>273</xdr:row>
      <xdr:rowOff>105298</xdr:rowOff>
    </xdr:from>
    <xdr:to>
      <xdr:col>17</xdr:col>
      <xdr:colOff>1139734</xdr:colOff>
      <xdr:row>290</xdr:row>
      <xdr:rowOff>224283</xdr:rowOff>
    </xdr:to>
    <xdr:graphicFrame>
      <xdr:nvGraphicFramePr>
        <xdr:cNvPr id="618" name="Chart 618"/>
        <xdr:cNvGraphicFramePr/>
      </xdr:nvGraphicFramePr>
      <xdr:xfrm>
        <a:off x="15941932" y="80187053"/>
        <a:ext cx="630520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18</xdr:col>
      <xdr:colOff>650509</xdr:colOff>
      <xdr:row>273</xdr:row>
      <xdr:rowOff>105298</xdr:rowOff>
    </xdr:from>
    <xdr:to>
      <xdr:col>23</xdr:col>
      <xdr:colOff>617337</xdr:colOff>
      <xdr:row>290</xdr:row>
      <xdr:rowOff>224283</xdr:rowOff>
    </xdr:to>
    <xdr:graphicFrame>
      <xdr:nvGraphicFramePr>
        <xdr:cNvPr id="619" name="Chart 619"/>
        <xdr:cNvGraphicFramePr/>
      </xdr:nvGraphicFramePr>
      <xdr:xfrm>
        <a:off x="23002509" y="80187053"/>
        <a:ext cx="6189829"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1061856</xdr:colOff>
      <xdr:row>291</xdr:row>
      <xdr:rowOff>52073</xdr:rowOff>
    </xdr:from>
    <xdr:to>
      <xdr:col>7</xdr:col>
      <xdr:colOff>671092</xdr:colOff>
      <xdr:row>293</xdr:row>
      <xdr:rowOff>196079</xdr:rowOff>
    </xdr:to>
    <xdr:sp>
      <xdr:nvSpPr>
        <xdr:cNvPr id="620" name="Shape 620"/>
        <xdr:cNvSpPr txBox="1"/>
      </xdr:nvSpPr>
      <xdr:spPr>
        <a:xfrm>
          <a:off x="3500256" y="85146518"/>
          <a:ext cx="5832236"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https://covid-19.sciensano.be/fr/covid-19-situation-epidemiologique</a:t>
          </a:r>
        </a:p>
      </xdr:txBody>
    </xdr:sp>
    <xdr:clientData/>
  </xdr:twoCellAnchor>
  <xdr:twoCellAnchor>
    <xdr:from>
      <xdr:col>12</xdr:col>
      <xdr:colOff>89780</xdr:colOff>
      <xdr:row>151</xdr:row>
      <xdr:rowOff>149574</xdr:rowOff>
    </xdr:from>
    <xdr:to>
      <xdr:col>17</xdr:col>
      <xdr:colOff>135009</xdr:colOff>
      <xdr:row>168</xdr:row>
      <xdr:rowOff>86549</xdr:rowOff>
    </xdr:to>
    <xdr:graphicFrame>
      <xdr:nvGraphicFramePr>
        <xdr:cNvPr id="621" name="Chart 621"/>
        <xdr:cNvGraphicFramePr/>
      </xdr:nvGraphicFramePr>
      <xdr:xfrm>
        <a:off x="14974180" y="45137419"/>
        <a:ext cx="6268230"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9</xdr:col>
      <xdr:colOff>595891</xdr:colOff>
      <xdr:row>187</xdr:row>
      <xdr:rowOff>10246</xdr:rowOff>
    </xdr:from>
    <xdr:to>
      <xdr:col>11</xdr:col>
      <xdr:colOff>53984</xdr:colOff>
      <xdr:row>188</xdr:row>
      <xdr:rowOff>10192</xdr:rowOff>
    </xdr:to>
    <xdr:sp>
      <xdr:nvSpPr>
        <xdr:cNvPr id="622" name="Shape 622"/>
        <xdr:cNvSpPr txBox="1"/>
      </xdr:nvSpPr>
      <xdr:spPr>
        <a:xfrm>
          <a:off x="11746491" y="55353671"/>
          <a:ext cx="1947294"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Recount number of deaths</a:t>
          </a:r>
        </a:p>
      </xdr:txBody>
    </xdr:sp>
    <xdr:clientData/>
  </xdr:twoCellAnchor>
  <xdr:twoCellAnchor>
    <xdr:from>
      <xdr:col>9</xdr:col>
      <xdr:colOff>114487</xdr:colOff>
      <xdr:row>187</xdr:row>
      <xdr:rowOff>154049</xdr:rowOff>
    </xdr:from>
    <xdr:to>
      <xdr:col>9</xdr:col>
      <xdr:colOff>552786</xdr:colOff>
      <xdr:row>187</xdr:row>
      <xdr:rowOff>154049</xdr:rowOff>
    </xdr:to>
    <xdr:sp>
      <xdr:nvSpPr>
        <xdr:cNvPr id="623" name="Shape 623"/>
        <xdr:cNvSpPr/>
      </xdr:nvSpPr>
      <xdr:spPr>
        <a:xfrm>
          <a:off x="11265087" y="554974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685162</xdr:colOff>
      <xdr:row>249</xdr:row>
      <xdr:rowOff>110226</xdr:rowOff>
    </xdr:from>
    <xdr:to>
      <xdr:col>11</xdr:col>
      <xdr:colOff>143255</xdr:colOff>
      <xdr:row>251</xdr:row>
      <xdr:rowOff>241343</xdr:rowOff>
    </xdr:to>
    <xdr:sp>
      <xdr:nvSpPr>
        <xdr:cNvPr id="624" name="Shape 624"/>
        <xdr:cNvSpPr txBox="1"/>
      </xdr:nvSpPr>
      <xdr:spPr>
        <a:xfrm>
          <a:off x="11835762" y="73288261"/>
          <a:ext cx="1947294"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Lockdown: country divided into 3 different areas with different restrictions</a:t>
          </a:r>
        </a:p>
      </xdr:txBody>
    </xdr:sp>
    <xdr:clientData/>
  </xdr:twoCellAnchor>
  <xdr:twoCellAnchor>
    <xdr:from>
      <xdr:col>9</xdr:col>
      <xdr:colOff>188675</xdr:colOff>
      <xdr:row>250</xdr:row>
      <xdr:rowOff>175787</xdr:rowOff>
    </xdr:from>
    <xdr:to>
      <xdr:col>9</xdr:col>
      <xdr:colOff>626973</xdr:colOff>
      <xdr:row>250</xdr:row>
      <xdr:rowOff>175787</xdr:rowOff>
    </xdr:to>
    <xdr:sp>
      <xdr:nvSpPr>
        <xdr:cNvPr id="625" name="Shape 625"/>
        <xdr:cNvSpPr/>
      </xdr:nvSpPr>
      <xdr:spPr>
        <a:xfrm>
          <a:off x="11339275" y="736414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685162</xdr:colOff>
      <xdr:row>255</xdr:row>
      <xdr:rowOff>15023</xdr:rowOff>
    </xdr:from>
    <xdr:to>
      <xdr:col>11</xdr:col>
      <xdr:colOff>143255</xdr:colOff>
      <xdr:row>256</xdr:row>
      <xdr:rowOff>14970</xdr:rowOff>
    </xdr:to>
    <xdr:sp>
      <xdr:nvSpPr>
        <xdr:cNvPr id="626" name="Shape 626"/>
        <xdr:cNvSpPr txBox="1"/>
      </xdr:nvSpPr>
      <xdr:spPr>
        <a:xfrm>
          <a:off x="11835762" y="74918988"/>
          <a:ext cx="1947294"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Lockdown</a:t>
          </a:r>
        </a:p>
      </xdr:txBody>
    </xdr:sp>
    <xdr:clientData/>
  </xdr:twoCellAnchor>
  <xdr:twoCellAnchor>
    <xdr:from>
      <xdr:col>9</xdr:col>
      <xdr:colOff>188675</xdr:colOff>
      <xdr:row>255</xdr:row>
      <xdr:rowOff>158820</xdr:rowOff>
    </xdr:from>
    <xdr:to>
      <xdr:col>9</xdr:col>
      <xdr:colOff>626973</xdr:colOff>
      <xdr:row>255</xdr:row>
      <xdr:rowOff>158820</xdr:rowOff>
    </xdr:to>
    <xdr:sp>
      <xdr:nvSpPr>
        <xdr:cNvPr id="627" name="Shape 627"/>
        <xdr:cNvSpPr/>
      </xdr:nvSpPr>
      <xdr:spPr>
        <a:xfrm>
          <a:off x="11339275" y="7506278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1040923</xdr:colOff>
      <xdr:row>0</xdr:row>
      <xdr:rowOff>926102</xdr:rowOff>
    </xdr:from>
    <xdr:to>
      <xdr:col>16</xdr:col>
      <xdr:colOff>52177</xdr:colOff>
      <xdr:row>16</xdr:row>
      <xdr:rowOff>111237</xdr:rowOff>
    </xdr:to>
    <xdr:graphicFrame>
      <xdr:nvGraphicFramePr>
        <xdr:cNvPr id="629" name="Chart 629"/>
        <xdr:cNvGraphicFramePr/>
      </xdr:nvGraphicFramePr>
      <xdr:xfrm>
        <a:off x="13436123" y="926102"/>
        <a:ext cx="647885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17</xdr:col>
      <xdr:colOff>311806</xdr:colOff>
      <xdr:row>0</xdr:row>
      <xdr:rowOff>926102</xdr:rowOff>
    </xdr:from>
    <xdr:to>
      <xdr:col>22</xdr:col>
      <xdr:colOff>394008</xdr:colOff>
      <xdr:row>16</xdr:row>
      <xdr:rowOff>111237</xdr:rowOff>
    </xdr:to>
    <xdr:graphicFrame>
      <xdr:nvGraphicFramePr>
        <xdr:cNvPr id="630" name="Chart 630"/>
        <xdr:cNvGraphicFramePr/>
      </xdr:nvGraphicFramePr>
      <xdr:xfrm>
        <a:off x="21419206" y="926102"/>
        <a:ext cx="6305203"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132322</xdr:colOff>
      <xdr:row>17</xdr:row>
      <xdr:rowOff>215243</xdr:rowOff>
    </xdr:from>
    <xdr:to>
      <xdr:col>16</xdr:col>
      <xdr:colOff>317564</xdr:colOff>
      <xdr:row>33</xdr:row>
      <xdr:rowOff>287473</xdr:rowOff>
    </xdr:to>
    <xdr:graphicFrame>
      <xdr:nvGraphicFramePr>
        <xdr:cNvPr id="631" name="Chart 631"/>
        <xdr:cNvGraphicFramePr/>
      </xdr:nvGraphicFramePr>
      <xdr:xfrm>
        <a:off x="13772122" y="6144873"/>
        <a:ext cx="6408243"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64664</xdr:colOff>
      <xdr:row>17</xdr:row>
      <xdr:rowOff>215243</xdr:rowOff>
    </xdr:from>
    <xdr:to>
      <xdr:col>22</xdr:col>
      <xdr:colOff>541482</xdr:colOff>
      <xdr:row>33</xdr:row>
      <xdr:rowOff>287473</xdr:rowOff>
    </xdr:to>
    <xdr:graphicFrame>
      <xdr:nvGraphicFramePr>
        <xdr:cNvPr id="632" name="Chart 632"/>
        <xdr:cNvGraphicFramePr/>
      </xdr:nvGraphicFramePr>
      <xdr:xfrm>
        <a:off x="21172064" y="6144873"/>
        <a:ext cx="6699819"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928192</xdr:colOff>
      <xdr:row>39</xdr:row>
      <xdr:rowOff>18696</xdr:rowOff>
    </xdr:from>
    <xdr:to>
      <xdr:col>16</xdr:col>
      <xdr:colOff>98751</xdr:colOff>
      <xdr:row>55</xdr:row>
      <xdr:rowOff>18281</xdr:rowOff>
    </xdr:to>
    <xdr:graphicFrame>
      <xdr:nvGraphicFramePr>
        <xdr:cNvPr id="633" name="Chart 633"/>
        <xdr:cNvGraphicFramePr/>
      </xdr:nvGraphicFramePr>
      <xdr:xfrm>
        <a:off x="13323392" y="12429136"/>
        <a:ext cx="6638160" cy="467826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274842</xdr:rowOff>
    </xdr:from>
    <xdr:to>
      <xdr:col>9</xdr:col>
      <xdr:colOff>433259</xdr:colOff>
      <xdr:row>24</xdr:row>
      <xdr:rowOff>42103</xdr:rowOff>
    </xdr:to>
    <xdr:sp>
      <xdr:nvSpPr>
        <xdr:cNvPr id="634" name="Shape 634"/>
        <xdr:cNvSpPr txBox="1"/>
      </xdr:nvSpPr>
      <xdr:spPr>
        <a:xfrm>
          <a:off x="10514591" y="73550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8</xdr:col>
      <xdr:colOff>139980</xdr:colOff>
      <xdr:row>22</xdr:row>
      <xdr:rowOff>176769</xdr:rowOff>
    </xdr:from>
    <xdr:to>
      <xdr:col>8</xdr:col>
      <xdr:colOff>578279</xdr:colOff>
      <xdr:row>22</xdr:row>
      <xdr:rowOff>176769</xdr:rowOff>
    </xdr:to>
    <xdr:sp>
      <xdr:nvSpPr>
        <xdr:cNvPr id="635" name="Shape 635"/>
        <xdr:cNvSpPr/>
      </xdr:nvSpPr>
      <xdr:spPr>
        <a:xfrm>
          <a:off x="10045980" y="75637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24</xdr:row>
      <xdr:rowOff>279788</xdr:rowOff>
    </xdr:from>
    <xdr:to>
      <xdr:col>9</xdr:col>
      <xdr:colOff>433259</xdr:colOff>
      <xdr:row>27</xdr:row>
      <xdr:rowOff>47049</xdr:rowOff>
    </xdr:to>
    <xdr:sp>
      <xdr:nvSpPr>
        <xdr:cNvPr id="636" name="Shape 636"/>
        <xdr:cNvSpPr txBox="1"/>
      </xdr:nvSpPr>
      <xdr:spPr>
        <a:xfrm>
          <a:off x="10514591" y="8299203"/>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25</xdr:row>
      <xdr:rowOff>181714</xdr:rowOff>
    </xdr:from>
    <xdr:to>
      <xdr:col>8</xdr:col>
      <xdr:colOff>578279</xdr:colOff>
      <xdr:row>25</xdr:row>
      <xdr:rowOff>181714</xdr:rowOff>
    </xdr:to>
    <xdr:sp>
      <xdr:nvSpPr>
        <xdr:cNvPr id="637" name="Shape 637"/>
        <xdr:cNvSpPr/>
      </xdr:nvSpPr>
      <xdr:spPr>
        <a:xfrm>
          <a:off x="10045980" y="85078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476188</xdr:colOff>
      <xdr:row>3</xdr:row>
      <xdr:rowOff>217715</xdr:rowOff>
    </xdr:from>
    <xdr:to>
      <xdr:col>20</xdr:col>
      <xdr:colOff>476188</xdr:colOff>
      <xdr:row>14</xdr:row>
      <xdr:rowOff>206662</xdr:rowOff>
    </xdr:to>
    <xdr:sp>
      <xdr:nvSpPr>
        <xdr:cNvPr id="638" name="Shape 638"/>
        <xdr:cNvSpPr/>
      </xdr:nvSpPr>
      <xdr:spPr>
        <a:xfrm flipV="1">
          <a:off x="25317388" y="2117000"/>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27285</xdr:colOff>
      <xdr:row>0</xdr:row>
      <xdr:rowOff>926102</xdr:rowOff>
    </xdr:from>
    <xdr:to>
      <xdr:col>28</xdr:col>
      <xdr:colOff>479138</xdr:colOff>
      <xdr:row>16</xdr:row>
      <xdr:rowOff>111237</xdr:rowOff>
    </xdr:to>
    <xdr:graphicFrame>
      <xdr:nvGraphicFramePr>
        <xdr:cNvPr id="639" name="Chart 639"/>
        <xdr:cNvGraphicFramePr/>
      </xdr:nvGraphicFramePr>
      <xdr:xfrm>
        <a:off x="28602285" y="926102"/>
        <a:ext cx="6674854"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16</xdr:col>
      <xdr:colOff>786521</xdr:colOff>
      <xdr:row>38</xdr:row>
      <xdr:rowOff>39651</xdr:rowOff>
    </xdr:from>
    <xdr:to>
      <xdr:col>18</xdr:col>
      <xdr:colOff>1212388</xdr:colOff>
      <xdr:row>52</xdr:row>
      <xdr:rowOff>25681</xdr:rowOff>
    </xdr:to>
    <xdr:sp>
      <xdr:nvSpPr>
        <xdr:cNvPr id="640" name="Shape 640"/>
        <xdr:cNvSpPr txBox="1"/>
      </xdr:nvSpPr>
      <xdr:spPr>
        <a:xfrm>
          <a:off x="20649320" y="12162436"/>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06/04 - 12 days from Italy</a:t>
          </a:r>
        </a:p>
      </xdr:txBody>
    </xdr:sp>
    <xdr:clientData/>
  </xdr:twoCellAnchor>
  <xdr:twoCellAnchor>
    <xdr:from>
      <xdr:col>17</xdr:col>
      <xdr:colOff>287033</xdr:colOff>
      <xdr:row>60</xdr:row>
      <xdr:rowOff>37157</xdr:rowOff>
    </xdr:from>
    <xdr:to>
      <xdr:col>22</xdr:col>
      <xdr:colOff>416627</xdr:colOff>
      <xdr:row>76</xdr:row>
      <xdr:rowOff>261787</xdr:rowOff>
    </xdr:to>
    <xdr:graphicFrame>
      <xdr:nvGraphicFramePr>
        <xdr:cNvPr id="641" name="Chart 641"/>
        <xdr:cNvGraphicFramePr/>
      </xdr:nvGraphicFramePr>
      <xdr:xfrm>
        <a:off x="21394433" y="18564552"/>
        <a:ext cx="6352595"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132322</xdr:colOff>
      <xdr:row>60</xdr:row>
      <xdr:rowOff>37157</xdr:rowOff>
    </xdr:from>
    <xdr:to>
      <xdr:col>16</xdr:col>
      <xdr:colOff>214524</xdr:colOff>
      <xdr:row>76</xdr:row>
      <xdr:rowOff>261787</xdr:rowOff>
    </xdr:to>
    <xdr:graphicFrame>
      <xdr:nvGraphicFramePr>
        <xdr:cNvPr id="642" name="Chart 642"/>
        <xdr:cNvGraphicFramePr/>
      </xdr:nvGraphicFramePr>
      <xdr:xfrm>
        <a:off x="13772122" y="18564552"/>
        <a:ext cx="63052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8</xdr:col>
      <xdr:colOff>608591</xdr:colOff>
      <xdr:row>40</xdr:row>
      <xdr:rowOff>41026</xdr:rowOff>
    </xdr:from>
    <xdr:to>
      <xdr:col>9</xdr:col>
      <xdr:colOff>433259</xdr:colOff>
      <xdr:row>43</xdr:row>
      <xdr:rowOff>17700</xdr:rowOff>
    </xdr:to>
    <xdr:sp>
      <xdr:nvSpPr>
        <xdr:cNvPr id="643" name="Shape 643"/>
        <xdr:cNvSpPr txBox="1"/>
      </xdr:nvSpPr>
      <xdr:spPr>
        <a:xfrm>
          <a:off x="10514591" y="12739121"/>
          <a:ext cx="1069269"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All deaths are counted, not only at the hospitals !!!!</a:t>
          </a:r>
        </a:p>
      </xdr:txBody>
    </xdr:sp>
    <xdr:clientData/>
  </xdr:twoCellAnchor>
  <xdr:twoCellAnchor>
    <xdr:from>
      <xdr:col>8</xdr:col>
      <xdr:colOff>139980</xdr:colOff>
      <xdr:row>41</xdr:row>
      <xdr:rowOff>185210</xdr:rowOff>
    </xdr:from>
    <xdr:to>
      <xdr:col>8</xdr:col>
      <xdr:colOff>578279</xdr:colOff>
      <xdr:row>41</xdr:row>
      <xdr:rowOff>185210</xdr:rowOff>
    </xdr:to>
    <xdr:sp>
      <xdr:nvSpPr>
        <xdr:cNvPr id="644" name="Shape 644"/>
        <xdr:cNvSpPr/>
      </xdr:nvSpPr>
      <xdr:spPr>
        <a:xfrm>
          <a:off x="10045980" y="131900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xdr:row>
      <xdr:rowOff>267098</xdr:rowOff>
    </xdr:from>
    <xdr:to>
      <xdr:col>9</xdr:col>
      <xdr:colOff>433259</xdr:colOff>
      <xdr:row>4</xdr:row>
      <xdr:rowOff>193110</xdr:rowOff>
    </xdr:to>
    <xdr:sp>
      <xdr:nvSpPr>
        <xdr:cNvPr id="645" name="Shape 645"/>
        <xdr:cNvSpPr txBox="1"/>
      </xdr:nvSpPr>
      <xdr:spPr>
        <a:xfrm>
          <a:off x="10514591" y="1676798"/>
          <a:ext cx="1069269"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Only deaths at hospitals are counted !!!</a:t>
          </a:r>
        </a:p>
      </xdr:txBody>
    </xdr:sp>
    <xdr:clientData/>
  </xdr:twoCellAnchor>
  <xdr:twoCellAnchor>
    <xdr:from>
      <xdr:col>8</xdr:col>
      <xdr:colOff>139980</xdr:colOff>
      <xdr:row>3</xdr:row>
      <xdr:rowOff>125845</xdr:rowOff>
    </xdr:from>
    <xdr:to>
      <xdr:col>8</xdr:col>
      <xdr:colOff>578279</xdr:colOff>
      <xdr:row>3</xdr:row>
      <xdr:rowOff>125845</xdr:rowOff>
    </xdr:to>
    <xdr:sp>
      <xdr:nvSpPr>
        <xdr:cNvPr id="646" name="Shape 646"/>
        <xdr:cNvSpPr/>
      </xdr:nvSpPr>
      <xdr:spPr>
        <a:xfrm>
          <a:off x="10045980" y="20251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1235698</xdr:colOff>
      <xdr:row>80</xdr:row>
      <xdr:rowOff>254429</xdr:rowOff>
    </xdr:from>
    <xdr:to>
      <xdr:col>16</xdr:col>
      <xdr:colOff>265949</xdr:colOff>
      <xdr:row>97</xdr:row>
      <xdr:rowOff>241335</xdr:rowOff>
    </xdr:to>
    <xdr:graphicFrame>
      <xdr:nvGraphicFramePr>
        <xdr:cNvPr id="647" name="Chart 647"/>
        <xdr:cNvGraphicFramePr/>
      </xdr:nvGraphicFramePr>
      <xdr:xfrm>
        <a:off x="13630898" y="24534924"/>
        <a:ext cx="6497852"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8</xdr:col>
      <xdr:colOff>595891</xdr:colOff>
      <xdr:row>100</xdr:row>
      <xdr:rowOff>282974</xdr:rowOff>
    </xdr:from>
    <xdr:to>
      <xdr:col>9</xdr:col>
      <xdr:colOff>548998</xdr:colOff>
      <xdr:row>104</xdr:row>
      <xdr:rowOff>48192</xdr:rowOff>
    </xdr:to>
    <xdr:sp>
      <xdr:nvSpPr>
        <xdr:cNvPr id="648" name="Shape 648"/>
        <xdr:cNvSpPr txBox="1"/>
      </xdr:nvSpPr>
      <xdr:spPr>
        <a:xfrm>
          <a:off x="10501891" y="30316569"/>
          <a:ext cx="1197708" cy="9158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The patients tested positive are counted just 1 time (cioè !?!?)</a:t>
          </a:r>
        </a:p>
      </xdr:txBody>
    </xdr:sp>
    <xdr:clientData/>
  </xdr:twoCellAnchor>
  <xdr:twoCellAnchor>
    <xdr:from>
      <xdr:col>8</xdr:col>
      <xdr:colOff>127280</xdr:colOff>
      <xdr:row>102</xdr:row>
      <xdr:rowOff>158553</xdr:rowOff>
    </xdr:from>
    <xdr:to>
      <xdr:col>8</xdr:col>
      <xdr:colOff>565579</xdr:colOff>
      <xdr:row>102</xdr:row>
      <xdr:rowOff>158553</xdr:rowOff>
    </xdr:to>
    <xdr:sp>
      <xdr:nvSpPr>
        <xdr:cNvPr id="649" name="Shape 649"/>
        <xdr:cNvSpPr/>
      </xdr:nvSpPr>
      <xdr:spPr>
        <a:xfrm>
          <a:off x="10033280" y="307674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202934</xdr:colOff>
      <xdr:row>105</xdr:row>
      <xdr:rowOff>161207</xdr:rowOff>
    </xdr:from>
    <xdr:to>
      <xdr:col>16</xdr:col>
      <xdr:colOff>361998</xdr:colOff>
      <xdr:row>122</xdr:row>
      <xdr:rowOff>98182</xdr:rowOff>
    </xdr:to>
    <xdr:graphicFrame>
      <xdr:nvGraphicFramePr>
        <xdr:cNvPr id="650" name="Chart 650"/>
        <xdr:cNvGraphicFramePr/>
      </xdr:nvGraphicFramePr>
      <xdr:xfrm>
        <a:off x="13842734" y="3163307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17</xdr:col>
      <xdr:colOff>357645</xdr:colOff>
      <xdr:row>105</xdr:row>
      <xdr:rowOff>161207</xdr:rowOff>
    </xdr:from>
    <xdr:to>
      <xdr:col>22</xdr:col>
      <xdr:colOff>334574</xdr:colOff>
      <xdr:row>122</xdr:row>
      <xdr:rowOff>98182</xdr:rowOff>
    </xdr:to>
    <xdr:graphicFrame>
      <xdr:nvGraphicFramePr>
        <xdr:cNvPr id="651" name="Chart 651"/>
        <xdr:cNvGraphicFramePr/>
      </xdr:nvGraphicFramePr>
      <xdr:xfrm>
        <a:off x="21465045" y="31633077"/>
        <a:ext cx="6199930"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114882</xdr:colOff>
      <xdr:row>273</xdr:row>
      <xdr:rowOff>235085</xdr:rowOff>
    </xdr:from>
    <xdr:to>
      <xdr:col>17</xdr:col>
      <xdr:colOff>197084</xdr:colOff>
      <xdr:row>291</xdr:row>
      <xdr:rowOff>99435</xdr:rowOff>
    </xdr:to>
    <xdr:graphicFrame>
      <xdr:nvGraphicFramePr>
        <xdr:cNvPr id="652" name="Chart 652"/>
        <xdr:cNvGraphicFramePr/>
      </xdr:nvGraphicFramePr>
      <xdr:xfrm>
        <a:off x="14999282" y="80032995"/>
        <a:ext cx="6305203"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18</xdr:col>
      <xdr:colOff>184672</xdr:colOff>
      <xdr:row>273</xdr:row>
      <xdr:rowOff>235085</xdr:rowOff>
    </xdr:from>
    <xdr:to>
      <xdr:col>23</xdr:col>
      <xdr:colOff>443404</xdr:colOff>
      <xdr:row>291</xdr:row>
      <xdr:rowOff>99435</xdr:rowOff>
    </xdr:to>
    <xdr:graphicFrame>
      <xdr:nvGraphicFramePr>
        <xdr:cNvPr id="653" name="Chart 653"/>
        <xdr:cNvGraphicFramePr/>
      </xdr:nvGraphicFramePr>
      <xdr:xfrm>
        <a:off x="22536672" y="80032995"/>
        <a:ext cx="6481733"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xdr:col>
      <xdr:colOff>1243012</xdr:colOff>
      <xdr:row>290</xdr:row>
      <xdr:rowOff>197442</xdr:rowOff>
    </xdr:from>
    <xdr:to>
      <xdr:col>6</xdr:col>
      <xdr:colOff>1217786</xdr:colOff>
      <xdr:row>293</xdr:row>
      <xdr:rowOff>86813</xdr:rowOff>
    </xdr:to>
    <xdr:sp>
      <xdr:nvSpPr>
        <xdr:cNvPr id="654" name="Shape 654"/>
        <xdr:cNvSpPr txBox="1"/>
      </xdr:nvSpPr>
      <xdr:spPr>
        <a:xfrm>
          <a:off x="2436812" y="84753407"/>
          <a:ext cx="6197775"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https://dashboard.covid19.data.gouv.fr/vue-d-ensemble?location=FRA</a:t>
          </a:r>
        </a:p>
      </xdr:txBody>
    </xdr:sp>
    <xdr:clientData/>
  </xdr:twoCellAnchor>
  <xdr:twoCellAnchor>
    <xdr:from>
      <xdr:col>8</xdr:col>
      <xdr:colOff>694447</xdr:colOff>
      <xdr:row>250</xdr:row>
      <xdr:rowOff>195467</xdr:rowOff>
    </xdr:from>
    <xdr:to>
      <xdr:col>10</xdr:col>
      <xdr:colOff>365449</xdr:colOff>
      <xdr:row>252</xdr:row>
      <xdr:rowOff>117171</xdr:rowOff>
    </xdr:to>
    <xdr:sp>
      <xdr:nvSpPr>
        <xdr:cNvPr id="655" name="Shape 655"/>
        <xdr:cNvSpPr txBox="1"/>
      </xdr:nvSpPr>
      <xdr:spPr>
        <a:xfrm>
          <a:off x="10600447" y="73377312"/>
          <a:ext cx="216020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Lockdown until December 1st. Schools open tough</a:t>
          </a:r>
        </a:p>
      </xdr:txBody>
    </xdr:sp>
    <xdr:clientData/>
  </xdr:twoCellAnchor>
  <xdr:twoCellAnchor>
    <xdr:from>
      <xdr:col>8</xdr:col>
      <xdr:colOff>139980</xdr:colOff>
      <xdr:row>251</xdr:row>
      <xdr:rowOff>156325</xdr:rowOff>
    </xdr:from>
    <xdr:to>
      <xdr:col>8</xdr:col>
      <xdr:colOff>578279</xdr:colOff>
      <xdr:row>251</xdr:row>
      <xdr:rowOff>156325</xdr:rowOff>
    </xdr:to>
    <xdr:sp>
      <xdr:nvSpPr>
        <xdr:cNvPr id="656" name="Shape 656"/>
        <xdr:cNvSpPr/>
      </xdr:nvSpPr>
      <xdr:spPr>
        <a:xfrm>
          <a:off x="10045980" y="736258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628296</xdr:colOff>
      <xdr:row>1</xdr:row>
      <xdr:rowOff>229677</xdr:rowOff>
    </xdr:from>
    <xdr:to>
      <xdr:col>15</xdr:col>
      <xdr:colOff>887309</xdr:colOff>
      <xdr:row>16</xdr:row>
      <xdr:rowOff>222532</xdr:rowOff>
    </xdr:to>
    <xdr:graphicFrame>
      <xdr:nvGraphicFramePr>
        <xdr:cNvPr id="658" name="Chart 658"/>
        <xdr:cNvGraphicFramePr/>
      </xdr:nvGraphicFramePr>
      <xdr:xfrm>
        <a:off x="13023496" y="1176462"/>
        <a:ext cx="6482014"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1073165</xdr:colOff>
      <xdr:row>1</xdr:row>
      <xdr:rowOff>229677</xdr:rowOff>
    </xdr:from>
    <xdr:to>
      <xdr:col>22</xdr:col>
      <xdr:colOff>128853</xdr:colOff>
      <xdr:row>16</xdr:row>
      <xdr:rowOff>222532</xdr:rowOff>
    </xdr:to>
    <xdr:graphicFrame>
      <xdr:nvGraphicFramePr>
        <xdr:cNvPr id="659" name="Chart 659"/>
        <xdr:cNvGraphicFramePr/>
      </xdr:nvGraphicFramePr>
      <xdr:xfrm>
        <a:off x="20935965" y="1176462"/>
        <a:ext cx="652328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903930</xdr:colOff>
      <xdr:row>18</xdr:row>
      <xdr:rowOff>64759</xdr:rowOff>
    </xdr:from>
    <xdr:to>
      <xdr:col>15</xdr:col>
      <xdr:colOff>936985</xdr:colOff>
      <xdr:row>34</xdr:row>
      <xdr:rowOff>213189</xdr:rowOff>
    </xdr:to>
    <xdr:graphicFrame>
      <xdr:nvGraphicFramePr>
        <xdr:cNvPr id="660" name="Chart 660"/>
        <xdr:cNvGraphicFramePr/>
      </xdr:nvGraphicFramePr>
      <xdr:xfrm>
        <a:off x="13299130" y="6421109"/>
        <a:ext cx="6256056"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967247</xdr:colOff>
      <xdr:row>18</xdr:row>
      <xdr:rowOff>38883</xdr:rowOff>
    </xdr:from>
    <xdr:to>
      <xdr:col>22</xdr:col>
      <xdr:colOff>103888</xdr:colOff>
      <xdr:row>34</xdr:row>
      <xdr:rowOff>187313</xdr:rowOff>
    </xdr:to>
    <xdr:graphicFrame>
      <xdr:nvGraphicFramePr>
        <xdr:cNvPr id="661" name="Chart 661"/>
        <xdr:cNvGraphicFramePr/>
      </xdr:nvGraphicFramePr>
      <xdr:xfrm>
        <a:off x="20830047" y="6395233"/>
        <a:ext cx="6604242"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479062</xdr:colOff>
      <xdr:row>37</xdr:row>
      <xdr:rowOff>251530</xdr:rowOff>
    </xdr:from>
    <xdr:to>
      <xdr:col>15</xdr:col>
      <xdr:colOff>1001528</xdr:colOff>
      <xdr:row>53</xdr:row>
      <xdr:rowOff>277385</xdr:rowOff>
    </xdr:to>
    <xdr:graphicFrame>
      <xdr:nvGraphicFramePr>
        <xdr:cNvPr id="662" name="Chart 662"/>
        <xdr:cNvGraphicFramePr/>
      </xdr:nvGraphicFramePr>
      <xdr:xfrm>
        <a:off x="12874262" y="12149525"/>
        <a:ext cx="674546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23</xdr:row>
      <xdr:rowOff>285324</xdr:rowOff>
    </xdr:from>
    <xdr:to>
      <xdr:col>9</xdr:col>
      <xdr:colOff>433259</xdr:colOff>
      <xdr:row>25</xdr:row>
      <xdr:rowOff>149878</xdr:rowOff>
    </xdr:to>
    <xdr:sp>
      <xdr:nvSpPr>
        <xdr:cNvPr id="663" name="Shape 663"/>
        <xdr:cNvSpPr txBox="1"/>
      </xdr:nvSpPr>
      <xdr:spPr>
        <a:xfrm>
          <a:off x="10514591" y="8079949"/>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Restrictions in whole country</a:t>
          </a:r>
        </a:p>
      </xdr:txBody>
    </xdr:sp>
    <xdr:clientData/>
  </xdr:twoCellAnchor>
  <xdr:twoCellAnchor>
    <xdr:from>
      <xdr:col>8</xdr:col>
      <xdr:colOff>139980</xdr:colOff>
      <xdr:row>24</xdr:row>
      <xdr:rowOff>173594</xdr:rowOff>
    </xdr:from>
    <xdr:to>
      <xdr:col>8</xdr:col>
      <xdr:colOff>578279</xdr:colOff>
      <xdr:row>24</xdr:row>
      <xdr:rowOff>173594</xdr:rowOff>
    </xdr:to>
    <xdr:sp>
      <xdr:nvSpPr>
        <xdr:cNvPr id="664" name="Shape 664"/>
        <xdr:cNvSpPr/>
      </xdr:nvSpPr>
      <xdr:spPr>
        <a:xfrm>
          <a:off x="10045980" y="82749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1206378</xdr:colOff>
      <xdr:row>37</xdr:row>
      <xdr:rowOff>251530</xdr:rowOff>
    </xdr:from>
    <xdr:to>
      <xdr:col>22</xdr:col>
      <xdr:colOff>145256</xdr:colOff>
      <xdr:row>54</xdr:row>
      <xdr:rowOff>227347</xdr:rowOff>
    </xdr:to>
    <xdr:graphicFrame>
      <xdr:nvGraphicFramePr>
        <xdr:cNvPr id="665" name="Chart 665"/>
        <xdr:cNvGraphicFramePr/>
      </xdr:nvGraphicFramePr>
      <xdr:xfrm>
        <a:off x="21069178" y="12149525"/>
        <a:ext cx="6406479" cy="486595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72905</xdr:colOff>
      <xdr:row>37</xdr:row>
      <xdr:rowOff>170909</xdr:rowOff>
    </xdr:from>
    <xdr:to>
      <xdr:col>13</xdr:col>
      <xdr:colOff>498773</xdr:colOff>
      <xdr:row>51</xdr:row>
      <xdr:rowOff>233139</xdr:rowOff>
    </xdr:to>
    <xdr:sp>
      <xdr:nvSpPr>
        <xdr:cNvPr id="666" name="Shape 666"/>
        <xdr:cNvSpPr txBox="1"/>
      </xdr:nvSpPr>
      <xdr:spPr>
        <a:xfrm>
          <a:off x="13712705" y="12068904"/>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06/04 - 7 days from Italy</a:t>
          </a:r>
        </a:p>
      </xdr:txBody>
    </xdr:sp>
    <xdr:clientData/>
  </xdr:twoCellAnchor>
  <xdr:twoCellAnchor>
    <xdr:from>
      <xdr:col>17</xdr:col>
      <xdr:colOff>357645</xdr:colOff>
      <xdr:row>60</xdr:row>
      <xdr:rowOff>50492</xdr:rowOff>
    </xdr:from>
    <xdr:to>
      <xdr:col>22</xdr:col>
      <xdr:colOff>302106</xdr:colOff>
      <xdr:row>76</xdr:row>
      <xdr:rowOff>275122</xdr:rowOff>
    </xdr:to>
    <xdr:graphicFrame>
      <xdr:nvGraphicFramePr>
        <xdr:cNvPr id="667" name="Chart 667"/>
        <xdr:cNvGraphicFramePr/>
      </xdr:nvGraphicFramePr>
      <xdr:xfrm>
        <a:off x="21465045" y="18564552"/>
        <a:ext cx="6167462"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202934</xdr:colOff>
      <xdr:row>60</xdr:row>
      <xdr:rowOff>50492</xdr:rowOff>
    </xdr:from>
    <xdr:to>
      <xdr:col>16</xdr:col>
      <xdr:colOff>361998</xdr:colOff>
      <xdr:row>76</xdr:row>
      <xdr:rowOff>275122</xdr:rowOff>
    </xdr:to>
    <xdr:graphicFrame>
      <xdr:nvGraphicFramePr>
        <xdr:cNvPr id="668" name="Chart 668"/>
        <xdr:cNvGraphicFramePr/>
      </xdr:nvGraphicFramePr>
      <xdr:xfrm>
        <a:off x="13842734" y="18564552"/>
        <a:ext cx="6382065"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23</xdr:col>
      <xdr:colOff>33107</xdr:colOff>
      <xdr:row>18</xdr:row>
      <xdr:rowOff>64759</xdr:rowOff>
    </xdr:from>
    <xdr:to>
      <xdr:col>28</xdr:col>
      <xdr:colOff>439313</xdr:colOff>
      <xdr:row>34</xdr:row>
      <xdr:rowOff>213189</xdr:rowOff>
    </xdr:to>
    <xdr:graphicFrame>
      <xdr:nvGraphicFramePr>
        <xdr:cNvPr id="669" name="Chart 669"/>
        <xdr:cNvGraphicFramePr/>
      </xdr:nvGraphicFramePr>
      <xdr:xfrm>
        <a:off x="28608107" y="6421109"/>
        <a:ext cx="6629207"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11</xdr:col>
      <xdr:colOff>76343</xdr:colOff>
      <xdr:row>79</xdr:row>
      <xdr:rowOff>225089</xdr:rowOff>
    </xdr:from>
    <xdr:to>
      <xdr:col>16</xdr:col>
      <xdr:colOff>527724</xdr:colOff>
      <xdr:row>96</xdr:row>
      <xdr:rowOff>211994</xdr:rowOff>
    </xdr:to>
    <xdr:graphicFrame>
      <xdr:nvGraphicFramePr>
        <xdr:cNvPr id="670" name="Chart 670"/>
        <xdr:cNvGraphicFramePr/>
      </xdr:nvGraphicFramePr>
      <xdr:xfrm>
        <a:off x="13716143" y="24204594"/>
        <a:ext cx="6674382"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11</xdr:col>
      <xdr:colOff>202934</xdr:colOff>
      <xdr:row>101</xdr:row>
      <xdr:rowOff>86168</xdr:rowOff>
    </xdr:from>
    <xdr:to>
      <xdr:col>16</xdr:col>
      <xdr:colOff>214524</xdr:colOff>
      <xdr:row>118</xdr:row>
      <xdr:rowOff>23143</xdr:rowOff>
    </xdr:to>
    <xdr:graphicFrame>
      <xdr:nvGraphicFramePr>
        <xdr:cNvPr id="671" name="Chart 671"/>
        <xdr:cNvGraphicFramePr/>
      </xdr:nvGraphicFramePr>
      <xdr:xfrm>
        <a:off x="13842734" y="30394083"/>
        <a:ext cx="623459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17</xdr:col>
      <xdr:colOff>366030</xdr:colOff>
      <xdr:row>101</xdr:row>
      <xdr:rowOff>86168</xdr:rowOff>
    </xdr:from>
    <xdr:to>
      <xdr:col>22</xdr:col>
      <xdr:colOff>412926</xdr:colOff>
      <xdr:row>118</xdr:row>
      <xdr:rowOff>23143</xdr:rowOff>
    </xdr:to>
    <xdr:graphicFrame>
      <xdr:nvGraphicFramePr>
        <xdr:cNvPr id="672" name="Chart 672"/>
        <xdr:cNvGraphicFramePr/>
      </xdr:nvGraphicFramePr>
      <xdr:xfrm>
        <a:off x="21473430" y="30394083"/>
        <a:ext cx="6269897"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12</xdr:col>
      <xdr:colOff>56564</xdr:colOff>
      <xdr:row>258</xdr:row>
      <xdr:rowOff>105442</xdr:rowOff>
    </xdr:from>
    <xdr:to>
      <xdr:col>17</xdr:col>
      <xdr:colOff>138766</xdr:colOff>
      <xdr:row>275</xdr:row>
      <xdr:rowOff>92347</xdr:rowOff>
    </xdr:to>
    <xdr:graphicFrame>
      <xdr:nvGraphicFramePr>
        <xdr:cNvPr id="673" name="Chart 673"/>
        <xdr:cNvGraphicFramePr/>
      </xdr:nvGraphicFramePr>
      <xdr:xfrm>
        <a:off x="14940964" y="75575192"/>
        <a:ext cx="6305203"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290270</xdr:colOff>
      <xdr:row>258</xdr:row>
      <xdr:rowOff>105442</xdr:rowOff>
    </xdr:from>
    <xdr:to>
      <xdr:col>23</xdr:col>
      <xdr:colOff>337166</xdr:colOff>
      <xdr:row>275</xdr:row>
      <xdr:rowOff>92347</xdr:rowOff>
    </xdr:to>
    <xdr:graphicFrame>
      <xdr:nvGraphicFramePr>
        <xdr:cNvPr id="674" name="Chart 674"/>
        <xdr:cNvGraphicFramePr/>
      </xdr:nvGraphicFramePr>
      <xdr:xfrm>
        <a:off x="22642270" y="75575192"/>
        <a:ext cx="6269897"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xdr:col>
      <xdr:colOff>1243012</xdr:colOff>
      <xdr:row>291</xdr:row>
      <xdr:rowOff>26457</xdr:rowOff>
    </xdr:from>
    <xdr:to>
      <xdr:col>6</xdr:col>
      <xdr:colOff>223264</xdr:colOff>
      <xdr:row>294</xdr:row>
      <xdr:rowOff>195099</xdr:rowOff>
    </xdr:to>
    <xdr:sp>
      <xdr:nvSpPr>
        <xdr:cNvPr id="675" name="Shape 675"/>
        <xdr:cNvSpPr txBox="1"/>
      </xdr:nvSpPr>
      <xdr:spPr>
        <a:xfrm>
          <a:off x="3681412" y="84823722"/>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https://interaktiv.morgenpost.de/corona-virus-karte-infektionen-deutschland-weltweit/</a:t>
          </a:r>
        </a:p>
      </xdr:txBody>
    </xdr:sp>
    <xdr:clientData/>
  </xdr:twoCellAnchor>
  <xdr:twoCellAnchor>
    <xdr:from>
      <xdr:col>12</xdr:col>
      <xdr:colOff>152189</xdr:colOff>
      <xdr:row>277</xdr:row>
      <xdr:rowOff>166357</xdr:rowOff>
    </xdr:from>
    <xdr:to>
      <xdr:col>17</xdr:col>
      <xdr:colOff>234391</xdr:colOff>
      <xdr:row>295</xdr:row>
      <xdr:rowOff>162787</xdr:rowOff>
    </xdr:to>
    <xdr:graphicFrame>
      <xdr:nvGraphicFramePr>
        <xdr:cNvPr id="676" name="Chart 676"/>
        <xdr:cNvGraphicFramePr/>
      </xdr:nvGraphicFramePr>
      <xdr:xfrm>
        <a:off x="15036589" y="81101552"/>
        <a:ext cx="6305203"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8</xdr:col>
      <xdr:colOff>608591</xdr:colOff>
      <xdr:row>180</xdr:row>
      <xdr:rowOff>267218</xdr:rowOff>
    </xdr:from>
    <xdr:to>
      <xdr:col>10</xdr:col>
      <xdr:colOff>42188</xdr:colOff>
      <xdr:row>182</xdr:row>
      <xdr:rowOff>188922</xdr:rowOff>
    </xdr:to>
    <xdr:sp>
      <xdr:nvSpPr>
        <xdr:cNvPr id="677" name="Shape 677"/>
        <xdr:cNvSpPr txBox="1"/>
      </xdr:nvSpPr>
      <xdr:spPr>
        <a:xfrm>
          <a:off x="10514591" y="53299877"/>
          <a:ext cx="1922798" cy="4970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total number deaths updated down to 20/08</a:t>
          </a:r>
        </a:p>
      </xdr:txBody>
    </xdr:sp>
    <xdr:clientData/>
  </xdr:twoCellAnchor>
  <xdr:twoCellAnchor>
    <xdr:from>
      <xdr:col>8</xdr:col>
      <xdr:colOff>139980</xdr:colOff>
      <xdr:row>181</xdr:row>
      <xdr:rowOff>174534</xdr:rowOff>
    </xdr:from>
    <xdr:to>
      <xdr:col>8</xdr:col>
      <xdr:colOff>578279</xdr:colOff>
      <xdr:row>181</xdr:row>
      <xdr:rowOff>174534</xdr:rowOff>
    </xdr:to>
    <xdr:sp>
      <xdr:nvSpPr>
        <xdr:cNvPr id="678" name="Shape 678"/>
        <xdr:cNvSpPr/>
      </xdr:nvSpPr>
      <xdr:spPr>
        <a:xfrm>
          <a:off x="10045980" y="5349484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785587</xdr:colOff>
      <xdr:row>0</xdr:row>
      <xdr:rowOff>907853</xdr:rowOff>
    </xdr:from>
    <xdr:to>
      <xdr:col>15</xdr:col>
      <xdr:colOff>1045156</xdr:colOff>
      <xdr:row>15</xdr:row>
      <xdr:rowOff>207288</xdr:rowOff>
    </xdr:to>
    <xdr:graphicFrame>
      <xdr:nvGraphicFramePr>
        <xdr:cNvPr id="680" name="Chart 680"/>
        <xdr:cNvGraphicFramePr/>
      </xdr:nvGraphicFramePr>
      <xdr:xfrm>
        <a:off x="13180787" y="907853"/>
        <a:ext cx="6482570"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983314</xdr:colOff>
      <xdr:row>0</xdr:row>
      <xdr:rowOff>907853</xdr:rowOff>
    </xdr:from>
    <xdr:to>
      <xdr:col>22</xdr:col>
      <xdr:colOff>170069</xdr:colOff>
      <xdr:row>15</xdr:row>
      <xdr:rowOff>207288</xdr:rowOff>
    </xdr:to>
    <xdr:graphicFrame>
      <xdr:nvGraphicFramePr>
        <xdr:cNvPr id="681" name="Chart 681"/>
        <xdr:cNvGraphicFramePr/>
      </xdr:nvGraphicFramePr>
      <xdr:xfrm>
        <a:off x="20846114" y="907853"/>
        <a:ext cx="665435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990609</xdr:colOff>
      <xdr:row>17</xdr:row>
      <xdr:rowOff>49516</xdr:rowOff>
    </xdr:from>
    <xdr:to>
      <xdr:col>15</xdr:col>
      <xdr:colOff>1137200</xdr:colOff>
      <xdr:row>33</xdr:row>
      <xdr:rowOff>197946</xdr:rowOff>
    </xdr:to>
    <xdr:graphicFrame>
      <xdr:nvGraphicFramePr>
        <xdr:cNvPr id="682" name="Chart 682"/>
        <xdr:cNvGraphicFramePr/>
      </xdr:nvGraphicFramePr>
      <xdr:xfrm>
        <a:off x="13385809" y="6152501"/>
        <a:ext cx="6369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1053926</xdr:colOff>
      <xdr:row>17</xdr:row>
      <xdr:rowOff>23640</xdr:rowOff>
    </xdr:from>
    <xdr:to>
      <xdr:col>22</xdr:col>
      <xdr:colOff>153873</xdr:colOff>
      <xdr:row>33</xdr:row>
      <xdr:rowOff>172070</xdr:rowOff>
    </xdr:to>
    <xdr:graphicFrame>
      <xdr:nvGraphicFramePr>
        <xdr:cNvPr id="683" name="Chart 683"/>
        <xdr:cNvGraphicFramePr/>
      </xdr:nvGraphicFramePr>
      <xdr:xfrm>
        <a:off x="20916726" y="6126625"/>
        <a:ext cx="656754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590358</xdr:colOff>
      <xdr:row>38</xdr:row>
      <xdr:rowOff>192365</xdr:rowOff>
    </xdr:from>
    <xdr:to>
      <xdr:col>15</xdr:col>
      <xdr:colOff>990314</xdr:colOff>
      <xdr:row>54</xdr:row>
      <xdr:rowOff>218220</xdr:rowOff>
    </xdr:to>
    <xdr:graphicFrame>
      <xdr:nvGraphicFramePr>
        <xdr:cNvPr id="684" name="Chart 684"/>
        <xdr:cNvGraphicFramePr/>
      </xdr:nvGraphicFramePr>
      <xdr:xfrm>
        <a:off x="12985558" y="12412305"/>
        <a:ext cx="662295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152287</xdr:rowOff>
    </xdr:from>
    <xdr:to>
      <xdr:col>9</xdr:col>
      <xdr:colOff>433259</xdr:colOff>
      <xdr:row>23</xdr:row>
      <xdr:rowOff>226253</xdr:rowOff>
    </xdr:to>
    <xdr:sp>
      <xdr:nvSpPr>
        <xdr:cNvPr id="685" name="Shape 685"/>
        <xdr:cNvSpPr txBox="1"/>
      </xdr:nvSpPr>
      <xdr:spPr>
        <a:xfrm>
          <a:off x="10514591" y="74058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22</xdr:row>
      <xdr:rowOff>193914</xdr:rowOff>
    </xdr:from>
    <xdr:to>
      <xdr:col>8</xdr:col>
      <xdr:colOff>578279</xdr:colOff>
      <xdr:row>22</xdr:row>
      <xdr:rowOff>193914</xdr:rowOff>
    </xdr:to>
    <xdr:sp>
      <xdr:nvSpPr>
        <xdr:cNvPr id="686" name="Shape 686"/>
        <xdr:cNvSpPr/>
      </xdr:nvSpPr>
      <xdr:spPr>
        <a:xfrm>
          <a:off x="10045980" y="7754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678050</xdr:colOff>
      <xdr:row>3</xdr:row>
      <xdr:rowOff>13411</xdr:rowOff>
    </xdr:from>
    <xdr:to>
      <xdr:col>19</xdr:col>
      <xdr:colOff>678050</xdr:colOff>
      <xdr:row>14</xdr:row>
      <xdr:rowOff>2358</xdr:rowOff>
    </xdr:to>
    <xdr:sp>
      <xdr:nvSpPr>
        <xdr:cNvPr id="687" name="Shape 687"/>
        <xdr:cNvSpPr/>
      </xdr:nvSpPr>
      <xdr:spPr>
        <a:xfrm flipV="1">
          <a:off x="24274650" y="2086051"/>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324807</xdr:colOff>
      <xdr:row>0</xdr:row>
      <xdr:rowOff>907853</xdr:rowOff>
    </xdr:from>
    <xdr:to>
      <xdr:col>28</xdr:col>
      <xdr:colOff>706048</xdr:colOff>
      <xdr:row>15</xdr:row>
      <xdr:rowOff>157358</xdr:rowOff>
    </xdr:to>
    <xdr:graphicFrame>
      <xdr:nvGraphicFramePr>
        <xdr:cNvPr id="688" name="Chart 688"/>
        <xdr:cNvGraphicFramePr/>
      </xdr:nvGraphicFramePr>
      <xdr:xfrm>
        <a:off x="28899807" y="907853"/>
        <a:ext cx="6604242"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48886</xdr:colOff>
      <xdr:row>38</xdr:row>
      <xdr:rowOff>127937</xdr:rowOff>
    </xdr:from>
    <xdr:to>
      <xdr:col>13</xdr:col>
      <xdr:colOff>474754</xdr:colOff>
      <xdr:row>51</xdr:row>
      <xdr:rowOff>229537</xdr:rowOff>
    </xdr:to>
    <xdr:sp>
      <xdr:nvSpPr>
        <xdr:cNvPr id="689" name="Shape 689"/>
        <xdr:cNvSpPr txBox="1"/>
      </xdr:nvSpPr>
      <xdr:spPr>
        <a:xfrm>
          <a:off x="13688686" y="12347877"/>
          <a:ext cx="2915069"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26/03 - 4.5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 days above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 days above Italy</a:t>
          </a:r>
        </a:p>
      </xdr:txBody>
    </xdr:sp>
    <xdr:clientData/>
  </xdr:twoCellAnchor>
  <xdr:twoCellAnchor>
    <xdr:from>
      <xdr:col>16</xdr:col>
      <xdr:colOff>1101774</xdr:colOff>
      <xdr:row>58</xdr:row>
      <xdr:rowOff>159520</xdr:rowOff>
    </xdr:from>
    <xdr:to>
      <xdr:col>22</xdr:col>
      <xdr:colOff>45294</xdr:colOff>
      <xdr:row>75</xdr:row>
      <xdr:rowOff>96495</xdr:rowOff>
    </xdr:to>
    <xdr:graphicFrame>
      <xdr:nvGraphicFramePr>
        <xdr:cNvPr id="690" name="Chart 690"/>
        <xdr:cNvGraphicFramePr/>
      </xdr:nvGraphicFramePr>
      <xdr:xfrm>
        <a:off x="20964574" y="18132560"/>
        <a:ext cx="641112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10</xdr:col>
      <xdr:colOff>1194205</xdr:colOff>
      <xdr:row>58</xdr:row>
      <xdr:rowOff>159520</xdr:rowOff>
    </xdr:from>
    <xdr:to>
      <xdr:col>16</xdr:col>
      <xdr:colOff>108670</xdr:colOff>
      <xdr:row>75</xdr:row>
      <xdr:rowOff>96495</xdr:rowOff>
    </xdr:to>
    <xdr:graphicFrame>
      <xdr:nvGraphicFramePr>
        <xdr:cNvPr id="691" name="Chart 691"/>
        <xdr:cNvGraphicFramePr/>
      </xdr:nvGraphicFramePr>
      <xdr:xfrm>
        <a:off x="13589405" y="18132560"/>
        <a:ext cx="6382066"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10</xdr:col>
      <xdr:colOff>1155274</xdr:colOff>
      <xdr:row>78</xdr:row>
      <xdr:rowOff>275521</xdr:rowOff>
    </xdr:from>
    <xdr:to>
      <xdr:col>16</xdr:col>
      <xdr:colOff>185525</xdr:colOff>
      <xdr:row>95</xdr:row>
      <xdr:rowOff>262426</xdr:rowOff>
    </xdr:to>
    <xdr:graphicFrame>
      <xdr:nvGraphicFramePr>
        <xdr:cNvPr id="692" name="Chart 692"/>
        <xdr:cNvGraphicFramePr/>
      </xdr:nvGraphicFramePr>
      <xdr:xfrm>
        <a:off x="13550474" y="24001661"/>
        <a:ext cx="6497852" cy="487704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10</xdr:col>
      <xdr:colOff>357743</xdr:colOff>
      <xdr:row>125</xdr:row>
      <xdr:rowOff>229586</xdr:rowOff>
    </xdr:from>
    <xdr:to>
      <xdr:col>15</xdr:col>
      <xdr:colOff>763949</xdr:colOff>
      <xdr:row>142</xdr:row>
      <xdr:rowOff>166561</xdr:rowOff>
    </xdr:to>
    <xdr:graphicFrame>
      <xdr:nvGraphicFramePr>
        <xdr:cNvPr id="693" name="Chart 693"/>
        <xdr:cNvGraphicFramePr/>
      </xdr:nvGraphicFramePr>
      <xdr:xfrm>
        <a:off x="12752943" y="37475511"/>
        <a:ext cx="6629207"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560190</xdr:colOff>
      <xdr:row>125</xdr:row>
      <xdr:rowOff>229586</xdr:rowOff>
    </xdr:from>
    <xdr:to>
      <xdr:col>21</xdr:col>
      <xdr:colOff>578030</xdr:colOff>
      <xdr:row>142</xdr:row>
      <xdr:rowOff>166561</xdr:rowOff>
    </xdr:to>
    <xdr:graphicFrame>
      <xdr:nvGraphicFramePr>
        <xdr:cNvPr id="694" name="Chart 694"/>
        <xdr:cNvGraphicFramePr/>
      </xdr:nvGraphicFramePr>
      <xdr:xfrm>
        <a:off x="20422990" y="37475511"/>
        <a:ext cx="624084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11</xdr:col>
      <xdr:colOff>626471</xdr:colOff>
      <xdr:row>191</xdr:row>
      <xdr:rowOff>232918</xdr:rowOff>
    </xdr:from>
    <xdr:to>
      <xdr:col>16</xdr:col>
      <xdr:colOff>1060525</xdr:colOff>
      <xdr:row>208</xdr:row>
      <xdr:rowOff>169893</xdr:rowOff>
    </xdr:to>
    <xdr:graphicFrame>
      <xdr:nvGraphicFramePr>
        <xdr:cNvPr id="695" name="Chart 695"/>
        <xdr:cNvGraphicFramePr/>
      </xdr:nvGraphicFramePr>
      <xdr:xfrm>
        <a:off x="14266271" y="56464073"/>
        <a:ext cx="6657055"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18</xdr:col>
      <xdr:colOff>313217</xdr:colOff>
      <xdr:row>266</xdr:row>
      <xdr:rowOff>13972</xdr:rowOff>
    </xdr:from>
    <xdr:to>
      <xdr:col>23</xdr:col>
      <xdr:colOff>472281</xdr:colOff>
      <xdr:row>283</xdr:row>
      <xdr:rowOff>878</xdr:rowOff>
    </xdr:to>
    <xdr:graphicFrame>
      <xdr:nvGraphicFramePr>
        <xdr:cNvPr id="696" name="Chart 696"/>
        <xdr:cNvGraphicFramePr/>
      </xdr:nvGraphicFramePr>
      <xdr:xfrm>
        <a:off x="22665217" y="77819252"/>
        <a:ext cx="6382065"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xdr:col>
      <xdr:colOff>514636</xdr:colOff>
      <xdr:row>291</xdr:row>
      <xdr:rowOff>222460</xdr:rowOff>
    </xdr:from>
    <xdr:to>
      <xdr:col>5</xdr:col>
      <xdr:colOff>720438</xdr:colOff>
      <xdr:row>294</xdr:row>
      <xdr:rowOff>111831</xdr:rowOff>
    </xdr:to>
    <xdr:sp>
      <xdr:nvSpPr>
        <xdr:cNvPr id="697" name="Shape 697"/>
        <xdr:cNvSpPr txBox="1"/>
      </xdr:nvSpPr>
      <xdr:spPr>
        <a:xfrm>
          <a:off x="4197636" y="85054015"/>
          <a:ext cx="269500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4" invalidUrl="" action="" tgtFrame="" tooltip="" history="1" highlightClick="0" endSnd="0"/>
            </a:rPr>
            <a:t>https://www.worldometers.info</a:t>
          </a:r>
        </a:p>
      </xdr:txBody>
    </xdr:sp>
    <xdr:clientData/>
  </xdr:twoCellAnchor>
  <xdr:twoCellAnchor>
    <xdr:from>
      <xdr:col>11</xdr:col>
      <xdr:colOff>1185818</xdr:colOff>
      <xdr:row>266</xdr:row>
      <xdr:rowOff>13972</xdr:rowOff>
    </xdr:from>
    <xdr:to>
      <xdr:col>17</xdr:col>
      <xdr:colOff>418036</xdr:colOff>
      <xdr:row>283</xdr:row>
      <xdr:rowOff>878</xdr:rowOff>
    </xdr:to>
    <xdr:graphicFrame>
      <xdr:nvGraphicFramePr>
        <xdr:cNvPr id="698" name="Chart 698"/>
        <xdr:cNvGraphicFramePr/>
      </xdr:nvGraphicFramePr>
      <xdr:xfrm>
        <a:off x="14825618" y="77819252"/>
        <a:ext cx="6699819"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1018964</xdr:colOff>
      <xdr:row>191</xdr:row>
      <xdr:rowOff>232918</xdr:rowOff>
    </xdr:from>
    <xdr:to>
      <xdr:col>22</xdr:col>
      <xdr:colOff>1060411</xdr:colOff>
      <xdr:row>208</xdr:row>
      <xdr:rowOff>169893</xdr:rowOff>
    </xdr:to>
    <xdr:graphicFrame>
      <xdr:nvGraphicFramePr>
        <xdr:cNvPr id="699" name="Chart 699"/>
        <xdr:cNvGraphicFramePr/>
      </xdr:nvGraphicFramePr>
      <xdr:xfrm>
        <a:off x="22126364" y="56464073"/>
        <a:ext cx="6264448"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18</xdr:col>
      <xdr:colOff>383829</xdr:colOff>
      <xdr:row>286</xdr:row>
      <xdr:rowOff>6940</xdr:rowOff>
    </xdr:from>
    <xdr:to>
      <xdr:col>23</xdr:col>
      <xdr:colOff>390935</xdr:colOff>
      <xdr:row>305</xdr:row>
      <xdr:rowOff>45916</xdr:rowOff>
    </xdr:to>
    <xdr:graphicFrame>
      <xdr:nvGraphicFramePr>
        <xdr:cNvPr id="700" name="Chart 700"/>
        <xdr:cNvGraphicFramePr/>
      </xdr:nvGraphicFramePr>
      <xdr:xfrm>
        <a:off x="22735829" y="83565320"/>
        <a:ext cx="6230107" cy="4877042"/>
      </xdr:xfrm>
      <a:graphic xmlns:a="http://schemas.openxmlformats.org/drawingml/2006/main">
        <a:graphicData uri="http://schemas.openxmlformats.org/drawingml/2006/chart">
          <c:chart xmlns:c="http://schemas.openxmlformats.org/drawingml/2006/chart" r:id="rId17"/>
        </a:graphicData>
      </a:graphic>
    </xdr:graphicFrame>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292781</xdr:colOff>
      <xdr:row>2</xdr:row>
      <xdr:rowOff>98081</xdr:rowOff>
    </xdr:from>
    <xdr:to>
      <xdr:col>24</xdr:col>
      <xdr:colOff>482796</xdr:colOff>
      <xdr:row>32</xdr:row>
      <xdr:rowOff>22122</xdr:rowOff>
    </xdr:to>
    <xdr:graphicFrame>
      <xdr:nvGraphicFramePr>
        <xdr:cNvPr id="702" name="Chart 702"/>
        <xdr:cNvGraphicFramePr/>
      </xdr:nvGraphicFramePr>
      <xdr:xfrm>
        <a:off x="12484781" y="428281"/>
        <a:ext cx="6286016"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5</xdr:col>
      <xdr:colOff>713960</xdr:colOff>
      <xdr:row>2</xdr:row>
      <xdr:rowOff>98081</xdr:rowOff>
    </xdr:from>
    <xdr:to>
      <xdr:col>14</xdr:col>
      <xdr:colOff>212587</xdr:colOff>
      <xdr:row>32</xdr:row>
      <xdr:rowOff>22122</xdr:rowOff>
    </xdr:to>
    <xdr:graphicFrame>
      <xdr:nvGraphicFramePr>
        <xdr:cNvPr id="703" name="Chart 703"/>
        <xdr:cNvGraphicFramePr/>
      </xdr:nvGraphicFramePr>
      <xdr:xfrm>
        <a:off x="4523960" y="428281"/>
        <a:ext cx="6356628" cy="487704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6</xdr:col>
      <xdr:colOff>65598</xdr:colOff>
      <xdr:row>41</xdr:row>
      <xdr:rowOff>120964</xdr:rowOff>
    </xdr:from>
    <xdr:to>
      <xdr:col>14</xdr:col>
      <xdr:colOff>335709</xdr:colOff>
      <xdr:row>71</xdr:row>
      <xdr:rowOff>45004</xdr:rowOff>
    </xdr:to>
    <xdr:graphicFrame>
      <xdr:nvGraphicFramePr>
        <xdr:cNvPr id="704" name="Chart 704"/>
        <xdr:cNvGraphicFramePr/>
      </xdr:nvGraphicFramePr>
      <xdr:xfrm>
        <a:off x="4637598" y="6890064"/>
        <a:ext cx="6366112"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363393</xdr:colOff>
      <xdr:row>41</xdr:row>
      <xdr:rowOff>120964</xdr:rowOff>
    </xdr:from>
    <xdr:to>
      <xdr:col>24</xdr:col>
      <xdr:colOff>431370</xdr:colOff>
      <xdr:row>71</xdr:row>
      <xdr:rowOff>45004</xdr:rowOff>
    </xdr:to>
    <xdr:graphicFrame>
      <xdr:nvGraphicFramePr>
        <xdr:cNvPr id="705" name="Chart 705"/>
        <xdr:cNvGraphicFramePr/>
      </xdr:nvGraphicFramePr>
      <xdr:xfrm>
        <a:off x="12555393" y="6890064"/>
        <a:ext cx="6163978"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9</xdr:col>
      <xdr:colOff>413283</xdr:colOff>
      <xdr:row>6</xdr:row>
      <xdr:rowOff>79984</xdr:rowOff>
    </xdr:from>
    <xdr:to>
      <xdr:col>10</xdr:col>
      <xdr:colOff>502056</xdr:colOff>
      <xdr:row>10</xdr:row>
      <xdr:rowOff>49936</xdr:rowOff>
    </xdr:to>
    <xdr:sp>
      <xdr:nvSpPr>
        <xdr:cNvPr id="706" name="Shape 706"/>
        <xdr:cNvSpPr txBox="1"/>
      </xdr:nvSpPr>
      <xdr:spPr>
        <a:xfrm>
          <a:off x="7271283"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21</xdr:col>
      <xdr:colOff>86135</xdr:colOff>
      <xdr:row>6</xdr:row>
      <xdr:rowOff>79984</xdr:rowOff>
    </xdr:from>
    <xdr:to>
      <xdr:col>22</xdr:col>
      <xdr:colOff>174908</xdr:colOff>
      <xdr:row>10</xdr:row>
      <xdr:rowOff>49936</xdr:rowOff>
    </xdr:to>
    <xdr:sp>
      <xdr:nvSpPr>
        <xdr:cNvPr id="707" name="Shape 707"/>
        <xdr:cNvSpPr txBox="1"/>
      </xdr:nvSpPr>
      <xdr:spPr>
        <a:xfrm>
          <a:off x="16088135"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7</xdr:col>
      <xdr:colOff>96381</xdr:colOff>
      <xdr:row>45</xdr:row>
      <xdr:rowOff>102867</xdr:rowOff>
    </xdr:from>
    <xdr:to>
      <xdr:col>9</xdr:col>
      <xdr:colOff>107430</xdr:colOff>
      <xdr:row>49</xdr:row>
      <xdr:rowOff>72819</xdr:rowOff>
    </xdr:to>
    <xdr:sp>
      <xdr:nvSpPr>
        <xdr:cNvPr id="708" name="Shape 708"/>
        <xdr:cNvSpPr txBox="1"/>
      </xdr:nvSpPr>
      <xdr:spPr>
        <a:xfrm>
          <a:off x="5430381"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21</xdr:col>
      <xdr:colOff>197713</xdr:colOff>
      <xdr:row>45</xdr:row>
      <xdr:rowOff>102867</xdr:rowOff>
    </xdr:from>
    <xdr:to>
      <xdr:col>23</xdr:col>
      <xdr:colOff>208762</xdr:colOff>
      <xdr:row>49</xdr:row>
      <xdr:rowOff>72819</xdr:rowOff>
    </xdr:to>
    <xdr:sp>
      <xdr:nvSpPr>
        <xdr:cNvPr id="709" name="Shape 709"/>
        <xdr:cNvSpPr txBox="1"/>
      </xdr:nvSpPr>
      <xdr:spPr>
        <a:xfrm>
          <a:off x="16199713"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16</xdr:col>
      <xdr:colOff>313990</xdr:colOff>
      <xdr:row>83</xdr:row>
      <xdr:rowOff>132316</xdr:rowOff>
    </xdr:from>
    <xdr:to>
      <xdr:col>24</xdr:col>
      <xdr:colOff>431370</xdr:colOff>
      <xdr:row>113</xdr:row>
      <xdr:rowOff>56356</xdr:rowOff>
    </xdr:to>
    <xdr:graphicFrame>
      <xdr:nvGraphicFramePr>
        <xdr:cNvPr id="710" name="Chart 710"/>
        <xdr:cNvGraphicFramePr/>
      </xdr:nvGraphicFramePr>
      <xdr:xfrm>
        <a:off x="12505990" y="13835616"/>
        <a:ext cx="621338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5</xdr:col>
      <xdr:colOff>448831</xdr:colOff>
      <xdr:row>83</xdr:row>
      <xdr:rowOff>132316</xdr:rowOff>
    </xdr:from>
    <xdr:to>
      <xdr:col>13</xdr:col>
      <xdr:colOff>709458</xdr:colOff>
      <xdr:row>113</xdr:row>
      <xdr:rowOff>56356</xdr:rowOff>
    </xdr:to>
    <xdr:graphicFrame>
      <xdr:nvGraphicFramePr>
        <xdr:cNvPr id="711" name="Chart 711"/>
        <xdr:cNvGraphicFramePr/>
      </xdr:nvGraphicFramePr>
      <xdr:xfrm>
        <a:off x="4258831" y="13835616"/>
        <a:ext cx="6356628"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8</xdr:col>
      <xdr:colOff>564206</xdr:colOff>
      <xdr:row>87</xdr:row>
      <xdr:rowOff>114218</xdr:rowOff>
    </xdr:from>
    <xdr:to>
      <xdr:col>10</xdr:col>
      <xdr:colOff>582875</xdr:colOff>
      <xdr:row>91</xdr:row>
      <xdr:rowOff>84170</xdr:rowOff>
    </xdr:to>
    <xdr:sp>
      <xdr:nvSpPr>
        <xdr:cNvPr id="712" name="Shape 712"/>
        <xdr:cNvSpPr txBox="1"/>
      </xdr:nvSpPr>
      <xdr:spPr>
        <a:xfrm>
          <a:off x="6660206"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20</xdr:col>
      <xdr:colOff>502187</xdr:colOff>
      <xdr:row>87</xdr:row>
      <xdr:rowOff>114218</xdr:rowOff>
    </xdr:from>
    <xdr:to>
      <xdr:col>22</xdr:col>
      <xdr:colOff>520856</xdr:colOff>
      <xdr:row>91</xdr:row>
      <xdr:rowOff>84170</xdr:rowOff>
    </xdr:to>
    <xdr:sp>
      <xdr:nvSpPr>
        <xdr:cNvPr id="713" name="Shape 713"/>
        <xdr:cNvSpPr txBox="1"/>
      </xdr:nvSpPr>
      <xdr:spPr>
        <a:xfrm>
          <a:off x="15742187"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41</xdr:col>
      <xdr:colOff>334639</xdr:colOff>
      <xdr:row>2</xdr:row>
      <xdr:rowOff>98081</xdr:rowOff>
    </xdr:from>
    <xdr:to>
      <xdr:col>49</xdr:col>
      <xdr:colOff>478384</xdr:colOff>
      <xdr:row>32</xdr:row>
      <xdr:rowOff>22122</xdr:rowOff>
    </xdr:to>
    <xdr:graphicFrame>
      <xdr:nvGraphicFramePr>
        <xdr:cNvPr id="714" name="Chart 714"/>
        <xdr:cNvGraphicFramePr/>
      </xdr:nvGraphicFramePr>
      <xdr:xfrm>
        <a:off x="31576639" y="428281"/>
        <a:ext cx="6239746"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31</xdr:col>
      <xdr:colOff>282922</xdr:colOff>
      <xdr:row>2</xdr:row>
      <xdr:rowOff>98081</xdr:rowOff>
    </xdr:from>
    <xdr:to>
      <xdr:col>39</xdr:col>
      <xdr:colOff>592953</xdr:colOff>
      <xdr:row>32</xdr:row>
      <xdr:rowOff>22122</xdr:rowOff>
    </xdr:to>
    <xdr:graphicFrame>
      <xdr:nvGraphicFramePr>
        <xdr:cNvPr id="715" name="Chart 715"/>
        <xdr:cNvGraphicFramePr/>
      </xdr:nvGraphicFramePr>
      <xdr:xfrm>
        <a:off x="23904922" y="428281"/>
        <a:ext cx="6406032"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41</xdr:col>
      <xdr:colOff>578940</xdr:colOff>
      <xdr:row>41</xdr:row>
      <xdr:rowOff>46542</xdr:rowOff>
    </xdr:from>
    <xdr:to>
      <xdr:col>50</xdr:col>
      <xdr:colOff>32392</xdr:colOff>
      <xdr:row>70</xdr:row>
      <xdr:rowOff>135683</xdr:rowOff>
    </xdr:to>
    <xdr:graphicFrame>
      <xdr:nvGraphicFramePr>
        <xdr:cNvPr id="716" name="Chart 716"/>
        <xdr:cNvGraphicFramePr/>
      </xdr:nvGraphicFramePr>
      <xdr:xfrm>
        <a:off x="31820940" y="6815642"/>
        <a:ext cx="6311453"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332325</xdr:colOff>
      <xdr:row>41</xdr:row>
      <xdr:rowOff>46542</xdr:rowOff>
    </xdr:from>
    <xdr:to>
      <xdr:col>39</xdr:col>
      <xdr:colOff>592953</xdr:colOff>
      <xdr:row>70</xdr:row>
      <xdr:rowOff>135683</xdr:rowOff>
    </xdr:to>
    <xdr:graphicFrame>
      <xdr:nvGraphicFramePr>
        <xdr:cNvPr id="717" name="Chart 717"/>
        <xdr:cNvGraphicFramePr/>
      </xdr:nvGraphicFramePr>
      <xdr:xfrm>
        <a:off x="23954325" y="6815642"/>
        <a:ext cx="6356629" cy="487704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42</xdr:col>
      <xdr:colOff>8104</xdr:colOff>
      <xdr:row>83</xdr:row>
      <xdr:rowOff>57894</xdr:rowOff>
    </xdr:from>
    <xdr:to>
      <xdr:col>50</xdr:col>
      <xdr:colOff>151849</xdr:colOff>
      <xdr:row>112</xdr:row>
      <xdr:rowOff>147035</xdr:rowOff>
    </xdr:to>
    <xdr:graphicFrame>
      <xdr:nvGraphicFramePr>
        <xdr:cNvPr id="718" name="Chart 718"/>
        <xdr:cNvGraphicFramePr/>
      </xdr:nvGraphicFramePr>
      <xdr:xfrm>
        <a:off x="32012104" y="13761194"/>
        <a:ext cx="6239746"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31</xdr:col>
      <xdr:colOff>332325</xdr:colOff>
      <xdr:row>83</xdr:row>
      <xdr:rowOff>57894</xdr:rowOff>
    </xdr:from>
    <xdr:to>
      <xdr:col>39</xdr:col>
      <xdr:colOff>592953</xdr:colOff>
      <xdr:row>112</xdr:row>
      <xdr:rowOff>147035</xdr:rowOff>
    </xdr:to>
    <xdr:graphicFrame>
      <xdr:nvGraphicFramePr>
        <xdr:cNvPr id="719" name="Chart 719"/>
        <xdr:cNvGraphicFramePr/>
      </xdr:nvGraphicFramePr>
      <xdr:xfrm>
        <a:off x="23954325" y="13761194"/>
        <a:ext cx="6356629"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34</xdr:col>
      <xdr:colOff>731598</xdr:colOff>
      <xdr:row>6</xdr:row>
      <xdr:rowOff>79984</xdr:rowOff>
    </xdr:from>
    <xdr:to>
      <xdr:col>36</xdr:col>
      <xdr:colOff>531192</xdr:colOff>
      <xdr:row>10</xdr:row>
      <xdr:rowOff>49936</xdr:rowOff>
    </xdr:to>
    <xdr:sp>
      <xdr:nvSpPr>
        <xdr:cNvPr id="720" name="Shape 720"/>
        <xdr:cNvSpPr txBox="1"/>
      </xdr:nvSpPr>
      <xdr:spPr>
        <a:xfrm>
          <a:off x="26639598"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45</xdr:col>
      <xdr:colOff>384885</xdr:colOff>
      <xdr:row>6</xdr:row>
      <xdr:rowOff>79984</xdr:rowOff>
    </xdr:from>
    <xdr:to>
      <xdr:col>47</xdr:col>
      <xdr:colOff>184479</xdr:colOff>
      <xdr:row>10</xdr:row>
      <xdr:rowOff>49936</xdr:rowOff>
    </xdr:to>
    <xdr:sp>
      <xdr:nvSpPr>
        <xdr:cNvPr id="721" name="Shape 721"/>
        <xdr:cNvSpPr txBox="1"/>
      </xdr:nvSpPr>
      <xdr:spPr>
        <a:xfrm>
          <a:off x="34674885"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35</xdr:col>
      <xdr:colOff>299045</xdr:colOff>
      <xdr:row>45</xdr:row>
      <xdr:rowOff>102867</xdr:rowOff>
    </xdr:from>
    <xdr:to>
      <xdr:col>37</xdr:col>
      <xdr:colOff>480020</xdr:colOff>
      <xdr:row>49</xdr:row>
      <xdr:rowOff>72819</xdr:rowOff>
    </xdr:to>
    <xdr:sp>
      <xdr:nvSpPr>
        <xdr:cNvPr id="722" name="Shape 722"/>
        <xdr:cNvSpPr txBox="1"/>
      </xdr:nvSpPr>
      <xdr:spPr>
        <a:xfrm>
          <a:off x="26969045"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46</xdr:col>
      <xdr:colOff>59097</xdr:colOff>
      <xdr:row>45</xdr:row>
      <xdr:rowOff>102867</xdr:rowOff>
    </xdr:from>
    <xdr:to>
      <xdr:col>48</xdr:col>
      <xdr:colOff>240072</xdr:colOff>
      <xdr:row>49</xdr:row>
      <xdr:rowOff>72819</xdr:rowOff>
    </xdr:to>
    <xdr:sp>
      <xdr:nvSpPr>
        <xdr:cNvPr id="723" name="Shape 723"/>
        <xdr:cNvSpPr txBox="1"/>
      </xdr:nvSpPr>
      <xdr:spPr>
        <a:xfrm>
          <a:off x="35111097"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34</xdr:col>
      <xdr:colOff>516976</xdr:colOff>
      <xdr:row>87</xdr:row>
      <xdr:rowOff>114218</xdr:rowOff>
    </xdr:from>
    <xdr:to>
      <xdr:col>36</xdr:col>
      <xdr:colOff>119212</xdr:colOff>
      <xdr:row>91</xdr:row>
      <xdr:rowOff>84170</xdr:rowOff>
    </xdr:to>
    <xdr:sp>
      <xdr:nvSpPr>
        <xdr:cNvPr id="724" name="Shape 724"/>
        <xdr:cNvSpPr txBox="1"/>
      </xdr:nvSpPr>
      <xdr:spPr>
        <a:xfrm>
          <a:off x="26424976"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twoCellAnchor>
    <xdr:from>
      <xdr:col>47</xdr:col>
      <xdr:colOff>582590</xdr:colOff>
      <xdr:row>87</xdr:row>
      <xdr:rowOff>114218</xdr:rowOff>
    </xdr:from>
    <xdr:to>
      <xdr:col>49</xdr:col>
      <xdr:colOff>184826</xdr:colOff>
      <xdr:row>91</xdr:row>
      <xdr:rowOff>84170</xdr:rowOff>
    </xdr:to>
    <xdr:sp>
      <xdr:nvSpPr>
        <xdr:cNvPr id="725" name="Shape 725"/>
        <xdr:cNvSpPr txBox="1"/>
      </xdr:nvSpPr>
      <xdr:spPr>
        <a:xfrm>
          <a:off x="36396590"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511778</xdr:colOff>
      <xdr:row>24</xdr:row>
      <xdr:rowOff>111239</xdr:rowOff>
    </xdr:from>
    <xdr:to>
      <xdr:col>7</xdr:col>
      <xdr:colOff>717581</xdr:colOff>
      <xdr:row>28</xdr:row>
      <xdr:rowOff>25246</xdr:rowOff>
    </xdr:to>
    <xdr:sp>
      <xdr:nvSpPr>
        <xdr:cNvPr id="727" name="Shape 727"/>
        <xdr:cNvSpPr txBox="1"/>
      </xdr:nvSpPr>
      <xdr:spPr>
        <a:xfrm>
          <a:off x="7357078" y="6835889"/>
          <a:ext cx="2695004"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 invalidUrl="" action="" tgtFrame="" tooltip="" history="1" highlightClick="0" endSnd="0"/>
            </a:rPr>
            <a:t>https://www.worldometers.info</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2" invalidUrl="" action="" tgtFrame="" tooltip="" history="1" highlightClick="0" endSnd="0"/>
            </a:rPr>
            <a:t>https://data.worldbank.org</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22</xdr:col>
      <xdr:colOff>516633</xdr:colOff>
      <xdr:row>2</xdr:row>
      <xdr:rowOff>168560</xdr:rowOff>
    </xdr:from>
    <xdr:to>
      <xdr:col>27</xdr:col>
      <xdr:colOff>1219586</xdr:colOff>
      <xdr:row>19</xdr:row>
      <xdr:rowOff>207617</xdr:rowOff>
    </xdr:to>
    <xdr:graphicFrame>
      <xdr:nvGraphicFramePr>
        <xdr:cNvPr id="729" name="Chart 729"/>
        <xdr:cNvGraphicFramePr/>
      </xdr:nvGraphicFramePr>
      <xdr:xfrm>
        <a:off x="27897833" y="788955"/>
        <a:ext cx="6925954" cy="5703258"/>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22</xdr:col>
      <xdr:colOff>516633</xdr:colOff>
      <xdr:row>24</xdr:row>
      <xdr:rowOff>333350</xdr:rowOff>
    </xdr:from>
    <xdr:to>
      <xdr:col>27</xdr:col>
      <xdr:colOff>1211966</xdr:colOff>
      <xdr:row>42</xdr:row>
      <xdr:rowOff>42207</xdr:rowOff>
    </xdr:to>
    <xdr:graphicFrame>
      <xdr:nvGraphicFramePr>
        <xdr:cNvPr id="730" name="Chart 730"/>
        <xdr:cNvGraphicFramePr/>
      </xdr:nvGraphicFramePr>
      <xdr:xfrm>
        <a:off x="27897833" y="8268945"/>
        <a:ext cx="6918334" cy="5703258"/>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145991</xdr:colOff>
      <xdr:row>26</xdr:row>
      <xdr:rowOff>251016</xdr:rowOff>
    </xdr:from>
    <xdr:to>
      <xdr:col>24</xdr:col>
      <xdr:colOff>88546</xdr:colOff>
      <xdr:row>30</xdr:row>
      <xdr:rowOff>12891</xdr:rowOff>
    </xdr:to>
    <xdr:sp>
      <xdr:nvSpPr>
        <xdr:cNvPr id="731" name="Shape 731"/>
        <xdr:cNvSpPr txBox="1"/>
      </xdr:nvSpPr>
      <xdr:spPr>
        <a:xfrm>
          <a:off x="28771791" y="8885111"/>
          <a:ext cx="1187156"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29</xdr:row>
      <xdr:rowOff>311171</xdr:rowOff>
    </xdr:from>
    <xdr:to>
      <xdr:col>24</xdr:col>
      <xdr:colOff>88546</xdr:colOff>
      <xdr:row>33</xdr:row>
      <xdr:rowOff>85746</xdr:rowOff>
    </xdr:to>
    <xdr:sp>
      <xdr:nvSpPr>
        <xdr:cNvPr id="732" name="Shape 732"/>
        <xdr:cNvSpPr txBox="1"/>
      </xdr:nvSpPr>
      <xdr:spPr>
        <a:xfrm>
          <a:off x="28771791" y="9948566"/>
          <a:ext cx="1187156"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33</xdr:row>
      <xdr:rowOff>53825</xdr:rowOff>
    </xdr:from>
    <xdr:to>
      <xdr:col>24</xdr:col>
      <xdr:colOff>88546</xdr:colOff>
      <xdr:row>36</xdr:row>
      <xdr:rowOff>158600</xdr:rowOff>
    </xdr:to>
    <xdr:sp>
      <xdr:nvSpPr>
        <xdr:cNvPr id="733" name="Shape 733"/>
        <xdr:cNvSpPr txBox="1"/>
      </xdr:nvSpPr>
      <xdr:spPr>
        <a:xfrm>
          <a:off x="28771791" y="11012020"/>
          <a:ext cx="1187156"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4</xdr:row>
      <xdr:rowOff>133031</xdr:rowOff>
    </xdr:from>
    <xdr:to>
      <xdr:col>24</xdr:col>
      <xdr:colOff>166932</xdr:colOff>
      <xdr:row>7</xdr:row>
      <xdr:rowOff>237806</xdr:rowOff>
    </xdr:to>
    <xdr:sp>
      <xdr:nvSpPr>
        <xdr:cNvPr id="734" name="Shape 734"/>
        <xdr:cNvSpPr txBox="1"/>
      </xdr:nvSpPr>
      <xdr:spPr>
        <a:xfrm>
          <a:off x="28850177" y="1413826"/>
          <a:ext cx="1187156" cy="1095376"/>
        </a:xfrm>
        <a:prstGeom prst="rect">
          <a:avLst/>
        </a:prstGeom>
        <a:noFill/>
        <a:ln w="381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7</xdr:row>
      <xdr:rowOff>205887</xdr:rowOff>
    </xdr:from>
    <xdr:to>
      <xdr:col>24</xdr:col>
      <xdr:colOff>166932</xdr:colOff>
      <xdr:row>10</xdr:row>
      <xdr:rowOff>310662</xdr:rowOff>
    </xdr:to>
    <xdr:sp>
      <xdr:nvSpPr>
        <xdr:cNvPr id="735" name="Shape 735"/>
        <xdr:cNvSpPr txBox="1"/>
      </xdr:nvSpPr>
      <xdr:spPr>
        <a:xfrm>
          <a:off x="28850177" y="2477282"/>
          <a:ext cx="1187156"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10</xdr:row>
      <xdr:rowOff>278741</xdr:rowOff>
    </xdr:from>
    <xdr:to>
      <xdr:col>24</xdr:col>
      <xdr:colOff>166932</xdr:colOff>
      <xdr:row>14</xdr:row>
      <xdr:rowOff>53316</xdr:rowOff>
    </xdr:to>
    <xdr:sp>
      <xdr:nvSpPr>
        <xdr:cNvPr id="736" name="Shape 736"/>
        <xdr:cNvSpPr txBox="1"/>
      </xdr:nvSpPr>
      <xdr:spPr>
        <a:xfrm>
          <a:off x="28850177" y="3540736"/>
          <a:ext cx="1187156" cy="1095376"/>
        </a:xfrm>
        <a:prstGeom prst="rect">
          <a:avLst/>
        </a:prstGeom>
        <a:noFill/>
        <a:ln w="38100" cap="flat">
          <a:solidFill>
            <a:schemeClr val="accent3">
              <a:hueOff val="-256203"/>
              <a:lumOff val="-12735"/>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3</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384928</xdr:colOff>
      <xdr:row>4</xdr:row>
      <xdr:rowOff>133031</xdr:rowOff>
    </xdr:from>
    <xdr:to>
      <xdr:col>25</xdr:col>
      <xdr:colOff>327484</xdr:colOff>
      <xdr:row>7</xdr:row>
      <xdr:rowOff>237806</xdr:rowOff>
    </xdr:to>
    <xdr:sp>
      <xdr:nvSpPr>
        <xdr:cNvPr id="737" name="Shape 737"/>
        <xdr:cNvSpPr txBox="1"/>
      </xdr:nvSpPr>
      <xdr:spPr>
        <a:xfrm>
          <a:off x="30255328" y="1413826"/>
          <a:ext cx="1187157" cy="1095376"/>
        </a:xfrm>
        <a:prstGeom prst="rect">
          <a:avLst/>
        </a:prstGeom>
        <a:noFill/>
        <a:ln w="381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291169</xdr:colOff>
      <xdr:row>26</xdr:row>
      <xdr:rowOff>250849</xdr:rowOff>
    </xdr:from>
    <xdr:to>
      <xdr:col>25</xdr:col>
      <xdr:colOff>233725</xdr:colOff>
      <xdr:row>30</xdr:row>
      <xdr:rowOff>12724</xdr:rowOff>
    </xdr:to>
    <xdr:sp>
      <xdr:nvSpPr>
        <xdr:cNvPr id="738" name="Shape 738"/>
        <xdr:cNvSpPr txBox="1"/>
      </xdr:nvSpPr>
      <xdr:spPr>
        <a:xfrm>
          <a:off x="30161569" y="888494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28</xdr:col>
      <xdr:colOff>1216006</xdr:colOff>
      <xdr:row>2</xdr:row>
      <xdr:rowOff>168560</xdr:rowOff>
    </xdr:from>
    <xdr:to>
      <xdr:col>34</xdr:col>
      <xdr:colOff>642610</xdr:colOff>
      <xdr:row>19</xdr:row>
      <xdr:rowOff>207617</xdr:rowOff>
    </xdr:to>
    <xdr:graphicFrame>
      <xdr:nvGraphicFramePr>
        <xdr:cNvPr id="739" name="Chart 739"/>
        <xdr:cNvGraphicFramePr/>
      </xdr:nvGraphicFramePr>
      <xdr:xfrm>
        <a:off x="36064806" y="788955"/>
        <a:ext cx="6894205" cy="5703258"/>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1168449</xdr:colOff>
      <xdr:row>4</xdr:row>
      <xdr:rowOff>124326</xdr:rowOff>
    </xdr:from>
    <xdr:to>
      <xdr:col>30</xdr:col>
      <xdr:colOff>1111005</xdr:colOff>
      <xdr:row>7</xdr:row>
      <xdr:rowOff>229101</xdr:rowOff>
    </xdr:to>
    <xdr:sp>
      <xdr:nvSpPr>
        <xdr:cNvPr id="740" name="Shape 740"/>
        <xdr:cNvSpPr txBox="1"/>
      </xdr:nvSpPr>
      <xdr:spPr>
        <a:xfrm>
          <a:off x="37261849" y="1405121"/>
          <a:ext cx="1187157"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7</xdr:row>
      <xdr:rowOff>197181</xdr:rowOff>
    </xdr:from>
    <xdr:to>
      <xdr:col>30</xdr:col>
      <xdr:colOff>1111005</xdr:colOff>
      <xdr:row>10</xdr:row>
      <xdr:rowOff>301956</xdr:rowOff>
    </xdr:to>
    <xdr:sp>
      <xdr:nvSpPr>
        <xdr:cNvPr id="741" name="Shape 741"/>
        <xdr:cNvSpPr txBox="1"/>
      </xdr:nvSpPr>
      <xdr:spPr>
        <a:xfrm>
          <a:off x="37261849" y="2468576"/>
          <a:ext cx="1187157"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10</xdr:row>
      <xdr:rowOff>270036</xdr:rowOff>
    </xdr:from>
    <xdr:to>
      <xdr:col>30</xdr:col>
      <xdr:colOff>1111005</xdr:colOff>
      <xdr:row>14</xdr:row>
      <xdr:rowOff>44611</xdr:rowOff>
    </xdr:to>
    <xdr:sp>
      <xdr:nvSpPr>
        <xdr:cNvPr id="742" name="Shape 742"/>
        <xdr:cNvSpPr txBox="1"/>
      </xdr:nvSpPr>
      <xdr:spPr>
        <a:xfrm>
          <a:off x="37261849" y="3532031"/>
          <a:ext cx="1187157"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335728</xdr:colOff>
      <xdr:row>4</xdr:row>
      <xdr:rowOff>124159</xdr:rowOff>
    </xdr:from>
    <xdr:to>
      <xdr:col>32</xdr:col>
      <xdr:colOff>278284</xdr:colOff>
      <xdr:row>7</xdr:row>
      <xdr:rowOff>228934</xdr:rowOff>
    </xdr:to>
    <xdr:sp>
      <xdr:nvSpPr>
        <xdr:cNvPr id="743" name="Shape 743"/>
        <xdr:cNvSpPr txBox="1"/>
      </xdr:nvSpPr>
      <xdr:spPr>
        <a:xfrm>
          <a:off x="38918328" y="140495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25</xdr:col>
      <xdr:colOff>728903</xdr:colOff>
      <xdr:row>36</xdr:row>
      <xdr:rowOff>34859</xdr:rowOff>
    </xdr:from>
    <xdr:to>
      <xdr:col>25</xdr:col>
      <xdr:colOff>728903</xdr:colOff>
      <xdr:row>41</xdr:row>
      <xdr:rowOff>209911</xdr:rowOff>
    </xdr:to>
    <xdr:sp>
      <xdr:nvSpPr>
        <xdr:cNvPr id="744" name="Shape 744"/>
        <xdr:cNvSpPr/>
      </xdr:nvSpPr>
      <xdr:spPr>
        <a:xfrm flipV="1">
          <a:off x="31843903" y="119836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728903</xdr:colOff>
      <xdr:row>13</xdr:row>
      <xdr:rowOff>212970</xdr:rowOff>
    </xdr:from>
    <xdr:to>
      <xdr:col>25</xdr:col>
      <xdr:colOff>728903</xdr:colOff>
      <xdr:row>19</xdr:row>
      <xdr:rowOff>7021</xdr:rowOff>
    </xdr:to>
    <xdr:sp>
      <xdr:nvSpPr>
        <xdr:cNvPr id="745" name="Shape 745"/>
        <xdr:cNvSpPr/>
      </xdr:nvSpPr>
      <xdr:spPr>
        <a:xfrm flipV="1">
          <a:off x="31843903" y="4465565"/>
          <a:ext cx="1" cy="182605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703501</xdr:colOff>
      <xdr:row>16</xdr:row>
      <xdr:rowOff>59707</xdr:rowOff>
    </xdr:from>
    <xdr:to>
      <xdr:col>26</xdr:col>
      <xdr:colOff>183080</xdr:colOff>
      <xdr:row>17</xdr:row>
      <xdr:rowOff>6314</xdr:rowOff>
    </xdr:to>
    <xdr:sp>
      <xdr:nvSpPr>
        <xdr:cNvPr id="746" name="Shape 746"/>
        <xdr:cNvSpPr txBox="1"/>
      </xdr:nvSpPr>
      <xdr:spPr>
        <a:xfrm>
          <a:off x="31818501" y="5315602"/>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25</xdr:col>
      <xdr:colOff>716201</xdr:colOff>
      <xdr:row>38</xdr:row>
      <xdr:rowOff>184876</xdr:rowOff>
    </xdr:from>
    <xdr:to>
      <xdr:col>26</xdr:col>
      <xdr:colOff>195780</xdr:colOff>
      <xdr:row>39</xdr:row>
      <xdr:rowOff>156883</xdr:rowOff>
    </xdr:to>
    <xdr:sp>
      <xdr:nvSpPr>
        <xdr:cNvPr id="747" name="Shape 747"/>
        <xdr:cNvSpPr txBox="1"/>
      </xdr:nvSpPr>
      <xdr:spPr>
        <a:xfrm>
          <a:off x="31831201" y="12794071"/>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34</xdr:col>
      <xdr:colOff>629908</xdr:colOff>
      <xdr:row>9</xdr:row>
      <xdr:rowOff>182624</xdr:rowOff>
    </xdr:from>
    <xdr:to>
      <xdr:col>35</xdr:col>
      <xdr:colOff>109488</xdr:colOff>
      <xdr:row>10</xdr:row>
      <xdr:rowOff>154631</xdr:rowOff>
    </xdr:to>
    <xdr:sp>
      <xdr:nvSpPr>
        <xdr:cNvPr id="748" name="Shape 748"/>
        <xdr:cNvSpPr txBox="1"/>
      </xdr:nvSpPr>
      <xdr:spPr>
        <a:xfrm>
          <a:off x="42946308" y="3114419"/>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24</xdr:col>
      <xdr:colOff>291169</xdr:colOff>
      <xdr:row>29</xdr:row>
      <xdr:rowOff>289350</xdr:rowOff>
    </xdr:from>
    <xdr:to>
      <xdr:col>25</xdr:col>
      <xdr:colOff>233725</xdr:colOff>
      <xdr:row>33</xdr:row>
      <xdr:rowOff>63925</xdr:rowOff>
    </xdr:to>
    <xdr:sp>
      <xdr:nvSpPr>
        <xdr:cNvPr id="749" name="Shape 749"/>
        <xdr:cNvSpPr txBox="1"/>
      </xdr:nvSpPr>
      <xdr:spPr>
        <a:xfrm>
          <a:off x="30161569" y="9926745"/>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327840</xdr:colOff>
      <xdr:row>7</xdr:row>
      <xdr:rowOff>171305</xdr:rowOff>
    </xdr:from>
    <xdr:to>
      <xdr:col>32</xdr:col>
      <xdr:colOff>270396</xdr:colOff>
      <xdr:row>10</xdr:row>
      <xdr:rowOff>276080</xdr:rowOff>
    </xdr:to>
    <xdr:sp>
      <xdr:nvSpPr>
        <xdr:cNvPr id="750" name="Shape 750"/>
        <xdr:cNvSpPr txBox="1"/>
      </xdr:nvSpPr>
      <xdr:spPr>
        <a:xfrm>
          <a:off x="38910440" y="2442700"/>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311904</xdr:colOff>
      <xdr:row>24</xdr:row>
      <xdr:rowOff>333349</xdr:rowOff>
    </xdr:from>
    <xdr:to>
      <xdr:col>34</xdr:col>
      <xdr:colOff>991997</xdr:colOff>
      <xdr:row>42</xdr:row>
      <xdr:rowOff>42206</xdr:rowOff>
    </xdr:to>
    <xdr:graphicFrame>
      <xdr:nvGraphicFramePr>
        <xdr:cNvPr id="751" name="Chart 751"/>
        <xdr:cNvGraphicFramePr/>
      </xdr:nvGraphicFramePr>
      <xdr:xfrm>
        <a:off x="36405304" y="8268944"/>
        <a:ext cx="6903094" cy="5703258"/>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210148</xdr:colOff>
      <xdr:row>26</xdr:row>
      <xdr:rowOff>260673</xdr:rowOff>
    </xdr:from>
    <xdr:to>
      <xdr:col>31</xdr:col>
      <xdr:colOff>152704</xdr:colOff>
      <xdr:row>30</xdr:row>
      <xdr:rowOff>7943</xdr:rowOff>
    </xdr:to>
    <xdr:sp>
      <xdr:nvSpPr>
        <xdr:cNvPr id="752" name="Shape 752"/>
        <xdr:cNvSpPr txBox="1"/>
      </xdr:nvSpPr>
      <xdr:spPr>
        <a:xfrm>
          <a:off x="37548148" y="8894768"/>
          <a:ext cx="1187157" cy="1080771"/>
        </a:xfrm>
        <a:prstGeom prst="rect">
          <a:avLst/>
        </a:prstGeom>
        <a:noFill/>
        <a:ln w="254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29</xdr:row>
      <xdr:rowOff>320828</xdr:rowOff>
    </xdr:from>
    <xdr:to>
      <xdr:col>31</xdr:col>
      <xdr:colOff>152704</xdr:colOff>
      <xdr:row>33</xdr:row>
      <xdr:rowOff>80798</xdr:rowOff>
    </xdr:to>
    <xdr:sp>
      <xdr:nvSpPr>
        <xdr:cNvPr id="753" name="Shape 753"/>
        <xdr:cNvSpPr txBox="1"/>
      </xdr:nvSpPr>
      <xdr:spPr>
        <a:xfrm>
          <a:off x="37548148" y="9958223"/>
          <a:ext cx="1187157" cy="1080771"/>
        </a:xfrm>
        <a:prstGeom prst="rect">
          <a:avLst/>
        </a:prstGeom>
        <a:noFill/>
        <a:ln w="254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33</xdr:row>
      <xdr:rowOff>63482</xdr:rowOff>
    </xdr:from>
    <xdr:to>
      <xdr:col>31</xdr:col>
      <xdr:colOff>152704</xdr:colOff>
      <xdr:row>36</xdr:row>
      <xdr:rowOff>153652</xdr:rowOff>
    </xdr:to>
    <xdr:sp>
      <xdr:nvSpPr>
        <xdr:cNvPr id="754" name="Shape 754"/>
        <xdr:cNvSpPr txBox="1"/>
      </xdr:nvSpPr>
      <xdr:spPr>
        <a:xfrm>
          <a:off x="37548148" y="11021677"/>
          <a:ext cx="1187157" cy="1080771"/>
        </a:xfrm>
        <a:prstGeom prst="rect">
          <a:avLst/>
        </a:prstGeom>
        <a:noFill/>
        <a:ln w="25400" cap="flat">
          <a:solidFill>
            <a:schemeClr val="accent5"/>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332599</xdr:colOff>
      <xdr:row>26</xdr:row>
      <xdr:rowOff>260673</xdr:rowOff>
    </xdr:from>
    <xdr:to>
      <xdr:col>32</xdr:col>
      <xdr:colOff>275155</xdr:colOff>
      <xdr:row>30</xdr:row>
      <xdr:rowOff>7943</xdr:rowOff>
    </xdr:to>
    <xdr:sp>
      <xdr:nvSpPr>
        <xdr:cNvPr id="755" name="Shape 755"/>
        <xdr:cNvSpPr txBox="1"/>
      </xdr:nvSpPr>
      <xdr:spPr>
        <a:xfrm>
          <a:off x="38915199" y="8894768"/>
          <a:ext cx="1187157" cy="1080771"/>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32</xdr:col>
      <xdr:colOff>524175</xdr:colOff>
      <xdr:row>35</xdr:row>
      <xdr:rowOff>326959</xdr:rowOff>
    </xdr:from>
    <xdr:to>
      <xdr:col>32</xdr:col>
      <xdr:colOff>524175</xdr:colOff>
      <xdr:row>41</xdr:row>
      <xdr:rowOff>171811</xdr:rowOff>
    </xdr:to>
    <xdr:sp>
      <xdr:nvSpPr>
        <xdr:cNvPr id="756" name="Shape 756"/>
        <xdr:cNvSpPr/>
      </xdr:nvSpPr>
      <xdr:spPr>
        <a:xfrm flipV="1">
          <a:off x="40351375" y="119455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32</xdr:col>
      <xdr:colOff>498772</xdr:colOff>
      <xdr:row>38</xdr:row>
      <xdr:rowOff>186396</xdr:rowOff>
    </xdr:from>
    <xdr:to>
      <xdr:col>32</xdr:col>
      <xdr:colOff>1222952</xdr:colOff>
      <xdr:row>39</xdr:row>
      <xdr:rowOff>158403</xdr:rowOff>
    </xdr:to>
    <xdr:sp>
      <xdr:nvSpPr>
        <xdr:cNvPr id="757" name="Shape 757"/>
        <xdr:cNvSpPr txBox="1"/>
      </xdr:nvSpPr>
      <xdr:spPr>
        <a:xfrm>
          <a:off x="40325972" y="12795591"/>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32</xdr:col>
      <xdr:colOff>1210251</xdr:colOff>
      <xdr:row>38</xdr:row>
      <xdr:rowOff>186396</xdr:rowOff>
    </xdr:from>
    <xdr:to>
      <xdr:col>34</xdr:col>
      <xdr:colOff>1125403</xdr:colOff>
      <xdr:row>39</xdr:row>
      <xdr:rowOff>158403</xdr:rowOff>
    </xdr:to>
    <xdr:sp>
      <xdr:nvSpPr>
        <xdr:cNvPr id="758" name="Shape 758"/>
        <xdr:cNvSpPr txBox="1"/>
      </xdr:nvSpPr>
      <xdr:spPr>
        <a:xfrm>
          <a:off x="41037451" y="12795591"/>
          <a:ext cx="2404353"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34</xdr:col>
      <xdr:colOff>627524</xdr:colOff>
      <xdr:row>10</xdr:row>
      <xdr:rowOff>127912</xdr:rowOff>
    </xdr:from>
    <xdr:to>
      <xdr:col>36</xdr:col>
      <xdr:colOff>542675</xdr:colOff>
      <xdr:row>11</xdr:row>
      <xdr:rowOff>99919</xdr:rowOff>
    </xdr:to>
    <xdr:sp>
      <xdr:nvSpPr>
        <xdr:cNvPr id="759" name="Shape 759"/>
        <xdr:cNvSpPr txBox="1"/>
      </xdr:nvSpPr>
      <xdr:spPr>
        <a:xfrm>
          <a:off x="42943924" y="3389907"/>
          <a:ext cx="2404352"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22</xdr:col>
      <xdr:colOff>554736</xdr:colOff>
      <xdr:row>48</xdr:row>
      <xdr:rowOff>13822</xdr:rowOff>
    </xdr:from>
    <xdr:to>
      <xdr:col>27</xdr:col>
      <xdr:colOff>1234829</xdr:colOff>
      <xdr:row>65</xdr:row>
      <xdr:rowOff>103679</xdr:rowOff>
    </xdr:to>
    <xdr:graphicFrame>
      <xdr:nvGraphicFramePr>
        <xdr:cNvPr id="760" name="Chart 760"/>
        <xdr:cNvGraphicFramePr/>
      </xdr:nvGraphicFramePr>
      <xdr:xfrm>
        <a:off x="27935936" y="15925017"/>
        <a:ext cx="6903094" cy="5703258"/>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29</xdr:col>
      <xdr:colOff>717654</xdr:colOff>
      <xdr:row>48</xdr:row>
      <xdr:rowOff>13822</xdr:rowOff>
    </xdr:from>
    <xdr:to>
      <xdr:col>35</xdr:col>
      <xdr:colOff>223759</xdr:colOff>
      <xdr:row>65</xdr:row>
      <xdr:rowOff>103679</xdr:rowOff>
    </xdr:to>
    <xdr:graphicFrame>
      <xdr:nvGraphicFramePr>
        <xdr:cNvPr id="761" name="Chart 761"/>
        <xdr:cNvGraphicFramePr/>
      </xdr:nvGraphicFramePr>
      <xdr:xfrm>
        <a:off x="36811054" y="15925017"/>
        <a:ext cx="6973706" cy="5703258"/>
      </xdr:xfrm>
      <a:graphic xmlns:a="http://schemas.openxmlformats.org/drawingml/2006/main">
        <a:graphicData uri="http://schemas.openxmlformats.org/drawingml/2006/chart">
          <c:chart xmlns:c="http://schemas.openxmlformats.org/drawingml/2006/chart" r:id="rId6"/>
        </a:graphicData>
      </a:graphic>
    </xdr:graphicFrame>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36975</xdr:colOff>
      <xdr:row>58</xdr:row>
      <xdr:rowOff>16546</xdr:rowOff>
    </xdr:from>
    <xdr:to>
      <xdr:col>6</xdr:col>
      <xdr:colOff>295707</xdr:colOff>
      <xdr:row>76</xdr:row>
      <xdr:rowOff>210296</xdr:rowOff>
    </xdr:to>
    <xdr:graphicFrame>
      <xdr:nvGraphicFramePr>
        <xdr:cNvPr id="763" name="Chart 763"/>
        <xdr:cNvGraphicFramePr/>
      </xdr:nvGraphicFramePr>
      <xdr:xfrm>
        <a:off x="1230775" y="19540891"/>
        <a:ext cx="6481733" cy="477718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11</xdr:col>
      <xdr:colOff>535161</xdr:colOff>
      <xdr:row>13</xdr:row>
      <xdr:rowOff>96683</xdr:rowOff>
    </xdr:from>
    <xdr:to>
      <xdr:col>13</xdr:col>
      <xdr:colOff>863557</xdr:colOff>
      <xdr:row>14</xdr:row>
      <xdr:rowOff>250797</xdr:rowOff>
    </xdr:to>
    <xdr:sp>
      <xdr:nvSpPr>
        <xdr:cNvPr id="764" name="Shape 764"/>
        <xdr:cNvSpPr txBox="1"/>
      </xdr:nvSpPr>
      <xdr:spPr>
        <a:xfrm>
          <a:off x="14174961" y="55411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11</xdr:col>
      <xdr:colOff>535161</xdr:colOff>
      <xdr:row>15</xdr:row>
      <xdr:rowOff>125792</xdr:rowOff>
    </xdr:from>
    <xdr:to>
      <xdr:col>13</xdr:col>
      <xdr:colOff>511374</xdr:colOff>
      <xdr:row>16</xdr:row>
      <xdr:rowOff>267206</xdr:rowOff>
    </xdr:to>
    <xdr:sp>
      <xdr:nvSpPr>
        <xdr:cNvPr id="765" name="Shape 765"/>
        <xdr:cNvSpPr txBox="1"/>
      </xdr:nvSpPr>
      <xdr:spPr>
        <a:xfrm>
          <a:off x="14174961" y="62687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11</xdr:col>
      <xdr:colOff>69862</xdr:colOff>
      <xdr:row>13</xdr:row>
      <xdr:rowOff>330342</xdr:rowOff>
    </xdr:from>
    <xdr:to>
      <xdr:col>11</xdr:col>
      <xdr:colOff>508160</xdr:colOff>
      <xdr:row>13</xdr:row>
      <xdr:rowOff>330342</xdr:rowOff>
    </xdr:to>
    <xdr:sp>
      <xdr:nvSpPr>
        <xdr:cNvPr id="766" name="Shape 766"/>
        <xdr:cNvSpPr/>
      </xdr:nvSpPr>
      <xdr:spPr>
        <a:xfrm>
          <a:off x="13709662" y="57748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69862</xdr:colOff>
      <xdr:row>16</xdr:row>
      <xdr:rowOff>3850</xdr:rowOff>
    </xdr:from>
    <xdr:to>
      <xdr:col>11</xdr:col>
      <xdr:colOff>508160</xdr:colOff>
      <xdr:row>16</xdr:row>
      <xdr:rowOff>3850</xdr:rowOff>
    </xdr:to>
    <xdr:sp>
      <xdr:nvSpPr>
        <xdr:cNvPr id="767" name="Shape 767"/>
        <xdr:cNvSpPr/>
      </xdr:nvSpPr>
      <xdr:spPr>
        <a:xfrm>
          <a:off x="13709662" y="6502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535161</xdr:colOff>
      <xdr:row>27</xdr:row>
      <xdr:rowOff>118517</xdr:rowOff>
    </xdr:from>
    <xdr:to>
      <xdr:col>12</xdr:col>
      <xdr:colOff>1057613</xdr:colOff>
      <xdr:row>28</xdr:row>
      <xdr:rowOff>272631</xdr:rowOff>
    </xdr:to>
    <xdr:sp>
      <xdr:nvSpPr>
        <xdr:cNvPr id="768" name="Shape 768"/>
        <xdr:cNvSpPr txBox="1"/>
      </xdr:nvSpPr>
      <xdr:spPr>
        <a:xfrm>
          <a:off x="14174961" y="102874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11</xdr:col>
      <xdr:colOff>69862</xdr:colOff>
      <xdr:row>28</xdr:row>
      <xdr:rowOff>21975</xdr:rowOff>
    </xdr:from>
    <xdr:to>
      <xdr:col>11</xdr:col>
      <xdr:colOff>508160</xdr:colOff>
      <xdr:row>28</xdr:row>
      <xdr:rowOff>21975</xdr:rowOff>
    </xdr:to>
    <xdr:sp>
      <xdr:nvSpPr>
        <xdr:cNvPr id="769" name="Shape 769"/>
        <xdr:cNvSpPr/>
      </xdr:nvSpPr>
      <xdr:spPr>
        <a:xfrm>
          <a:off x="13709662" y="105337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7</xdr:col>
      <xdr:colOff>706727</xdr:colOff>
      <xdr:row>58</xdr:row>
      <xdr:rowOff>16546</xdr:rowOff>
    </xdr:from>
    <xdr:to>
      <xdr:col>12</xdr:col>
      <xdr:colOff>718317</xdr:colOff>
      <xdr:row>76</xdr:row>
      <xdr:rowOff>210296</xdr:rowOff>
    </xdr:to>
    <xdr:graphicFrame>
      <xdr:nvGraphicFramePr>
        <xdr:cNvPr id="770" name="Chart 770"/>
        <xdr:cNvGraphicFramePr/>
      </xdr:nvGraphicFramePr>
      <xdr:xfrm>
        <a:off x="9368127" y="19540891"/>
        <a:ext cx="623459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535161</xdr:colOff>
      <xdr:row>30</xdr:row>
      <xdr:rowOff>191243</xdr:rowOff>
    </xdr:from>
    <xdr:to>
      <xdr:col>13</xdr:col>
      <xdr:colOff>55952</xdr:colOff>
      <xdr:row>31</xdr:row>
      <xdr:rowOff>135945</xdr:rowOff>
    </xdr:to>
    <xdr:sp>
      <xdr:nvSpPr>
        <xdr:cNvPr id="771" name="Shape 771"/>
        <xdr:cNvSpPr txBox="1"/>
      </xdr:nvSpPr>
      <xdr:spPr>
        <a:xfrm>
          <a:off x="14174961" y="114015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11</xdr:col>
      <xdr:colOff>69862</xdr:colOff>
      <xdr:row>30</xdr:row>
      <xdr:rowOff>335044</xdr:rowOff>
    </xdr:from>
    <xdr:to>
      <xdr:col>11</xdr:col>
      <xdr:colOff>508160</xdr:colOff>
      <xdr:row>30</xdr:row>
      <xdr:rowOff>335044</xdr:rowOff>
    </xdr:to>
    <xdr:sp>
      <xdr:nvSpPr>
        <xdr:cNvPr id="772" name="Shape 772"/>
        <xdr:cNvSpPr/>
      </xdr:nvSpPr>
      <xdr:spPr>
        <a:xfrm>
          <a:off x="13709662" y="115453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xdr:col>
      <xdr:colOff>289914</xdr:colOff>
      <xdr:row>68</xdr:row>
      <xdr:rowOff>373</xdr:rowOff>
    </xdr:from>
    <xdr:to>
      <xdr:col>4</xdr:col>
      <xdr:colOff>1060689</xdr:colOff>
      <xdr:row>74</xdr:row>
      <xdr:rowOff>214026</xdr:rowOff>
    </xdr:to>
    <xdr:grpSp>
      <xdr:nvGrpSpPr>
        <xdr:cNvPr id="775" name="Group 775"/>
        <xdr:cNvGrpSpPr/>
      </xdr:nvGrpSpPr>
      <xdr:grpSpPr>
        <a:xfrm>
          <a:off x="3972914" y="22071068"/>
          <a:ext cx="2015376" cy="1741464"/>
          <a:chOff x="0" y="0"/>
          <a:chExt cx="2015374" cy="1741462"/>
        </a:xfrm>
      </xdr:grpSpPr>
      <xdr:sp>
        <xdr:nvSpPr>
          <xdr:cNvPr id="773" name="Shape 773"/>
          <xdr:cNvSpPr/>
        </xdr:nvSpPr>
        <xdr:spPr>
          <a:xfrm flipV="1">
            <a:off x="20153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774" name="Shape 774"/>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9</xdr:col>
      <xdr:colOff>699821</xdr:colOff>
      <xdr:row>69</xdr:row>
      <xdr:rowOff>131434</xdr:rowOff>
    </xdr:from>
    <xdr:to>
      <xdr:col>11</xdr:col>
      <xdr:colOff>238699</xdr:colOff>
      <xdr:row>74</xdr:row>
      <xdr:rowOff>224377</xdr:rowOff>
    </xdr:to>
    <xdr:grpSp>
      <xdr:nvGrpSpPr>
        <xdr:cNvPr id="778" name="Group 778"/>
        <xdr:cNvGrpSpPr/>
      </xdr:nvGrpSpPr>
      <xdr:grpSpPr>
        <a:xfrm>
          <a:off x="11850421" y="22456764"/>
          <a:ext cx="2028079" cy="1366119"/>
          <a:chOff x="0" y="0"/>
          <a:chExt cx="2028077" cy="1366117"/>
        </a:xfrm>
      </xdr:grpSpPr>
      <xdr:sp>
        <xdr:nvSpPr>
          <xdr:cNvPr id="776" name="Shape 776"/>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777" name="Shape 777"/>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11</xdr:col>
      <xdr:colOff>535161</xdr:colOff>
      <xdr:row>32</xdr:row>
      <xdr:rowOff>167377</xdr:rowOff>
    </xdr:from>
    <xdr:to>
      <xdr:col>12</xdr:col>
      <xdr:colOff>1208210</xdr:colOff>
      <xdr:row>33</xdr:row>
      <xdr:rowOff>112078</xdr:rowOff>
    </xdr:to>
    <xdr:sp>
      <xdr:nvSpPr>
        <xdr:cNvPr id="779" name="Shape 779"/>
        <xdr:cNvSpPr txBox="1"/>
      </xdr:nvSpPr>
      <xdr:spPr>
        <a:xfrm>
          <a:off x="14174961" y="120761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11</xdr:col>
      <xdr:colOff>69862</xdr:colOff>
      <xdr:row>32</xdr:row>
      <xdr:rowOff>311178</xdr:rowOff>
    </xdr:from>
    <xdr:to>
      <xdr:col>11</xdr:col>
      <xdr:colOff>508160</xdr:colOff>
      <xdr:row>32</xdr:row>
      <xdr:rowOff>311178</xdr:rowOff>
    </xdr:to>
    <xdr:sp>
      <xdr:nvSpPr>
        <xdr:cNvPr id="780" name="Shape 780"/>
        <xdr:cNvSpPr/>
      </xdr:nvSpPr>
      <xdr:spPr>
        <a:xfrm>
          <a:off x="13709662" y="12219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15</xdr:col>
      <xdr:colOff>547172</xdr:colOff>
      <xdr:row>0</xdr:row>
      <xdr:rowOff>500252</xdr:rowOff>
    </xdr:from>
    <xdr:to>
      <xdr:col>20</xdr:col>
      <xdr:colOff>768566</xdr:colOff>
      <xdr:row>11</xdr:row>
      <xdr:rowOff>168567</xdr:rowOff>
    </xdr:to>
    <xdr:graphicFrame>
      <xdr:nvGraphicFramePr>
        <xdr:cNvPr id="781" name="Chart 781"/>
        <xdr:cNvGraphicFramePr/>
      </xdr:nvGraphicFramePr>
      <xdr:xfrm>
        <a:off x="19165372" y="500252"/>
        <a:ext cx="6444395"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15</xdr:col>
      <xdr:colOff>628304</xdr:colOff>
      <xdr:row>14</xdr:row>
      <xdr:rowOff>202182</xdr:rowOff>
    </xdr:from>
    <xdr:to>
      <xdr:col>20</xdr:col>
      <xdr:colOff>849698</xdr:colOff>
      <xdr:row>27</xdr:row>
      <xdr:rowOff>273088</xdr:rowOff>
    </xdr:to>
    <xdr:graphicFrame>
      <xdr:nvGraphicFramePr>
        <xdr:cNvPr id="782" name="Chart 782"/>
        <xdr:cNvGraphicFramePr/>
      </xdr:nvGraphicFramePr>
      <xdr:xfrm>
        <a:off x="19246504" y="5989572"/>
        <a:ext cx="6444395"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21</xdr:col>
      <xdr:colOff>838618</xdr:colOff>
      <xdr:row>14</xdr:row>
      <xdr:rowOff>202182</xdr:rowOff>
    </xdr:from>
    <xdr:to>
      <xdr:col>26</xdr:col>
      <xdr:colOff>1109415</xdr:colOff>
      <xdr:row>27</xdr:row>
      <xdr:rowOff>273088</xdr:rowOff>
    </xdr:to>
    <xdr:graphicFrame>
      <xdr:nvGraphicFramePr>
        <xdr:cNvPr id="783" name="Chart 783"/>
        <xdr:cNvGraphicFramePr/>
      </xdr:nvGraphicFramePr>
      <xdr:xfrm>
        <a:off x="26924418" y="5989572"/>
        <a:ext cx="6493798" cy="4452407"/>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16</xdr:col>
      <xdr:colOff>988924</xdr:colOff>
      <xdr:row>35</xdr:row>
      <xdr:rowOff>145184</xdr:rowOff>
    </xdr:from>
    <xdr:to>
      <xdr:col>21</xdr:col>
      <xdr:colOff>1172426</xdr:colOff>
      <xdr:row>51</xdr:row>
      <xdr:rowOff>92554</xdr:rowOff>
    </xdr:to>
    <xdr:graphicFrame>
      <xdr:nvGraphicFramePr>
        <xdr:cNvPr id="784" name="Chart 784"/>
        <xdr:cNvGraphicFramePr/>
      </xdr:nvGraphicFramePr>
      <xdr:xfrm>
        <a:off x="20851724" y="13057274"/>
        <a:ext cx="6406503"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15</xdr:col>
      <xdr:colOff>317094</xdr:colOff>
      <xdr:row>32</xdr:row>
      <xdr:rowOff>138682</xdr:rowOff>
    </xdr:from>
    <xdr:to>
      <xdr:col>21</xdr:col>
      <xdr:colOff>159407</xdr:colOff>
      <xdr:row>47</xdr:row>
      <xdr:rowOff>101292</xdr:rowOff>
    </xdr:to>
    <xdr:graphicFrame>
      <xdr:nvGraphicFramePr>
        <xdr:cNvPr id="785" name="Chart 785"/>
        <xdr:cNvGraphicFramePr/>
      </xdr:nvGraphicFramePr>
      <xdr:xfrm>
        <a:off x="18935294" y="12047472"/>
        <a:ext cx="7309914" cy="477718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21</xdr:col>
      <xdr:colOff>791689</xdr:colOff>
      <xdr:row>0</xdr:row>
      <xdr:rowOff>500252</xdr:rowOff>
    </xdr:from>
    <xdr:to>
      <xdr:col>26</xdr:col>
      <xdr:colOff>660023</xdr:colOff>
      <xdr:row>11</xdr:row>
      <xdr:rowOff>168567</xdr:rowOff>
    </xdr:to>
    <xdr:graphicFrame>
      <xdr:nvGraphicFramePr>
        <xdr:cNvPr id="786" name="Chart 786"/>
        <xdr:cNvGraphicFramePr/>
      </xdr:nvGraphicFramePr>
      <xdr:xfrm>
        <a:off x="26877489" y="500252"/>
        <a:ext cx="6091335" cy="4452406"/>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24</xdr:col>
      <xdr:colOff>825327</xdr:colOff>
      <xdr:row>35</xdr:row>
      <xdr:rowOff>58063</xdr:rowOff>
    </xdr:from>
    <xdr:to>
      <xdr:col>29</xdr:col>
      <xdr:colOff>1008830</xdr:colOff>
      <xdr:row>51</xdr:row>
      <xdr:rowOff>5433</xdr:rowOff>
    </xdr:to>
    <xdr:graphicFrame>
      <xdr:nvGraphicFramePr>
        <xdr:cNvPr id="787" name="Chart 787"/>
        <xdr:cNvGraphicFramePr/>
      </xdr:nvGraphicFramePr>
      <xdr:xfrm>
        <a:off x="30644927" y="12970153"/>
        <a:ext cx="640650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23</xdr:col>
      <xdr:colOff>374445</xdr:colOff>
      <xdr:row>32</xdr:row>
      <xdr:rowOff>65638</xdr:rowOff>
    </xdr:from>
    <xdr:to>
      <xdr:col>29</xdr:col>
      <xdr:colOff>216758</xdr:colOff>
      <xdr:row>47</xdr:row>
      <xdr:rowOff>28248</xdr:rowOff>
    </xdr:to>
    <xdr:graphicFrame>
      <xdr:nvGraphicFramePr>
        <xdr:cNvPr id="788" name="Chart 788"/>
        <xdr:cNvGraphicFramePr/>
      </xdr:nvGraphicFramePr>
      <xdr:xfrm>
        <a:off x="28949445" y="11974428"/>
        <a:ext cx="7309914"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25</xdr:col>
      <xdr:colOff>128336</xdr:colOff>
      <xdr:row>63</xdr:row>
      <xdr:rowOff>125730</xdr:rowOff>
    </xdr:from>
    <xdr:to>
      <xdr:col>30</xdr:col>
      <xdr:colOff>1215249</xdr:colOff>
      <xdr:row>82</xdr:row>
      <xdr:rowOff>64845</xdr:rowOff>
    </xdr:to>
    <xdr:graphicFrame>
      <xdr:nvGraphicFramePr>
        <xdr:cNvPr id="789" name="Chart 789"/>
        <xdr:cNvGraphicFramePr/>
      </xdr:nvGraphicFramePr>
      <xdr:xfrm>
        <a:off x="31192536" y="20923250"/>
        <a:ext cx="7309914"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91318</xdr:colOff>
      <xdr:row>63</xdr:row>
      <xdr:rowOff>125730</xdr:rowOff>
    </xdr:from>
    <xdr:to>
      <xdr:col>31</xdr:col>
      <xdr:colOff>969361</xdr:colOff>
      <xdr:row>82</xdr:row>
      <xdr:rowOff>64845</xdr:rowOff>
    </xdr:to>
    <xdr:graphicFrame>
      <xdr:nvGraphicFramePr>
        <xdr:cNvPr id="790" name="Chart 790"/>
        <xdr:cNvGraphicFramePr/>
      </xdr:nvGraphicFramePr>
      <xdr:xfrm>
        <a:off x="33644718" y="20923250"/>
        <a:ext cx="5856444"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1231793</xdr:colOff>
      <xdr:row>62</xdr:row>
      <xdr:rowOff>181272</xdr:rowOff>
    </xdr:from>
    <xdr:to>
      <xdr:col>22</xdr:col>
      <xdr:colOff>1074106</xdr:colOff>
      <xdr:row>81</xdr:row>
      <xdr:rowOff>120387</xdr:rowOff>
    </xdr:to>
    <xdr:graphicFrame>
      <xdr:nvGraphicFramePr>
        <xdr:cNvPr id="791" name="Chart 791"/>
        <xdr:cNvGraphicFramePr/>
      </xdr:nvGraphicFramePr>
      <xdr:xfrm>
        <a:off x="21094593" y="20724157"/>
        <a:ext cx="7309914"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532761</xdr:colOff>
      <xdr:row>64</xdr:row>
      <xdr:rowOff>49345</xdr:rowOff>
    </xdr:from>
    <xdr:to>
      <xdr:col>23</xdr:col>
      <xdr:colOff>716263</xdr:colOff>
      <xdr:row>82</xdr:row>
      <xdr:rowOff>243095</xdr:rowOff>
    </xdr:to>
    <xdr:graphicFrame>
      <xdr:nvGraphicFramePr>
        <xdr:cNvPr id="792" name="Chart 792"/>
        <xdr:cNvGraphicFramePr/>
      </xdr:nvGraphicFramePr>
      <xdr:xfrm>
        <a:off x="22884761" y="21101500"/>
        <a:ext cx="6406503" cy="4777181"/>
      </xdr:xfrm>
      <a:graphic xmlns:a="http://schemas.openxmlformats.org/drawingml/2006/main">
        <a:graphicData uri="http://schemas.openxmlformats.org/drawingml/2006/chart">
          <c:chart xmlns:c="http://schemas.openxmlformats.org/drawingml/2006/chart" r:id="rId14"/>
        </a:graphicData>
      </a:graphic>
    </xdr:graphicFrame>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431287</xdr:colOff>
      <xdr:row>85</xdr:row>
      <xdr:rowOff>88876</xdr:rowOff>
    </xdr:from>
    <xdr:to>
      <xdr:col>6</xdr:col>
      <xdr:colOff>667158</xdr:colOff>
      <xdr:row>103</xdr:row>
      <xdr:rowOff>23097</xdr:rowOff>
    </xdr:to>
    <xdr:graphicFrame>
      <xdr:nvGraphicFramePr>
        <xdr:cNvPr id="794" name="Chart 794"/>
        <xdr:cNvGraphicFramePr/>
      </xdr:nvGraphicFramePr>
      <xdr:xfrm>
        <a:off x="1625087" y="27658036"/>
        <a:ext cx="6458872" cy="451765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7</xdr:col>
      <xdr:colOff>31746</xdr:colOff>
      <xdr:row>85</xdr:row>
      <xdr:rowOff>62998</xdr:rowOff>
    </xdr:from>
    <xdr:to>
      <xdr:col>12</xdr:col>
      <xdr:colOff>431701</xdr:colOff>
      <xdr:row>102</xdr:row>
      <xdr:rowOff>251854</xdr:rowOff>
    </xdr:to>
    <xdr:graphicFrame>
      <xdr:nvGraphicFramePr>
        <xdr:cNvPr id="795" name="Chart 795"/>
        <xdr:cNvGraphicFramePr/>
      </xdr:nvGraphicFramePr>
      <xdr:xfrm>
        <a:off x="8693146" y="27632158"/>
        <a:ext cx="6622956" cy="451765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xdr:col>
      <xdr:colOff>391505</xdr:colOff>
      <xdr:row>106</xdr:row>
      <xdr:rowOff>174434</xdr:rowOff>
    </xdr:from>
    <xdr:to>
      <xdr:col>6</xdr:col>
      <xdr:colOff>401417</xdr:colOff>
      <xdr:row>124</xdr:row>
      <xdr:rowOff>108655</xdr:rowOff>
    </xdr:to>
    <xdr:graphicFrame>
      <xdr:nvGraphicFramePr>
        <xdr:cNvPr id="796" name="Chart 796"/>
        <xdr:cNvGraphicFramePr/>
      </xdr:nvGraphicFramePr>
      <xdr:xfrm>
        <a:off x="1585305" y="33090929"/>
        <a:ext cx="6232913" cy="451765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7</xdr:col>
      <xdr:colOff>175140</xdr:colOff>
      <xdr:row>106</xdr:row>
      <xdr:rowOff>174434</xdr:rowOff>
    </xdr:from>
    <xdr:to>
      <xdr:col>12</xdr:col>
      <xdr:colOff>257342</xdr:colOff>
      <xdr:row>124</xdr:row>
      <xdr:rowOff>108655</xdr:rowOff>
    </xdr:to>
    <xdr:graphicFrame>
      <xdr:nvGraphicFramePr>
        <xdr:cNvPr id="797" name="Chart 797"/>
        <xdr:cNvGraphicFramePr/>
      </xdr:nvGraphicFramePr>
      <xdr:xfrm>
        <a:off x="8836540" y="33090929"/>
        <a:ext cx="6305203" cy="4517652"/>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327539</xdr:colOff>
      <xdr:row>128</xdr:row>
      <xdr:rowOff>57106</xdr:rowOff>
    </xdr:from>
    <xdr:to>
      <xdr:col>6</xdr:col>
      <xdr:colOff>450431</xdr:colOff>
      <xdr:row>145</xdr:row>
      <xdr:rowOff>245962</xdr:rowOff>
    </xdr:to>
    <xdr:graphicFrame>
      <xdr:nvGraphicFramePr>
        <xdr:cNvPr id="798" name="Chart 798"/>
        <xdr:cNvGraphicFramePr/>
      </xdr:nvGraphicFramePr>
      <xdr:xfrm>
        <a:off x="1521339" y="38575571"/>
        <a:ext cx="6345893" cy="451765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7</xdr:col>
      <xdr:colOff>102358</xdr:colOff>
      <xdr:row>128</xdr:row>
      <xdr:rowOff>57106</xdr:rowOff>
    </xdr:from>
    <xdr:to>
      <xdr:col>12</xdr:col>
      <xdr:colOff>431701</xdr:colOff>
      <xdr:row>145</xdr:row>
      <xdr:rowOff>245962</xdr:rowOff>
    </xdr:to>
    <xdr:graphicFrame>
      <xdr:nvGraphicFramePr>
        <xdr:cNvPr id="799" name="Chart 799"/>
        <xdr:cNvGraphicFramePr/>
      </xdr:nvGraphicFramePr>
      <xdr:xfrm>
        <a:off x="8763758" y="38575571"/>
        <a:ext cx="6552344" cy="4517652"/>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xdr:col>
      <xdr:colOff>280378</xdr:colOff>
      <xdr:row>151</xdr:row>
      <xdr:rowOff>168915</xdr:rowOff>
    </xdr:from>
    <xdr:to>
      <xdr:col>6</xdr:col>
      <xdr:colOff>403270</xdr:colOff>
      <xdr:row>169</xdr:row>
      <xdr:rowOff>103136</xdr:rowOff>
    </xdr:to>
    <xdr:graphicFrame>
      <xdr:nvGraphicFramePr>
        <xdr:cNvPr id="800" name="Chart 800"/>
        <xdr:cNvGraphicFramePr/>
      </xdr:nvGraphicFramePr>
      <xdr:xfrm>
        <a:off x="1474178" y="44543985"/>
        <a:ext cx="6345893" cy="451765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7</xdr:col>
      <xdr:colOff>216658</xdr:colOff>
      <xdr:row>151</xdr:row>
      <xdr:rowOff>168915</xdr:rowOff>
    </xdr:from>
    <xdr:to>
      <xdr:col>12</xdr:col>
      <xdr:colOff>546001</xdr:colOff>
      <xdr:row>169</xdr:row>
      <xdr:rowOff>103136</xdr:rowOff>
    </xdr:to>
    <xdr:graphicFrame>
      <xdr:nvGraphicFramePr>
        <xdr:cNvPr id="801" name="Chart 801"/>
        <xdr:cNvGraphicFramePr/>
      </xdr:nvGraphicFramePr>
      <xdr:xfrm>
        <a:off x="8878058" y="44543985"/>
        <a:ext cx="6552344" cy="451765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20</xdr:col>
      <xdr:colOff>526206</xdr:colOff>
      <xdr:row>85</xdr:row>
      <xdr:rowOff>165553</xdr:rowOff>
    </xdr:from>
    <xdr:to>
      <xdr:col>25</xdr:col>
      <xdr:colOff>537796</xdr:colOff>
      <xdr:row>103</xdr:row>
      <xdr:rowOff>99774</xdr:rowOff>
    </xdr:to>
    <xdr:graphicFrame>
      <xdr:nvGraphicFramePr>
        <xdr:cNvPr id="802" name="Chart 802"/>
        <xdr:cNvGraphicFramePr/>
      </xdr:nvGraphicFramePr>
      <xdr:xfrm>
        <a:off x="25367406" y="27734713"/>
        <a:ext cx="6234591" cy="451765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14</xdr:col>
      <xdr:colOff>535161</xdr:colOff>
      <xdr:row>14</xdr:row>
      <xdr:rowOff>281468</xdr:rowOff>
    </xdr:from>
    <xdr:to>
      <xdr:col>16</xdr:col>
      <xdr:colOff>863557</xdr:colOff>
      <xdr:row>16</xdr:row>
      <xdr:rowOff>118082</xdr:rowOff>
    </xdr:to>
    <xdr:sp>
      <xdr:nvSpPr>
        <xdr:cNvPr id="803" name="Shape 803"/>
        <xdr:cNvSpPr txBox="1"/>
      </xdr:nvSpPr>
      <xdr:spPr>
        <a:xfrm>
          <a:off x="179087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14</xdr:col>
      <xdr:colOff>535161</xdr:colOff>
      <xdr:row>17</xdr:row>
      <xdr:rowOff>5777</xdr:rowOff>
    </xdr:from>
    <xdr:to>
      <xdr:col>16</xdr:col>
      <xdr:colOff>511374</xdr:colOff>
      <xdr:row>18</xdr:row>
      <xdr:rowOff>147191</xdr:rowOff>
    </xdr:to>
    <xdr:sp>
      <xdr:nvSpPr>
        <xdr:cNvPr id="804" name="Shape 804"/>
        <xdr:cNvSpPr txBox="1"/>
      </xdr:nvSpPr>
      <xdr:spPr>
        <a:xfrm>
          <a:off x="179087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14</xdr:col>
      <xdr:colOff>69862</xdr:colOff>
      <xdr:row>15</xdr:row>
      <xdr:rowOff>184927</xdr:rowOff>
    </xdr:from>
    <xdr:to>
      <xdr:col>14</xdr:col>
      <xdr:colOff>508160</xdr:colOff>
      <xdr:row>15</xdr:row>
      <xdr:rowOff>184927</xdr:rowOff>
    </xdr:to>
    <xdr:sp>
      <xdr:nvSpPr>
        <xdr:cNvPr id="805" name="Shape 805"/>
        <xdr:cNvSpPr/>
      </xdr:nvSpPr>
      <xdr:spPr>
        <a:xfrm>
          <a:off x="174434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69862</xdr:colOff>
      <xdr:row>17</xdr:row>
      <xdr:rowOff>239435</xdr:rowOff>
    </xdr:from>
    <xdr:to>
      <xdr:col>14</xdr:col>
      <xdr:colOff>508160</xdr:colOff>
      <xdr:row>17</xdr:row>
      <xdr:rowOff>239435</xdr:rowOff>
    </xdr:to>
    <xdr:sp>
      <xdr:nvSpPr>
        <xdr:cNvPr id="806" name="Shape 806"/>
        <xdr:cNvSpPr/>
      </xdr:nvSpPr>
      <xdr:spPr>
        <a:xfrm>
          <a:off x="174434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415549</xdr:colOff>
      <xdr:row>92</xdr:row>
      <xdr:rowOff>198778</xdr:rowOff>
    </xdr:from>
    <xdr:to>
      <xdr:col>9</xdr:col>
      <xdr:colOff>415549</xdr:colOff>
      <xdr:row>102</xdr:row>
      <xdr:rowOff>75391</xdr:rowOff>
    </xdr:to>
    <xdr:sp>
      <xdr:nvSpPr>
        <xdr:cNvPr id="807" name="Shape 807"/>
        <xdr:cNvSpPr/>
      </xdr:nvSpPr>
      <xdr:spPr>
        <a:xfrm flipV="1">
          <a:off x="11566149" y="29550383"/>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9</xdr:col>
      <xdr:colOff>415549</xdr:colOff>
      <xdr:row>135</xdr:row>
      <xdr:rowOff>217805</xdr:rowOff>
    </xdr:from>
    <xdr:to>
      <xdr:col>9</xdr:col>
      <xdr:colOff>415549</xdr:colOff>
      <xdr:row>145</xdr:row>
      <xdr:rowOff>94418</xdr:rowOff>
    </xdr:to>
    <xdr:sp>
      <xdr:nvSpPr>
        <xdr:cNvPr id="808" name="Shape 808"/>
        <xdr:cNvSpPr/>
      </xdr:nvSpPr>
      <xdr:spPr>
        <a:xfrm flipV="1">
          <a:off x="11566149" y="40518715"/>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17</xdr:col>
      <xdr:colOff>260850</xdr:colOff>
      <xdr:row>15</xdr:row>
      <xdr:rowOff>260822</xdr:rowOff>
    </xdr:from>
    <xdr:to>
      <xdr:col>24</xdr:col>
      <xdr:colOff>542360</xdr:colOff>
      <xdr:row>22</xdr:row>
      <xdr:rowOff>118582</xdr:rowOff>
    </xdr:to>
    <xdr:sp>
      <xdr:nvSpPr>
        <xdr:cNvPr id="809" name="Shape 809"/>
        <xdr:cNvSpPr txBox="1"/>
      </xdr:nvSpPr>
      <xdr:spPr>
        <a:xfrm>
          <a:off x="21368250" y="6523827"/>
          <a:ext cx="8993711" cy="22199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 Romagna parziali (dato tampone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B31D28"/>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17</xdr:col>
      <xdr:colOff>260850</xdr:colOff>
      <xdr:row>14</xdr:row>
      <xdr:rowOff>149844</xdr:rowOff>
    </xdr:from>
    <xdr:to>
      <xdr:col>17</xdr:col>
      <xdr:colOff>1020818</xdr:colOff>
      <xdr:row>15</xdr:row>
      <xdr:rowOff>192831</xdr:rowOff>
    </xdr:to>
    <xdr:sp>
      <xdr:nvSpPr>
        <xdr:cNvPr id="810" name="Shape 810"/>
        <xdr:cNvSpPr txBox="1"/>
      </xdr:nvSpPr>
      <xdr:spPr>
        <a:xfrm>
          <a:off x="21368250" y="6082649"/>
          <a:ext cx="759969" cy="3731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600" u="none">
              <a:solidFill>
                <a:srgbClr val="000000"/>
              </a:solidFill>
              <a:uFillTx/>
              <a:latin typeface="+mn-lt"/>
              <a:ea typeface="+mn-ea"/>
              <a:cs typeface="+mn-cs"/>
              <a:sym typeface="Helvetica Neue"/>
            </a:defRPr>
          </a:pPr>
          <a:r>
            <a:rPr b="0" baseline="0" cap="none" i="0" spc="0" strike="noStrike" sz="1600" u="none">
              <a:solidFill>
                <a:srgbClr val="000000"/>
              </a:solidFill>
              <a:uFillTx/>
              <a:latin typeface="+mn-lt"/>
              <a:ea typeface="+mn-ea"/>
              <a:cs typeface="+mn-cs"/>
              <a:sym typeface="Helvetica Neue"/>
            </a:rPr>
            <a:t>AVVISI</a:t>
          </a:r>
        </a:p>
      </xdr:txBody>
    </xdr:sp>
    <xdr:clientData/>
  </xdr:twoCellAnchor>
  <xdr:twoCellAnchor>
    <xdr:from>
      <xdr:col>13</xdr:col>
      <xdr:colOff>1230500</xdr:colOff>
      <xdr:row>85</xdr:row>
      <xdr:rowOff>165553</xdr:rowOff>
    </xdr:from>
    <xdr:to>
      <xdr:col>19</xdr:col>
      <xdr:colOff>68102</xdr:colOff>
      <xdr:row>103</xdr:row>
      <xdr:rowOff>99774</xdr:rowOff>
    </xdr:to>
    <xdr:graphicFrame>
      <xdr:nvGraphicFramePr>
        <xdr:cNvPr id="811" name="Chart 811"/>
        <xdr:cNvGraphicFramePr/>
      </xdr:nvGraphicFramePr>
      <xdr:xfrm>
        <a:off x="17359500" y="27734713"/>
        <a:ext cx="6305203" cy="451765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13</xdr:col>
      <xdr:colOff>844776</xdr:colOff>
      <xdr:row>129</xdr:row>
      <xdr:rowOff>202999</xdr:rowOff>
    </xdr:from>
    <xdr:to>
      <xdr:col>18</xdr:col>
      <xdr:colOff>856365</xdr:colOff>
      <xdr:row>147</xdr:row>
      <xdr:rowOff>137219</xdr:rowOff>
    </xdr:to>
    <xdr:graphicFrame>
      <xdr:nvGraphicFramePr>
        <xdr:cNvPr id="812" name="Chart 812"/>
        <xdr:cNvGraphicFramePr/>
      </xdr:nvGraphicFramePr>
      <xdr:xfrm>
        <a:off x="16973776" y="38976099"/>
        <a:ext cx="6234590" cy="451765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14</xdr:col>
      <xdr:colOff>535161</xdr:colOff>
      <xdr:row>29</xdr:row>
      <xdr:rowOff>11202</xdr:rowOff>
    </xdr:from>
    <xdr:to>
      <xdr:col>15</xdr:col>
      <xdr:colOff>1057613</xdr:colOff>
      <xdr:row>30</xdr:row>
      <xdr:rowOff>152616</xdr:rowOff>
    </xdr:to>
    <xdr:sp>
      <xdr:nvSpPr>
        <xdr:cNvPr id="813" name="Shape 813"/>
        <xdr:cNvSpPr txBox="1"/>
      </xdr:nvSpPr>
      <xdr:spPr>
        <a:xfrm>
          <a:off x="17908761" y="109605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14</xdr:col>
      <xdr:colOff>69862</xdr:colOff>
      <xdr:row>29</xdr:row>
      <xdr:rowOff>257560</xdr:rowOff>
    </xdr:from>
    <xdr:to>
      <xdr:col>14</xdr:col>
      <xdr:colOff>508160</xdr:colOff>
      <xdr:row>29</xdr:row>
      <xdr:rowOff>257560</xdr:rowOff>
    </xdr:to>
    <xdr:sp>
      <xdr:nvSpPr>
        <xdr:cNvPr id="814" name="Shape 814"/>
        <xdr:cNvSpPr/>
      </xdr:nvSpPr>
      <xdr:spPr>
        <a:xfrm>
          <a:off x="17443462" y="112068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526206</xdr:colOff>
      <xdr:row>109</xdr:row>
      <xdr:rowOff>134907</xdr:rowOff>
    </xdr:from>
    <xdr:to>
      <xdr:col>25</xdr:col>
      <xdr:colOff>537796</xdr:colOff>
      <xdr:row>127</xdr:row>
      <xdr:rowOff>69127</xdr:rowOff>
    </xdr:to>
    <xdr:graphicFrame>
      <xdr:nvGraphicFramePr>
        <xdr:cNvPr id="815" name="Chart 815"/>
        <xdr:cNvGraphicFramePr/>
      </xdr:nvGraphicFramePr>
      <xdr:xfrm>
        <a:off x="25367406" y="33815307"/>
        <a:ext cx="6234591" cy="451765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14</xdr:col>
      <xdr:colOff>535161</xdr:colOff>
      <xdr:row>32</xdr:row>
      <xdr:rowOff>96628</xdr:rowOff>
    </xdr:from>
    <xdr:to>
      <xdr:col>16</xdr:col>
      <xdr:colOff>55952</xdr:colOff>
      <xdr:row>33</xdr:row>
      <xdr:rowOff>54030</xdr:rowOff>
    </xdr:to>
    <xdr:sp>
      <xdr:nvSpPr>
        <xdr:cNvPr id="816" name="Shape 816"/>
        <xdr:cNvSpPr txBox="1"/>
      </xdr:nvSpPr>
      <xdr:spPr>
        <a:xfrm>
          <a:off x="17908761" y="120746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14</xdr:col>
      <xdr:colOff>69862</xdr:colOff>
      <xdr:row>32</xdr:row>
      <xdr:rowOff>240429</xdr:rowOff>
    </xdr:from>
    <xdr:to>
      <xdr:col>14</xdr:col>
      <xdr:colOff>508160</xdr:colOff>
      <xdr:row>32</xdr:row>
      <xdr:rowOff>240429</xdr:rowOff>
    </xdr:to>
    <xdr:sp>
      <xdr:nvSpPr>
        <xdr:cNvPr id="817" name="Shape 817"/>
        <xdr:cNvSpPr/>
      </xdr:nvSpPr>
      <xdr:spPr>
        <a:xfrm>
          <a:off x="17443462" y="122184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557404</xdr:colOff>
      <xdr:row>95</xdr:row>
      <xdr:rowOff>149380</xdr:rowOff>
    </xdr:from>
    <xdr:to>
      <xdr:col>24</xdr:col>
      <xdr:colOff>172479</xdr:colOff>
      <xdr:row>102</xdr:row>
      <xdr:rowOff>108398</xdr:rowOff>
    </xdr:to>
    <xdr:grpSp>
      <xdr:nvGrpSpPr>
        <xdr:cNvPr id="820" name="Group 820"/>
        <xdr:cNvGrpSpPr/>
      </xdr:nvGrpSpPr>
      <xdr:grpSpPr>
        <a:xfrm>
          <a:off x="27887804" y="30264890"/>
          <a:ext cx="2104276" cy="1741464"/>
          <a:chOff x="0" y="0"/>
          <a:chExt cx="2104274" cy="1741462"/>
        </a:xfrm>
      </xdr:grpSpPr>
      <xdr:sp>
        <xdr:nvSpPr>
          <xdr:cNvPr id="818" name="Shape 818"/>
          <xdr:cNvSpPr/>
        </xdr:nvSpPr>
        <xdr:spPr>
          <a:xfrm flipV="1">
            <a:off x="21042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819" name="Shape 819"/>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22</xdr:col>
      <xdr:colOff>570101</xdr:colOff>
      <xdr:row>118</xdr:row>
      <xdr:rowOff>48539</xdr:rowOff>
    </xdr:from>
    <xdr:to>
      <xdr:col>24</xdr:col>
      <xdr:colOff>172479</xdr:colOff>
      <xdr:row>123</xdr:row>
      <xdr:rowOff>141481</xdr:rowOff>
    </xdr:to>
    <xdr:grpSp>
      <xdr:nvGrpSpPr>
        <xdr:cNvPr id="823" name="Group 823"/>
        <xdr:cNvGrpSpPr/>
      </xdr:nvGrpSpPr>
      <xdr:grpSpPr>
        <a:xfrm>
          <a:off x="27900501" y="36020654"/>
          <a:ext cx="2091579" cy="1366118"/>
          <a:chOff x="0" y="0"/>
          <a:chExt cx="2091577" cy="1366117"/>
        </a:xfrm>
      </xdr:grpSpPr>
      <xdr:sp>
        <xdr:nvSpPr>
          <xdr:cNvPr id="821" name="Shape 821"/>
          <xdr:cNvSpPr/>
        </xdr:nvSpPr>
        <xdr:spPr>
          <a:xfrm flipV="1">
            <a:off x="20915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822" name="Shape 822"/>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14</xdr:col>
      <xdr:colOff>535161</xdr:colOff>
      <xdr:row>34</xdr:row>
      <xdr:rowOff>110862</xdr:rowOff>
    </xdr:from>
    <xdr:to>
      <xdr:col>15</xdr:col>
      <xdr:colOff>1208210</xdr:colOff>
      <xdr:row>35</xdr:row>
      <xdr:rowOff>68263</xdr:rowOff>
    </xdr:to>
    <xdr:sp>
      <xdr:nvSpPr>
        <xdr:cNvPr id="824" name="Shape 824"/>
        <xdr:cNvSpPr txBox="1"/>
      </xdr:nvSpPr>
      <xdr:spPr>
        <a:xfrm>
          <a:off x="17908761" y="12749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14</xdr:col>
      <xdr:colOff>69862</xdr:colOff>
      <xdr:row>34</xdr:row>
      <xdr:rowOff>254663</xdr:rowOff>
    </xdr:from>
    <xdr:to>
      <xdr:col>14</xdr:col>
      <xdr:colOff>508160</xdr:colOff>
      <xdr:row>34</xdr:row>
      <xdr:rowOff>254663</xdr:rowOff>
    </xdr:to>
    <xdr:sp>
      <xdr:nvSpPr>
        <xdr:cNvPr id="825" name="Shape 825"/>
        <xdr:cNvSpPr/>
      </xdr:nvSpPr>
      <xdr:spPr>
        <a:xfrm>
          <a:off x="17443462" y="128930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972685</xdr:colOff>
      <xdr:row>85</xdr:row>
      <xdr:rowOff>139676</xdr:rowOff>
    </xdr:from>
    <xdr:to>
      <xdr:col>32</xdr:col>
      <xdr:colOff>128041</xdr:colOff>
      <xdr:row>103</xdr:row>
      <xdr:rowOff>73897</xdr:rowOff>
    </xdr:to>
    <xdr:graphicFrame>
      <xdr:nvGraphicFramePr>
        <xdr:cNvPr id="826" name="Chart 826"/>
        <xdr:cNvGraphicFramePr/>
      </xdr:nvGraphicFramePr>
      <xdr:xfrm>
        <a:off x="33281485" y="27708836"/>
        <a:ext cx="6622957" cy="451765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33</xdr:col>
      <xdr:colOff>430220</xdr:colOff>
      <xdr:row>85</xdr:row>
      <xdr:rowOff>139676</xdr:rowOff>
    </xdr:from>
    <xdr:to>
      <xdr:col>38</xdr:col>
      <xdr:colOff>653646</xdr:colOff>
      <xdr:row>103</xdr:row>
      <xdr:rowOff>73897</xdr:rowOff>
    </xdr:to>
    <xdr:graphicFrame>
      <xdr:nvGraphicFramePr>
        <xdr:cNvPr id="827" name="Chart 827"/>
        <xdr:cNvGraphicFramePr/>
      </xdr:nvGraphicFramePr>
      <xdr:xfrm>
        <a:off x="41451220" y="27708836"/>
        <a:ext cx="6446427" cy="451765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27</xdr:col>
      <xdr:colOff>796218</xdr:colOff>
      <xdr:row>128</xdr:row>
      <xdr:rowOff>133784</xdr:rowOff>
    </xdr:from>
    <xdr:to>
      <xdr:col>32</xdr:col>
      <xdr:colOff>878420</xdr:colOff>
      <xdr:row>146</xdr:row>
      <xdr:rowOff>68004</xdr:rowOff>
    </xdr:to>
    <xdr:graphicFrame>
      <xdr:nvGraphicFramePr>
        <xdr:cNvPr id="828" name="Chart 828"/>
        <xdr:cNvGraphicFramePr/>
      </xdr:nvGraphicFramePr>
      <xdr:xfrm>
        <a:off x="34349618" y="38652249"/>
        <a:ext cx="6305203" cy="451765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33</xdr:col>
      <xdr:colOff>812815</xdr:colOff>
      <xdr:row>128</xdr:row>
      <xdr:rowOff>133784</xdr:rowOff>
    </xdr:from>
    <xdr:to>
      <xdr:col>38</xdr:col>
      <xdr:colOff>895017</xdr:colOff>
      <xdr:row>146</xdr:row>
      <xdr:rowOff>68004</xdr:rowOff>
    </xdr:to>
    <xdr:graphicFrame>
      <xdr:nvGraphicFramePr>
        <xdr:cNvPr id="829" name="Chart 829"/>
        <xdr:cNvGraphicFramePr/>
      </xdr:nvGraphicFramePr>
      <xdr:xfrm>
        <a:off x="41833815" y="38652249"/>
        <a:ext cx="6305203" cy="451765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13</xdr:col>
      <xdr:colOff>674086</xdr:colOff>
      <xdr:row>109</xdr:row>
      <xdr:rowOff>134907</xdr:rowOff>
    </xdr:from>
    <xdr:to>
      <xdr:col>18</xdr:col>
      <xdr:colOff>932818</xdr:colOff>
      <xdr:row>127</xdr:row>
      <xdr:rowOff>69127</xdr:rowOff>
    </xdr:to>
    <xdr:graphicFrame>
      <xdr:nvGraphicFramePr>
        <xdr:cNvPr id="830" name="Chart 830"/>
        <xdr:cNvGraphicFramePr/>
      </xdr:nvGraphicFramePr>
      <xdr:xfrm>
        <a:off x="16803086" y="33815307"/>
        <a:ext cx="6481733" cy="451765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15</xdr:col>
      <xdr:colOff>264472</xdr:colOff>
      <xdr:row>40</xdr:row>
      <xdr:rowOff>191113</xdr:rowOff>
    </xdr:from>
    <xdr:to>
      <xdr:col>20</xdr:col>
      <xdr:colOff>657173</xdr:colOff>
      <xdr:row>54</xdr:row>
      <xdr:rowOff>155813</xdr:rowOff>
    </xdr:to>
    <xdr:graphicFrame>
      <xdr:nvGraphicFramePr>
        <xdr:cNvPr id="831" name="Chart 831"/>
        <xdr:cNvGraphicFramePr/>
      </xdr:nvGraphicFramePr>
      <xdr:xfrm>
        <a:off x="18882672" y="14810718"/>
        <a:ext cx="6615702" cy="451765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theme/theme1.xml><?xml version="1.0" encoding="utf-8"?>
<a:theme xmlns:a="http://schemas.openxmlformats.org/drawingml/2006/main" xmlns:r="http://schemas.openxmlformats.org/officeDocument/2006/relationships" name="01_Simple_Charts">
  <a:themeElements>
    <a:clrScheme name="01_Simple_Charts">
      <a:dk1>
        <a:srgbClr val="000000"/>
      </a:dk1>
      <a:lt1>
        <a:srgbClr val="FFFFFF"/>
      </a:lt1>
      <a:dk2>
        <a:srgbClr val="444444"/>
      </a:dk2>
      <a:lt2>
        <a:srgbClr val="89847F"/>
      </a:lt2>
      <a:accent1>
        <a:srgbClr val="41BCEB"/>
      </a:accent1>
      <a:accent2>
        <a:srgbClr val="85CC82"/>
      </a:accent2>
      <a:accent3>
        <a:srgbClr val="FF9E41"/>
      </a:accent3>
      <a:accent4>
        <a:srgbClr val="FF5545"/>
      </a:accent4>
      <a:accent5>
        <a:srgbClr val="F16CB6"/>
      </a:accent5>
      <a:accent6>
        <a:srgbClr val="5862C2"/>
      </a:accent6>
      <a:hlink>
        <a:srgbClr val="0000FF"/>
      </a:hlink>
      <a:folHlink>
        <a:srgbClr val="FF00FF"/>
      </a:folHlink>
    </a:clrScheme>
    <a:fontScheme name="01_Simple_Charts">
      <a:majorFont>
        <a:latin typeface="Helvetica Neue"/>
        <a:ea typeface="Helvetica Neue"/>
        <a:cs typeface="Helvetica Neue"/>
      </a:majorFont>
      <a:minorFont>
        <a:latin typeface="Helvetica Neue"/>
        <a:ea typeface="Helvetica Neue"/>
        <a:cs typeface="Helvetica Neue"/>
      </a:minorFont>
    </a:fontScheme>
    <a:fmtScheme name="01_Simple_Char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4">
            <a:hueOff val="255805"/>
            <a:lumOff val="-19001"/>
          </a:schemeClr>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232323"/>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20000"/>
          </a:lnSpc>
          <a:spcBef>
            <a:spcPts val="0"/>
          </a:spcBef>
          <a:spcAft>
            <a:spcPts val="0"/>
          </a:spcAft>
          <a:buClrTx/>
          <a:buSzTx/>
          <a:buFontTx/>
          <a:buNone/>
          <a:tabLst/>
          <a:defRPr b="0" baseline="0" cap="none" i="0" spc="0" strike="noStrike" sz="10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drawing" Target="../drawings/drawing6.xml"/></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s>

</file>

<file path=xl/worksheets/_rels/sheet8.xml.rels><?xml version="1.0" encoding="UTF-8"?>
<Relationships xmlns="http://schemas.openxmlformats.org/package/2006/relationships"><Relationship Id="rId1" Type="http://schemas.openxmlformats.org/officeDocument/2006/relationships/drawing" Target="../drawings/drawing8.xml"/></Relationships>

</file>

<file path=xl/worksheets/_rels/sheet9.xml.rels><?xml version="1.0" encoding="UTF-8"?>
<Relationships xmlns="http://schemas.openxmlformats.org/package/2006/relationships"><Relationship Id="rId1" Type="http://schemas.openxmlformats.org/officeDocument/2006/relationships/drawing" Target="../drawings/drawing9.xml"/></Relationships>

</file>

<file path=xl/worksheets/_rels/sheet10.xml.rels><?xml version="1.0" encoding="UTF-8"?>
<Relationships xmlns="http://schemas.openxmlformats.org/package/2006/relationships"><Relationship Id="rId1" Type="http://schemas.openxmlformats.org/officeDocument/2006/relationships/drawing" Target="../drawings/drawing10.xml"/></Relationships>

</file>

<file path=xl/worksheets/_rels/sheet11.xml.rels><?xml version="1.0" encoding="UTF-8"?>
<Relationships xmlns="http://schemas.openxmlformats.org/package/2006/relationships"><Relationship Id="rId1" Type="http://schemas.openxmlformats.org/officeDocument/2006/relationships/drawing" Target="../drawings/drawing11.xml"/></Relationships>

</file>

<file path=xl/worksheets/_rels/sheet12.xml.rels><?xml version="1.0" encoding="UTF-8"?>
<Relationships xmlns="http://schemas.openxmlformats.org/package/2006/relationships"><Relationship Id="rId1" Type="http://schemas.openxmlformats.org/officeDocument/2006/relationships/drawing" Target="../drawings/drawing12.xml"/></Relationships>

</file>

<file path=xl/worksheets/_rels/sheet13.xml.rels><?xml version="1.0" encoding="UTF-8"?>
<Relationships xmlns="http://schemas.openxmlformats.org/package/2006/relationships"><Relationship Id="rId1" Type="http://schemas.openxmlformats.org/officeDocument/2006/relationships/drawing" Target="../drawings/drawing13.xml"/></Relationships>

</file>

<file path=xl/worksheets/_rels/sheet14.xml.rels><?xml version="1.0" encoding="UTF-8"?>
<Relationships xmlns="http://schemas.openxmlformats.org/package/2006/relationships"><Relationship Id="rId1" Type="http://schemas.openxmlformats.org/officeDocument/2006/relationships/drawing" Target="../drawings/drawing14.xml"/></Relationships>

</file>

<file path=xl/worksheets/_rels/sheet15.xml.rels><?xml version="1.0" encoding="UTF-8"?>
<Relationships xmlns="http://schemas.openxmlformats.org/package/2006/relationships"><Relationship Id="rId1" Type="http://schemas.openxmlformats.org/officeDocument/2006/relationships/drawing" Target="../drawings/drawing15.xml"/></Relationships>

</file>

<file path=xl/worksheets/_rels/sheet16.xml.rels><?xml version="1.0" encoding="UTF-8"?>
<Relationships xmlns="http://schemas.openxmlformats.org/package/2006/relationships"><Relationship Id="rId1" Type="http://schemas.openxmlformats.org/officeDocument/2006/relationships/drawing" Target="../drawings/drawing16.xml"/></Relationships>

</file>

<file path=xl/worksheets/_rels/sheet17.xml.rels><?xml version="1.0" encoding="UTF-8"?>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r="http://schemas.openxmlformats.org/officeDocument/2006/relationships" xmlns="http://schemas.openxmlformats.org/spreadsheetml/2006/main">
  <dimension ref="B3:L286"/>
  <sheetViews>
    <sheetView workbookViewId="0" showGridLines="0" defaultGridColor="1"/>
  </sheetViews>
  <sheetFormatPr defaultColWidth="16.3333" defaultRowHeight="20.05" customHeight="1" outlineLevelRow="0" outlineLevelCol="0"/>
  <cols>
    <col min="1" max="1" width="15.7344" style="1" customWidth="1"/>
    <col min="2" max="12" width="16.3516" style="1" customWidth="1"/>
    <col min="13" max="16384" width="16.3516" style="1" customWidth="1"/>
  </cols>
  <sheetData>
    <row r="1" ht="74.55" customHeight="1"/>
    <row r="2" ht="36.45" customHeight="1">
      <c r="B2" t="s" s="2">
        <v>0</v>
      </c>
      <c r="C2" s="2"/>
      <c r="D2" s="2"/>
      <c r="E2" s="2"/>
      <c r="F2" s="2"/>
      <c r="G2" s="2"/>
      <c r="H2" s="2"/>
      <c r="I2" s="2"/>
      <c r="J2" s="2"/>
      <c r="K2" s="2"/>
      <c r="L2" s="2"/>
    </row>
    <row r="3" ht="69.15" customHeight="1">
      <c r="B3" t="s" s="3">
        <v>1</v>
      </c>
      <c r="C3" t="s" s="4">
        <v>2</v>
      </c>
      <c r="D3" t="s" s="5">
        <v>3</v>
      </c>
      <c r="E3" t="s" s="6">
        <v>4</v>
      </c>
      <c r="F3" t="s" s="7">
        <v>5</v>
      </c>
      <c r="G3" t="s" s="8">
        <v>6</v>
      </c>
      <c r="H3" t="s" s="4">
        <v>7</v>
      </c>
      <c r="I3" t="s" s="5">
        <v>8</v>
      </c>
      <c r="J3" t="s" s="6">
        <v>9</v>
      </c>
      <c r="K3" t="s" s="9">
        <v>10</v>
      </c>
      <c r="L3" t="s" s="8">
        <v>11</v>
      </c>
    </row>
    <row r="4" ht="27" customHeight="1">
      <c r="B4" s="10">
        <v>43885</v>
      </c>
      <c r="C4" s="11">
        <v>101</v>
      </c>
      <c r="D4" s="11">
        <v>26</v>
      </c>
      <c r="E4" s="11">
        <v>127</v>
      </c>
      <c r="F4" s="11">
        <v>94</v>
      </c>
      <c r="G4" s="11">
        <v>221</v>
      </c>
      <c r="H4" s="11">
        <v>221</v>
      </c>
      <c r="I4" s="11">
        <v>1</v>
      </c>
      <c r="J4" s="12">
        <v>7</v>
      </c>
      <c r="K4" s="13">
        <v>229</v>
      </c>
      <c r="L4" s="14">
        <v>4324</v>
      </c>
    </row>
    <row r="5" ht="26" customHeight="1">
      <c r="B5" s="15">
        <v>43886</v>
      </c>
      <c r="C5" s="16">
        <v>114</v>
      </c>
      <c r="D5" s="16">
        <v>35</v>
      </c>
      <c r="E5" s="16">
        <v>150</v>
      </c>
      <c r="F5" s="16">
        <v>162</v>
      </c>
      <c r="G5" s="16">
        <v>311</v>
      </c>
      <c r="H5" s="16">
        <v>90</v>
      </c>
      <c r="I5" s="16">
        <v>1</v>
      </c>
      <c r="J5" s="17">
        <v>10</v>
      </c>
      <c r="K5" s="18">
        <v>322</v>
      </c>
      <c r="L5" s="19">
        <v>8623</v>
      </c>
    </row>
    <row r="6" ht="26" customHeight="1">
      <c r="B6" s="15">
        <v>43887</v>
      </c>
      <c r="C6" s="11">
        <v>128</v>
      </c>
      <c r="D6" s="11">
        <v>36</v>
      </c>
      <c r="E6" s="11">
        <v>164</v>
      </c>
      <c r="F6" s="11">
        <v>221</v>
      </c>
      <c r="G6" s="11">
        <v>385</v>
      </c>
      <c r="H6" s="11">
        <v>74</v>
      </c>
      <c r="I6" s="11">
        <v>3</v>
      </c>
      <c r="J6" s="12">
        <v>12</v>
      </c>
      <c r="K6" s="20">
        <v>400</v>
      </c>
      <c r="L6" s="14">
        <v>9587</v>
      </c>
    </row>
    <row r="7" ht="26" customHeight="1">
      <c r="B7" s="15">
        <v>43888</v>
      </c>
      <c r="C7" s="16">
        <v>248</v>
      </c>
      <c r="D7" s="16">
        <v>56</v>
      </c>
      <c r="E7" s="16">
        <v>304</v>
      </c>
      <c r="F7" s="16">
        <v>284</v>
      </c>
      <c r="G7" s="16">
        <v>588</v>
      </c>
      <c r="H7" s="16">
        <v>203</v>
      </c>
      <c r="I7" s="16">
        <v>45</v>
      </c>
      <c r="J7" s="17">
        <v>17</v>
      </c>
      <c r="K7" s="18">
        <v>650</v>
      </c>
      <c r="L7" s="19">
        <v>12014</v>
      </c>
    </row>
    <row r="8" ht="26" customHeight="1">
      <c r="B8" s="15">
        <v>43889</v>
      </c>
      <c r="C8" s="11">
        <v>345</v>
      </c>
      <c r="D8" s="11">
        <v>64</v>
      </c>
      <c r="E8" s="11">
        <v>409</v>
      </c>
      <c r="F8" s="11">
        <v>412</v>
      </c>
      <c r="G8" s="11">
        <v>821</v>
      </c>
      <c r="H8" s="11">
        <v>233</v>
      </c>
      <c r="I8" s="11">
        <v>46</v>
      </c>
      <c r="J8" s="12">
        <v>21</v>
      </c>
      <c r="K8" s="20">
        <v>888</v>
      </c>
      <c r="L8" s="14">
        <v>15695</v>
      </c>
    </row>
    <row r="9" ht="26" customHeight="1">
      <c r="B9" s="15">
        <v>43890</v>
      </c>
      <c r="C9" s="16">
        <v>401</v>
      </c>
      <c r="D9" s="16">
        <v>105</v>
      </c>
      <c r="E9" s="16">
        <v>506</v>
      </c>
      <c r="F9" s="16">
        <v>543</v>
      </c>
      <c r="G9" s="16">
        <v>1049</v>
      </c>
      <c r="H9" s="16">
        <v>228</v>
      </c>
      <c r="I9" s="16">
        <v>50</v>
      </c>
      <c r="J9" s="17">
        <v>29</v>
      </c>
      <c r="K9" s="18">
        <v>1128</v>
      </c>
      <c r="L9" s="19">
        <v>18661</v>
      </c>
    </row>
    <row r="10" ht="26" customHeight="1">
      <c r="B10" s="15">
        <v>43891</v>
      </c>
      <c r="C10" s="11">
        <v>639</v>
      </c>
      <c r="D10" s="11">
        <v>140</v>
      </c>
      <c r="E10" s="11">
        <v>779</v>
      </c>
      <c r="F10" s="11">
        <v>798</v>
      </c>
      <c r="G10" s="11">
        <v>1577</v>
      </c>
      <c r="H10" s="11">
        <v>528</v>
      </c>
      <c r="I10" s="11">
        <v>83</v>
      </c>
      <c r="J10" s="12">
        <v>34</v>
      </c>
      <c r="K10" s="20">
        <v>1694</v>
      </c>
      <c r="L10" s="14">
        <v>21127</v>
      </c>
    </row>
    <row r="11" ht="26" customHeight="1">
      <c r="B11" s="15">
        <v>43892</v>
      </c>
      <c r="C11" s="16">
        <v>742</v>
      </c>
      <c r="D11" s="16">
        <v>166</v>
      </c>
      <c r="E11" s="16">
        <v>908</v>
      </c>
      <c r="F11" s="16">
        <v>927</v>
      </c>
      <c r="G11" s="16">
        <v>1835</v>
      </c>
      <c r="H11" s="16">
        <v>258</v>
      </c>
      <c r="I11" s="16">
        <v>149</v>
      </c>
      <c r="J11" s="17">
        <v>52</v>
      </c>
      <c r="K11" s="18">
        <v>2036</v>
      </c>
      <c r="L11" s="19">
        <v>23345</v>
      </c>
    </row>
    <row r="12" ht="26" customHeight="1">
      <c r="B12" s="15">
        <v>43893</v>
      </c>
      <c r="C12" s="11">
        <v>1034</v>
      </c>
      <c r="D12" s="11">
        <v>229</v>
      </c>
      <c r="E12" s="11">
        <v>1263</v>
      </c>
      <c r="F12" s="11">
        <v>1000</v>
      </c>
      <c r="G12" s="11">
        <v>2263</v>
      </c>
      <c r="H12" s="11">
        <v>428</v>
      </c>
      <c r="I12" s="11">
        <v>160</v>
      </c>
      <c r="J12" s="12">
        <v>79</v>
      </c>
      <c r="K12" s="20">
        <v>2502</v>
      </c>
      <c r="L12" s="14">
        <v>25856</v>
      </c>
    </row>
    <row r="13" ht="26" customHeight="1">
      <c r="B13" s="15">
        <v>43894</v>
      </c>
      <c r="C13" s="16">
        <v>1346</v>
      </c>
      <c r="D13" s="16">
        <v>295</v>
      </c>
      <c r="E13" s="16">
        <v>1641</v>
      </c>
      <c r="F13" s="16">
        <v>1065</v>
      </c>
      <c r="G13" s="16">
        <v>2706</v>
      </c>
      <c r="H13" s="16">
        <v>443</v>
      </c>
      <c r="I13" s="16">
        <v>276</v>
      </c>
      <c r="J13" s="17">
        <v>107</v>
      </c>
      <c r="K13" s="18">
        <v>3089</v>
      </c>
      <c r="L13" s="19">
        <v>29837</v>
      </c>
    </row>
    <row r="14" ht="26" customHeight="1">
      <c r="B14" s="15">
        <v>43895</v>
      </c>
      <c r="C14" s="11">
        <v>1790</v>
      </c>
      <c r="D14" s="11">
        <v>351</v>
      </c>
      <c r="E14" s="11">
        <v>2141</v>
      </c>
      <c r="F14" s="11">
        <v>1155</v>
      </c>
      <c r="G14" s="11">
        <v>3296</v>
      </c>
      <c r="H14" s="11">
        <v>590</v>
      </c>
      <c r="I14" s="11">
        <v>414</v>
      </c>
      <c r="J14" s="12">
        <v>148</v>
      </c>
      <c r="K14" s="20">
        <v>3858</v>
      </c>
      <c r="L14" s="14">
        <v>32362</v>
      </c>
    </row>
    <row r="15" ht="27" customHeight="1">
      <c r="B15" s="21">
        <v>43896</v>
      </c>
      <c r="C15" s="16">
        <v>2394</v>
      </c>
      <c r="D15" s="16">
        <v>462</v>
      </c>
      <c r="E15" s="16">
        <v>2856</v>
      </c>
      <c r="F15" s="16">
        <v>1060</v>
      </c>
      <c r="G15" s="16">
        <v>3916</v>
      </c>
      <c r="H15" s="16">
        <v>620</v>
      </c>
      <c r="I15" s="16">
        <v>523</v>
      </c>
      <c r="J15" s="17">
        <v>197</v>
      </c>
      <c r="K15" s="18">
        <v>4636</v>
      </c>
      <c r="L15" s="19">
        <v>36359</v>
      </c>
    </row>
    <row r="16" ht="28" customHeight="1">
      <c r="B16" s="22">
        <v>43897</v>
      </c>
      <c r="C16" s="23">
        <v>2651</v>
      </c>
      <c r="D16" s="11">
        <v>567</v>
      </c>
      <c r="E16" s="11">
        <v>3218</v>
      </c>
      <c r="F16" s="11">
        <v>1843</v>
      </c>
      <c r="G16" s="11">
        <v>5061</v>
      </c>
      <c r="H16" s="11">
        <v>1145</v>
      </c>
      <c r="I16" s="11">
        <v>589</v>
      </c>
      <c r="J16" s="12">
        <v>233</v>
      </c>
      <c r="K16" s="20">
        <v>5883</v>
      </c>
      <c r="L16" s="14">
        <v>42062</v>
      </c>
    </row>
    <row r="17" ht="28" customHeight="1">
      <c r="B17" s="24">
        <v>43898</v>
      </c>
      <c r="C17" s="25">
        <v>3557</v>
      </c>
      <c r="D17" s="25">
        <v>650</v>
      </c>
      <c r="E17" s="25">
        <v>4207</v>
      </c>
      <c r="F17" s="25">
        <v>2180</v>
      </c>
      <c r="G17" s="25">
        <v>6387</v>
      </c>
      <c r="H17" s="25">
        <v>1326</v>
      </c>
      <c r="I17" s="25">
        <v>622</v>
      </c>
      <c r="J17" s="26">
        <v>366</v>
      </c>
      <c r="K17" s="27">
        <v>7375</v>
      </c>
      <c r="L17" s="28">
        <v>49937</v>
      </c>
    </row>
    <row r="18" ht="28" customHeight="1">
      <c r="B18" s="29">
        <v>43899</v>
      </c>
      <c r="C18" s="30">
        <v>4316</v>
      </c>
      <c r="D18" s="31">
        <v>733</v>
      </c>
      <c r="E18" s="31">
        <v>5049</v>
      </c>
      <c r="F18" s="31">
        <v>2936</v>
      </c>
      <c r="G18" s="31">
        <v>7985</v>
      </c>
      <c r="H18" s="31">
        <v>1598</v>
      </c>
      <c r="I18" s="31">
        <v>724</v>
      </c>
      <c r="J18" s="32">
        <v>463</v>
      </c>
      <c r="K18" s="33">
        <v>9172</v>
      </c>
      <c r="L18" s="34">
        <v>53826</v>
      </c>
    </row>
    <row r="19" ht="27" customHeight="1">
      <c r="B19" s="35">
        <v>43900</v>
      </c>
      <c r="C19" s="36">
        <v>5038</v>
      </c>
      <c r="D19" s="36">
        <v>877</v>
      </c>
      <c r="E19" s="36">
        <v>5915</v>
      </c>
      <c r="F19" s="36">
        <v>2599</v>
      </c>
      <c r="G19" s="36">
        <v>8514</v>
      </c>
      <c r="H19" s="36">
        <v>529</v>
      </c>
      <c r="I19" s="36">
        <v>1004</v>
      </c>
      <c r="J19" s="37">
        <v>631</v>
      </c>
      <c r="K19" s="38">
        <v>10149</v>
      </c>
      <c r="L19" s="39">
        <v>60761</v>
      </c>
    </row>
    <row r="20" ht="26" customHeight="1">
      <c r="B20" s="15">
        <v>43901</v>
      </c>
      <c r="C20" s="11">
        <v>5838</v>
      </c>
      <c r="D20" s="11">
        <v>1028</v>
      </c>
      <c r="E20" s="11">
        <v>6866</v>
      </c>
      <c r="F20" s="11">
        <v>3724</v>
      </c>
      <c r="G20" s="11">
        <v>10590</v>
      </c>
      <c r="H20" s="11">
        <v>2076</v>
      </c>
      <c r="I20" s="11">
        <v>1045</v>
      </c>
      <c r="J20" s="12">
        <v>827</v>
      </c>
      <c r="K20" s="20">
        <v>12462</v>
      </c>
      <c r="L20" s="14">
        <v>73154</v>
      </c>
    </row>
    <row r="21" ht="26" customHeight="1">
      <c r="B21" s="15">
        <v>43902</v>
      </c>
      <c r="C21" s="40">
        <v>6650</v>
      </c>
      <c r="D21" s="40">
        <v>1153</v>
      </c>
      <c r="E21" s="40">
        <v>7803</v>
      </c>
      <c r="F21" s="40">
        <v>5036</v>
      </c>
      <c r="G21" s="40">
        <v>12839</v>
      </c>
      <c r="H21" s="40">
        <v>2249</v>
      </c>
      <c r="I21" s="40">
        <v>1258</v>
      </c>
      <c r="J21" s="41">
        <v>1016</v>
      </c>
      <c r="K21" s="42">
        <v>15113</v>
      </c>
      <c r="L21" s="43">
        <v>86011</v>
      </c>
    </row>
    <row r="22" ht="26" customHeight="1">
      <c r="B22" s="44">
        <v>43903</v>
      </c>
      <c r="C22" s="45">
        <v>7426</v>
      </c>
      <c r="D22" s="45">
        <v>1328</v>
      </c>
      <c r="E22" s="45">
        <v>8754</v>
      </c>
      <c r="F22" s="45">
        <v>6201</v>
      </c>
      <c r="G22" s="45">
        <v>14955</v>
      </c>
      <c r="H22" s="45">
        <v>2116</v>
      </c>
      <c r="I22" s="45">
        <v>1439</v>
      </c>
      <c r="J22" s="46">
        <v>1266</v>
      </c>
      <c r="K22" s="47">
        <v>17660</v>
      </c>
      <c r="L22" s="48">
        <v>97488</v>
      </c>
    </row>
    <row r="23" ht="26" customHeight="1">
      <c r="B23" s="44">
        <v>43904</v>
      </c>
      <c r="C23" s="49">
        <v>8372</v>
      </c>
      <c r="D23" s="49">
        <v>1518</v>
      </c>
      <c r="E23" s="49">
        <v>9890</v>
      </c>
      <c r="F23" s="49">
        <v>7860</v>
      </c>
      <c r="G23" s="49">
        <v>17750</v>
      </c>
      <c r="H23" s="49">
        <v>2795</v>
      </c>
      <c r="I23" s="49">
        <v>1966</v>
      </c>
      <c r="J23" s="50">
        <v>1441</v>
      </c>
      <c r="K23" s="51">
        <v>21157</v>
      </c>
      <c r="L23" s="52">
        <v>109170</v>
      </c>
    </row>
    <row r="24" ht="26" customHeight="1">
      <c r="B24" s="44">
        <v>43905</v>
      </c>
      <c r="C24" s="45">
        <v>9663</v>
      </c>
      <c r="D24" s="45">
        <v>1672</v>
      </c>
      <c r="E24" s="45">
        <v>11335</v>
      </c>
      <c r="F24" s="45">
        <v>9268</v>
      </c>
      <c r="G24" s="45">
        <v>20603</v>
      </c>
      <c r="H24" s="45">
        <v>2853</v>
      </c>
      <c r="I24" s="45">
        <v>2335</v>
      </c>
      <c r="J24" s="46">
        <v>1809</v>
      </c>
      <c r="K24" s="47">
        <v>24747</v>
      </c>
      <c r="L24" s="48">
        <v>124899</v>
      </c>
    </row>
    <row r="25" ht="26" customHeight="1">
      <c r="B25" s="44">
        <v>43906</v>
      </c>
      <c r="C25" s="49">
        <v>11025</v>
      </c>
      <c r="D25" s="49">
        <v>1851</v>
      </c>
      <c r="E25" s="49">
        <v>12876</v>
      </c>
      <c r="F25" s="49">
        <v>10197</v>
      </c>
      <c r="G25" s="49">
        <v>23073</v>
      </c>
      <c r="H25" s="49">
        <v>2470</v>
      </c>
      <c r="I25" s="49">
        <v>2749</v>
      </c>
      <c r="J25" s="50">
        <v>2158</v>
      </c>
      <c r="K25" s="51">
        <v>27980</v>
      </c>
      <c r="L25" s="52">
        <v>137962</v>
      </c>
    </row>
    <row r="26" ht="26" customHeight="1">
      <c r="B26" s="44">
        <v>43907</v>
      </c>
      <c r="C26" s="45">
        <v>12894</v>
      </c>
      <c r="D26" s="45">
        <v>2060</v>
      </c>
      <c r="E26" s="45">
        <v>14954</v>
      </c>
      <c r="F26" s="45">
        <v>11108</v>
      </c>
      <c r="G26" s="45">
        <v>26062</v>
      </c>
      <c r="H26" s="45">
        <v>2989</v>
      </c>
      <c r="I26" s="45">
        <v>2941</v>
      </c>
      <c r="J26" s="46">
        <v>2503</v>
      </c>
      <c r="K26" s="47">
        <v>31506</v>
      </c>
      <c r="L26" s="48">
        <v>148657</v>
      </c>
    </row>
    <row r="27" ht="26" customHeight="1">
      <c r="B27" s="44">
        <v>43908</v>
      </c>
      <c r="C27" s="49">
        <v>14363</v>
      </c>
      <c r="D27" s="49">
        <v>2257</v>
      </c>
      <c r="E27" s="49">
        <v>16620</v>
      </c>
      <c r="F27" s="49">
        <v>12090</v>
      </c>
      <c r="G27" s="49">
        <v>28710</v>
      </c>
      <c r="H27" s="49">
        <v>2648</v>
      </c>
      <c r="I27" s="49">
        <v>4025</v>
      </c>
      <c r="J27" s="50">
        <v>2978</v>
      </c>
      <c r="K27" s="51">
        <v>35713</v>
      </c>
      <c r="L27" s="52">
        <v>165541</v>
      </c>
    </row>
    <row r="28" ht="26" customHeight="1">
      <c r="B28" s="44">
        <v>43909</v>
      </c>
      <c r="C28" s="45">
        <v>15757</v>
      </c>
      <c r="D28" s="45">
        <v>2498</v>
      </c>
      <c r="E28" s="45">
        <v>18255</v>
      </c>
      <c r="F28" s="45">
        <v>14935</v>
      </c>
      <c r="G28" s="45">
        <v>33190</v>
      </c>
      <c r="H28" s="45">
        <v>4480</v>
      </c>
      <c r="I28" s="45">
        <v>4440</v>
      </c>
      <c r="J28" s="46">
        <v>3405</v>
      </c>
      <c r="K28" s="47">
        <v>41035</v>
      </c>
      <c r="L28" s="48">
        <v>182777</v>
      </c>
    </row>
    <row r="29" ht="27" customHeight="1">
      <c r="B29" s="53">
        <v>43910</v>
      </c>
      <c r="C29" s="54">
        <v>16020</v>
      </c>
      <c r="D29" s="54">
        <v>2655</v>
      </c>
      <c r="E29" s="54">
        <v>18675</v>
      </c>
      <c r="F29" s="54">
        <v>19185</v>
      </c>
      <c r="G29" s="54">
        <v>37860</v>
      </c>
      <c r="H29" s="54">
        <v>4670</v>
      </c>
      <c r="I29" s="54">
        <v>5129</v>
      </c>
      <c r="J29" s="55">
        <v>4032</v>
      </c>
      <c r="K29" s="56">
        <v>47021</v>
      </c>
      <c r="L29" s="57">
        <v>206886</v>
      </c>
    </row>
    <row r="30" ht="28" customHeight="1">
      <c r="B30" s="58">
        <v>43911</v>
      </c>
      <c r="C30" s="59">
        <v>17708</v>
      </c>
      <c r="D30" s="60">
        <v>2857</v>
      </c>
      <c r="E30" s="60">
        <v>20565</v>
      </c>
      <c r="F30" s="60">
        <v>22116</v>
      </c>
      <c r="G30" s="60">
        <v>42681</v>
      </c>
      <c r="H30" s="60">
        <v>4821</v>
      </c>
      <c r="I30" s="60">
        <v>6072</v>
      </c>
      <c r="J30" s="61">
        <v>4825</v>
      </c>
      <c r="K30" s="62">
        <v>53578</v>
      </c>
      <c r="L30" s="63">
        <v>233222</v>
      </c>
    </row>
    <row r="31" ht="27" customHeight="1">
      <c r="B31" s="64">
        <v>43912</v>
      </c>
      <c r="C31" s="65">
        <v>19846</v>
      </c>
      <c r="D31" s="65">
        <v>3009</v>
      </c>
      <c r="E31" s="65">
        <v>22855</v>
      </c>
      <c r="F31" s="65">
        <v>23783</v>
      </c>
      <c r="G31" s="65">
        <v>46638</v>
      </c>
      <c r="H31" s="65">
        <v>3957</v>
      </c>
      <c r="I31" s="65">
        <v>7024</v>
      </c>
      <c r="J31" s="65">
        <v>5476</v>
      </c>
      <c r="K31" s="65">
        <v>59138</v>
      </c>
      <c r="L31" s="65">
        <v>258402</v>
      </c>
    </row>
    <row r="32" ht="27" customHeight="1">
      <c r="B32" s="66">
        <v>43913</v>
      </c>
      <c r="C32" s="45">
        <v>20692</v>
      </c>
      <c r="D32" s="45">
        <v>3204</v>
      </c>
      <c r="E32" s="45">
        <v>23896</v>
      </c>
      <c r="F32" s="45">
        <v>26522</v>
      </c>
      <c r="G32" s="45">
        <v>50418</v>
      </c>
      <c r="H32" s="45">
        <v>3780</v>
      </c>
      <c r="I32" s="45">
        <v>7432</v>
      </c>
      <c r="J32" s="45">
        <v>6077</v>
      </c>
      <c r="K32" s="45">
        <v>63927</v>
      </c>
      <c r="L32" s="45">
        <v>275468</v>
      </c>
    </row>
    <row r="33" ht="28" customHeight="1">
      <c r="B33" s="67">
        <v>43914</v>
      </c>
      <c r="C33" s="52">
        <v>21937</v>
      </c>
      <c r="D33" s="49">
        <v>3396</v>
      </c>
      <c r="E33" s="49">
        <v>25333</v>
      </c>
      <c r="F33" s="49">
        <v>28697</v>
      </c>
      <c r="G33" s="49">
        <v>54030</v>
      </c>
      <c r="H33" s="49">
        <v>3612</v>
      </c>
      <c r="I33" s="49">
        <v>8326</v>
      </c>
      <c r="J33" s="49">
        <v>6820</v>
      </c>
      <c r="K33" s="49">
        <v>69176</v>
      </c>
      <c r="L33" s="49">
        <v>296964</v>
      </c>
    </row>
    <row r="34" ht="28" customHeight="1">
      <c r="B34" s="68">
        <v>43915</v>
      </c>
      <c r="C34" s="45">
        <v>23112</v>
      </c>
      <c r="D34" s="45">
        <v>3489</v>
      </c>
      <c r="E34" s="45">
        <v>26601</v>
      </c>
      <c r="F34" s="45">
        <v>30920</v>
      </c>
      <c r="G34" s="45">
        <v>57521</v>
      </c>
      <c r="H34" s="45">
        <v>3491</v>
      </c>
      <c r="I34" s="45">
        <v>9362</v>
      </c>
      <c r="J34" s="45">
        <v>7503</v>
      </c>
      <c r="K34" s="45">
        <v>74386</v>
      </c>
      <c r="L34" s="45">
        <v>324445</v>
      </c>
    </row>
    <row r="35" ht="28" customHeight="1">
      <c r="B35" s="22">
        <v>43916</v>
      </c>
      <c r="C35" s="69">
        <v>24753</v>
      </c>
      <c r="D35" s="49">
        <v>3612</v>
      </c>
      <c r="E35" s="49">
        <v>28365</v>
      </c>
      <c r="F35" s="49">
        <v>33648</v>
      </c>
      <c r="G35" s="49">
        <v>62013</v>
      </c>
      <c r="H35" s="49">
        <v>4492</v>
      </c>
      <c r="I35" s="49">
        <v>10361</v>
      </c>
      <c r="J35" s="49">
        <v>8165</v>
      </c>
      <c r="K35" s="49">
        <v>80539</v>
      </c>
      <c r="L35" s="49">
        <v>361060</v>
      </c>
    </row>
    <row r="36" ht="27" customHeight="1">
      <c r="B36" s="70">
        <v>43917</v>
      </c>
      <c r="C36" s="45">
        <v>26029</v>
      </c>
      <c r="D36" s="45">
        <v>3732</v>
      </c>
      <c r="E36" s="45">
        <v>29761</v>
      </c>
      <c r="F36" s="45">
        <v>36653</v>
      </c>
      <c r="G36" s="45">
        <v>66414</v>
      </c>
      <c r="H36" s="45">
        <v>4401</v>
      </c>
      <c r="I36" s="45">
        <v>10950</v>
      </c>
      <c r="J36" s="45">
        <v>9134</v>
      </c>
      <c r="K36" s="45">
        <v>86498</v>
      </c>
      <c r="L36" s="45">
        <v>394079</v>
      </c>
    </row>
    <row r="37" ht="26" customHeight="1">
      <c r="B37" s="44">
        <v>43918</v>
      </c>
      <c r="C37" s="49">
        <v>26676</v>
      </c>
      <c r="D37" s="49">
        <v>3856</v>
      </c>
      <c r="E37" s="49">
        <v>30532</v>
      </c>
      <c r="F37" s="49">
        <v>39533</v>
      </c>
      <c r="G37" s="49">
        <v>70065</v>
      </c>
      <c r="H37" s="49">
        <v>3651</v>
      </c>
      <c r="I37" s="49">
        <v>12384</v>
      </c>
      <c r="J37" s="49">
        <v>10023</v>
      </c>
      <c r="K37" s="49">
        <v>92472</v>
      </c>
      <c r="L37" s="49">
        <v>429526</v>
      </c>
    </row>
    <row r="38" ht="26" customHeight="1">
      <c r="B38" s="44">
        <v>43919</v>
      </c>
      <c r="C38" s="45">
        <v>27386</v>
      </c>
      <c r="D38" s="45">
        <v>3906</v>
      </c>
      <c r="E38" s="45">
        <v>31292</v>
      </c>
      <c r="F38" s="45">
        <v>42588</v>
      </c>
      <c r="G38" s="45">
        <v>73880</v>
      </c>
      <c r="H38" s="45">
        <v>3815</v>
      </c>
      <c r="I38" s="45">
        <v>13030</v>
      </c>
      <c r="J38" s="45">
        <v>10779</v>
      </c>
      <c r="K38" s="45">
        <v>97689</v>
      </c>
      <c r="L38" s="45">
        <v>454030</v>
      </c>
    </row>
    <row r="39" ht="26" customHeight="1">
      <c r="B39" s="44">
        <v>43920</v>
      </c>
      <c r="C39" s="49">
        <v>27795</v>
      </c>
      <c r="D39" s="49">
        <v>3981</v>
      </c>
      <c r="E39" s="49">
        <v>31776</v>
      </c>
      <c r="F39" s="49">
        <v>43752</v>
      </c>
      <c r="G39" s="49">
        <v>75528</v>
      </c>
      <c r="H39" s="49">
        <v>1648</v>
      </c>
      <c r="I39" s="49">
        <v>14620</v>
      </c>
      <c r="J39" s="49">
        <v>11591</v>
      </c>
      <c r="K39" s="49">
        <v>101739</v>
      </c>
      <c r="L39" s="49">
        <v>477359</v>
      </c>
    </row>
    <row r="40" ht="26" customHeight="1">
      <c r="B40" s="44">
        <v>43921</v>
      </c>
      <c r="C40" s="45">
        <v>28192</v>
      </c>
      <c r="D40" s="45">
        <v>4023</v>
      </c>
      <c r="E40" s="45">
        <v>32215</v>
      </c>
      <c r="F40" s="45">
        <v>45420</v>
      </c>
      <c r="G40" s="45">
        <v>77635</v>
      </c>
      <c r="H40" s="45">
        <v>2107</v>
      </c>
      <c r="I40" s="45">
        <v>15729</v>
      </c>
      <c r="J40" s="45">
        <v>12428</v>
      </c>
      <c r="K40" s="45">
        <v>105792</v>
      </c>
      <c r="L40" s="45">
        <v>506968</v>
      </c>
    </row>
    <row r="41" ht="26" customHeight="1">
      <c r="B41" s="44">
        <v>43922</v>
      </c>
      <c r="C41" s="49">
        <v>28403</v>
      </c>
      <c r="D41" s="49">
        <v>4035</v>
      </c>
      <c r="E41" s="49">
        <v>32438</v>
      </c>
      <c r="F41" s="49">
        <v>48134</v>
      </c>
      <c r="G41" s="49">
        <v>80572</v>
      </c>
      <c r="H41" s="49">
        <v>2937</v>
      </c>
      <c r="I41" s="49">
        <v>16847</v>
      </c>
      <c r="J41" s="49">
        <v>13155</v>
      </c>
      <c r="K41" s="49">
        <v>110574</v>
      </c>
      <c r="L41" s="49">
        <v>541423</v>
      </c>
    </row>
    <row r="42" ht="27" customHeight="1">
      <c r="B42" s="44">
        <v>43923</v>
      </c>
      <c r="C42" s="45">
        <v>28540</v>
      </c>
      <c r="D42" s="71">
        <v>4053</v>
      </c>
      <c r="E42" s="45">
        <v>32593</v>
      </c>
      <c r="F42" s="45">
        <v>50456</v>
      </c>
      <c r="G42" s="45">
        <v>83049</v>
      </c>
      <c r="H42" s="45">
        <v>2477</v>
      </c>
      <c r="I42" s="45">
        <v>18278</v>
      </c>
      <c r="J42" s="45">
        <v>13915</v>
      </c>
      <c r="K42" s="45">
        <v>115242</v>
      </c>
      <c r="L42" s="45">
        <v>581232</v>
      </c>
    </row>
    <row r="43" ht="28" customHeight="1">
      <c r="B43" s="44">
        <v>43924</v>
      </c>
      <c r="C43" s="72">
        <v>28741</v>
      </c>
      <c r="D43" s="73">
        <v>4068</v>
      </c>
      <c r="E43" s="74">
        <v>32809</v>
      </c>
      <c r="F43" s="49">
        <v>52579</v>
      </c>
      <c r="G43" s="49">
        <v>85388</v>
      </c>
      <c r="H43" s="49">
        <v>2339</v>
      </c>
      <c r="I43" s="49">
        <v>19758</v>
      </c>
      <c r="J43" s="49">
        <v>14681</v>
      </c>
      <c r="K43" s="49">
        <v>119827</v>
      </c>
      <c r="L43" s="49">
        <v>619849</v>
      </c>
    </row>
    <row r="44" ht="27" customHeight="1">
      <c r="B44" s="75">
        <v>43925</v>
      </c>
      <c r="C44" s="45">
        <v>29010</v>
      </c>
      <c r="D44" s="76">
        <v>3994</v>
      </c>
      <c r="E44" s="45">
        <v>33004</v>
      </c>
      <c r="F44" s="45">
        <v>55270</v>
      </c>
      <c r="G44" s="45">
        <v>88274</v>
      </c>
      <c r="H44" s="45">
        <v>2886</v>
      </c>
      <c r="I44" s="45">
        <v>20996</v>
      </c>
      <c r="J44" s="45">
        <v>15362</v>
      </c>
      <c r="K44" s="45">
        <v>124632</v>
      </c>
      <c r="L44" s="45">
        <v>657224</v>
      </c>
    </row>
    <row r="45" ht="25.5" customHeight="1">
      <c r="B45" s="77">
        <v>43926</v>
      </c>
      <c r="C45" s="78">
        <v>28949</v>
      </c>
      <c r="D45" s="79">
        <v>3977</v>
      </c>
      <c r="E45" s="79">
        <v>32926</v>
      </c>
      <c r="F45" s="79">
        <v>58320</v>
      </c>
      <c r="G45" s="79">
        <v>91246</v>
      </c>
      <c r="H45" s="79">
        <v>2972</v>
      </c>
      <c r="I45" s="79">
        <v>21815</v>
      </c>
      <c r="J45" s="79">
        <v>15887</v>
      </c>
      <c r="K45" s="79">
        <v>128948</v>
      </c>
      <c r="L45" s="79">
        <v>691461</v>
      </c>
    </row>
    <row r="46" ht="25" customHeight="1">
      <c r="B46" s="77">
        <v>43927</v>
      </c>
      <c r="C46" s="80">
        <v>28976</v>
      </c>
      <c r="D46" s="81">
        <v>3898</v>
      </c>
      <c r="E46" s="81">
        <v>32874</v>
      </c>
      <c r="F46" s="81">
        <v>60313</v>
      </c>
      <c r="G46" s="81">
        <v>93187</v>
      </c>
      <c r="H46" s="81">
        <v>1941</v>
      </c>
      <c r="I46" s="81">
        <v>22837</v>
      </c>
      <c r="J46" s="81">
        <v>16523</v>
      </c>
      <c r="K46" s="81">
        <v>132547</v>
      </c>
      <c r="L46" s="81">
        <v>721732</v>
      </c>
    </row>
    <row r="47" ht="26.5" customHeight="1">
      <c r="B47" s="82">
        <v>43928</v>
      </c>
      <c r="C47" s="83">
        <v>28718</v>
      </c>
      <c r="D47" s="84">
        <v>3792</v>
      </c>
      <c r="E47" s="84">
        <v>32510</v>
      </c>
      <c r="F47" s="84">
        <v>61557</v>
      </c>
      <c r="G47" s="84">
        <v>94067</v>
      </c>
      <c r="H47" s="84">
        <v>880</v>
      </c>
      <c r="I47" s="84">
        <v>24392</v>
      </c>
      <c r="J47" s="84">
        <v>17127</v>
      </c>
      <c r="K47" s="84">
        <v>135586</v>
      </c>
      <c r="L47" s="84">
        <v>755445</v>
      </c>
    </row>
    <row r="48" ht="28" customHeight="1">
      <c r="B48" s="85">
        <v>43929</v>
      </c>
      <c r="C48" s="86">
        <v>28485</v>
      </c>
      <c r="D48" s="81">
        <v>3693</v>
      </c>
      <c r="E48" s="81">
        <v>32178</v>
      </c>
      <c r="F48" s="81">
        <v>63084</v>
      </c>
      <c r="G48" s="81">
        <v>95262</v>
      </c>
      <c r="H48" s="81">
        <v>1195</v>
      </c>
      <c r="I48" s="81">
        <v>26491</v>
      </c>
      <c r="J48" s="81">
        <v>17669</v>
      </c>
      <c r="K48" s="81">
        <v>139422</v>
      </c>
      <c r="L48" s="81">
        <v>807125</v>
      </c>
    </row>
    <row r="49" ht="26.5" customHeight="1">
      <c r="B49" s="87">
        <v>43930</v>
      </c>
      <c r="C49" s="83">
        <v>28399</v>
      </c>
      <c r="D49" s="84">
        <v>3605</v>
      </c>
      <c r="E49" s="84">
        <v>32004</v>
      </c>
      <c r="F49" s="84">
        <v>64873</v>
      </c>
      <c r="G49" s="84">
        <v>96877</v>
      </c>
      <c r="H49" s="84">
        <v>1615</v>
      </c>
      <c r="I49" s="84">
        <v>28470</v>
      </c>
      <c r="J49" s="84">
        <v>18279</v>
      </c>
      <c r="K49" s="84">
        <v>143626</v>
      </c>
      <c r="L49" s="84">
        <v>853369</v>
      </c>
    </row>
    <row r="50" ht="25" customHeight="1">
      <c r="B50" s="77">
        <v>43931</v>
      </c>
      <c r="C50" s="80">
        <v>28242</v>
      </c>
      <c r="D50" s="81">
        <v>3497</v>
      </c>
      <c r="E50" s="81">
        <v>31739</v>
      </c>
      <c r="F50" s="81">
        <v>66534</v>
      </c>
      <c r="G50" s="81">
        <v>98273</v>
      </c>
      <c r="H50" s="81">
        <v>1396</v>
      </c>
      <c r="I50" s="81">
        <v>30455</v>
      </c>
      <c r="J50" s="81">
        <v>18849</v>
      </c>
      <c r="K50" s="81">
        <v>147577</v>
      </c>
      <c r="L50" s="81">
        <v>906864</v>
      </c>
    </row>
    <row r="51" ht="25" customHeight="1">
      <c r="B51" s="77">
        <v>43932</v>
      </c>
      <c r="C51" s="83">
        <v>28144</v>
      </c>
      <c r="D51" s="84">
        <v>3381</v>
      </c>
      <c r="E51" s="84">
        <v>31525</v>
      </c>
      <c r="F51" s="84">
        <v>68744</v>
      </c>
      <c r="G51" s="84">
        <v>100269</v>
      </c>
      <c r="H51" s="84">
        <v>1996</v>
      </c>
      <c r="I51" s="84">
        <v>32534</v>
      </c>
      <c r="J51" s="84">
        <v>19468</v>
      </c>
      <c r="K51" s="84">
        <v>152271</v>
      </c>
      <c r="L51" s="84">
        <v>963473</v>
      </c>
    </row>
    <row r="52" ht="25" customHeight="1">
      <c r="B52" s="77">
        <v>43933</v>
      </c>
      <c r="C52" s="80">
        <v>27847</v>
      </c>
      <c r="D52" s="81">
        <v>3343</v>
      </c>
      <c r="E52" s="81">
        <v>31190</v>
      </c>
      <c r="F52" s="81">
        <v>71063</v>
      </c>
      <c r="G52" s="81">
        <v>102253</v>
      </c>
      <c r="H52" s="81">
        <v>1984</v>
      </c>
      <c r="I52" s="81">
        <v>34211</v>
      </c>
      <c r="J52" s="81">
        <v>19899</v>
      </c>
      <c r="K52" s="81">
        <v>156363</v>
      </c>
      <c r="L52" s="81">
        <v>1010193</v>
      </c>
    </row>
    <row r="53" ht="25" customHeight="1">
      <c r="B53" s="77">
        <v>43934</v>
      </c>
      <c r="C53" s="83">
        <v>28023</v>
      </c>
      <c r="D53" s="84">
        <v>3260</v>
      </c>
      <c r="E53" s="84">
        <v>31283</v>
      </c>
      <c r="F53" s="84">
        <v>72333</v>
      </c>
      <c r="G53" s="84">
        <v>103616</v>
      </c>
      <c r="H53" s="84">
        <v>1363</v>
      </c>
      <c r="I53" s="84">
        <v>35435</v>
      </c>
      <c r="J53" s="84">
        <v>20465</v>
      </c>
      <c r="K53" s="84">
        <v>159516</v>
      </c>
      <c r="L53" s="84">
        <v>1046910</v>
      </c>
    </row>
    <row r="54" ht="25" customHeight="1">
      <c r="B54" s="77">
        <v>43935</v>
      </c>
      <c r="C54" s="80">
        <v>28011</v>
      </c>
      <c r="D54" s="81">
        <v>3186</v>
      </c>
      <c r="E54" s="81">
        <v>31197</v>
      </c>
      <c r="F54" s="81">
        <v>73094</v>
      </c>
      <c r="G54" s="81">
        <v>104291</v>
      </c>
      <c r="H54" s="81">
        <v>675</v>
      </c>
      <c r="I54" s="81">
        <v>37130</v>
      </c>
      <c r="J54" s="81">
        <v>21067</v>
      </c>
      <c r="K54" s="81">
        <v>162488</v>
      </c>
      <c r="L54" s="81">
        <v>1073689</v>
      </c>
    </row>
    <row r="55" ht="25" customHeight="1">
      <c r="B55" s="77">
        <v>43936</v>
      </c>
      <c r="C55" s="83">
        <v>27643</v>
      </c>
      <c r="D55" s="84">
        <v>3079</v>
      </c>
      <c r="E55" s="84">
        <v>30722</v>
      </c>
      <c r="F55" s="84">
        <v>74696</v>
      </c>
      <c r="G55" s="84">
        <v>105418</v>
      </c>
      <c r="H55" s="84">
        <v>1127</v>
      </c>
      <c r="I55" s="84">
        <v>38092</v>
      </c>
      <c r="J55" s="84">
        <v>21645</v>
      </c>
      <c r="K55" s="84">
        <v>165155</v>
      </c>
      <c r="L55" s="84">
        <v>1117404</v>
      </c>
    </row>
    <row r="56" ht="25" customHeight="1">
      <c r="B56" s="77">
        <v>43937</v>
      </c>
      <c r="C56" s="80">
        <v>26893</v>
      </c>
      <c r="D56" s="81">
        <v>2936</v>
      </c>
      <c r="E56" s="81">
        <v>29829</v>
      </c>
      <c r="F56" s="81">
        <v>76778</v>
      </c>
      <c r="G56" s="81">
        <v>106607</v>
      </c>
      <c r="H56" s="81">
        <v>1189</v>
      </c>
      <c r="I56" s="81">
        <v>40164</v>
      </c>
      <c r="J56" s="81">
        <v>22170</v>
      </c>
      <c r="K56" s="81">
        <v>168941</v>
      </c>
      <c r="L56" s="81">
        <v>1178403</v>
      </c>
    </row>
    <row r="57" ht="25" customHeight="1">
      <c r="B57" s="77">
        <v>43938</v>
      </c>
      <c r="C57" s="83">
        <v>25786</v>
      </c>
      <c r="D57" s="84">
        <v>2812</v>
      </c>
      <c r="E57" s="84">
        <v>28598</v>
      </c>
      <c r="F57" s="84">
        <v>78364</v>
      </c>
      <c r="G57" s="84">
        <v>106962</v>
      </c>
      <c r="H57" s="84">
        <v>355</v>
      </c>
      <c r="I57" s="84">
        <v>42727</v>
      </c>
      <c r="J57" s="84">
        <v>22745</v>
      </c>
      <c r="K57" s="84">
        <v>172434</v>
      </c>
      <c r="L57" s="84">
        <v>1244108</v>
      </c>
    </row>
    <row r="58" ht="26.5" customHeight="1">
      <c r="B58" s="77">
        <v>43939</v>
      </c>
      <c r="C58" s="80">
        <v>25007</v>
      </c>
      <c r="D58" s="81">
        <v>2733</v>
      </c>
      <c r="E58" s="81">
        <v>27740</v>
      </c>
      <c r="F58" s="81">
        <v>80031</v>
      </c>
      <c r="G58" s="88">
        <v>107771</v>
      </c>
      <c r="H58" s="81">
        <v>809</v>
      </c>
      <c r="I58" s="81">
        <v>44927</v>
      </c>
      <c r="J58" s="81">
        <v>23227</v>
      </c>
      <c r="K58" s="81">
        <v>175925</v>
      </c>
      <c r="L58" s="81">
        <v>1305833</v>
      </c>
    </row>
    <row r="59" ht="28" customHeight="1">
      <c r="B59" s="77">
        <v>43940</v>
      </c>
      <c r="C59" s="83">
        <v>25033</v>
      </c>
      <c r="D59" s="84">
        <v>2635</v>
      </c>
      <c r="E59" s="84">
        <v>27668</v>
      </c>
      <c r="F59" s="89">
        <v>80589</v>
      </c>
      <c r="G59" s="73">
        <v>108257</v>
      </c>
      <c r="H59" s="90">
        <v>486</v>
      </c>
      <c r="I59" s="84">
        <v>47055</v>
      </c>
      <c r="J59" s="84">
        <v>23660</v>
      </c>
      <c r="K59" s="84">
        <v>178972</v>
      </c>
      <c r="L59" s="84">
        <v>1356541</v>
      </c>
    </row>
    <row r="60" ht="26.5" customHeight="1">
      <c r="B60" s="77">
        <v>43941</v>
      </c>
      <c r="C60" s="80">
        <v>24906</v>
      </c>
      <c r="D60" s="81">
        <v>2573</v>
      </c>
      <c r="E60" s="81">
        <v>27479</v>
      </c>
      <c r="F60" s="81">
        <v>80758</v>
      </c>
      <c r="G60" s="91">
        <v>108237</v>
      </c>
      <c r="H60" s="81">
        <v>-20</v>
      </c>
      <c r="I60" s="81">
        <v>48877</v>
      </c>
      <c r="J60" s="81">
        <v>24114</v>
      </c>
      <c r="K60" s="81">
        <v>181228</v>
      </c>
      <c r="L60" s="81">
        <v>1398024</v>
      </c>
    </row>
    <row r="61" ht="25" customHeight="1">
      <c r="B61" s="77">
        <v>43942</v>
      </c>
      <c r="C61" s="83">
        <v>24134</v>
      </c>
      <c r="D61" s="84">
        <v>2471</v>
      </c>
      <c r="E61" s="84">
        <v>26605</v>
      </c>
      <c r="F61" s="84">
        <v>81104</v>
      </c>
      <c r="G61" s="84">
        <v>107709</v>
      </c>
      <c r="H61" s="84">
        <v>-528</v>
      </c>
      <c r="I61" s="84">
        <v>51600</v>
      </c>
      <c r="J61" s="84">
        <v>24648</v>
      </c>
      <c r="K61" s="84">
        <v>183957</v>
      </c>
      <c r="L61" s="84">
        <v>1450150</v>
      </c>
    </row>
    <row r="62" ht="25" customHeight="1">
      <c r="B62" s="77">
        <v>43943</v>
      </c>
      <c r="C62" s="80">
        <v>23805</v>
      </c>
      <c r="D62" s="81">
        <v>2384</v>
      </c>
      <c r="E62" s="81">
        <v>26189</v>
      </c>
      <c r="F62" s="81">
        <v>81510</v>
      </c>
      <c r="G62" s="81">
        <v>107699</v>
      </c>
      <c r="H62" s="81">
        <v>-10</v>
      </c>
      <c r="I62" s="81">
        <v>54543</v>
      </c>
      <c r="J62" s="81">
        <v>25085</v>
      </c>
      <c r="K62" s="81">
        <v>187327</v>
      </c>
      <c r="L62" s="81">
        <v>1513251</v>
      </c>
    </row>
    <row r="63" ht="25" customHeight="1">
      <c r="B63" s="77">
        <v>43944</v>
      </c>
      <c r="C63" s="83">
        <v>22871</v>
      </c>
      <c r="D63" s="84">
        <v>2267</v>
      </c>
      <c r="E63" s="84">
        <v>25138</v>
      </c>
      <c r="F63" s="84">
        <v>81710</v>
      </c>
      <c r="G63" s="84">
        <v>106848</v>
      </c>
      <c r="H63" s="84">
        <v>-851</v>
      </c>
      <c r="I63" s="84">
        <v>57576</v>
      </c>
      <c r="J63" s="84">
        <v>25549</v>
      </c>
      <c r="K63" s="84">
        <v>189973</v>
      </c>
      <c r="L63" s="84">
        <v>1579909</v>
      </c>
    </row>
    <row r="64" ht="25" customHeight="1">
      <c r="B64" s="77">
        <v>43945</v>
      </c>
      <c r="C64" s="80">
        <v>22068</v>
      </c>
      <c r="D64" s="81">
        <v>2173</v>
      </c>
      <c r="E64" s="81">
        <v>24241</v>
      </c>
      <c r="F64" s="81">
        <v>82286</v>
      </c>
      <c r="G64" s="81">
        <v>106527</v>
      </c>
      <c r="H64" s="81">
        <v>-321</v>
      </c>
      <c r="I64" s="81">
        <v>60498</v>
      </c>
      <c r="J64" s="81">
        <v>25969</v>
      </c>
      <c r="K64" s="81">
        <v>192994</v>
      </c>
      <c r="L64" s="81">
        <v>1642356</v>
      </c>
    </row>
    <row r="65" ht="25" customHeight="1">
      <c r="B65" s="77">
        <v>43946</v>
      </c>
      <c r="C65" s="83">
        <v>21533</v>
      </c>
      <c r="D65" s="84">
        <v>2102</v>
      </c>
      <c r="E65" s="84">
        <v>23635</v>
      </c>
      <c r="F65" s="84">
        <v>82212</v>
      </c>
      <c r="G65" s="84">
        <v>105847</v>
      </c>
      <c r="H65" s="84">
        <v>-680</v>
      </c>
      <c r="I65" s="84">
        <v>63120</v>
      </c>
      <c r="J65" s="84">
        <v>26384</v>
      </c>
      <c r="K65" s="84">
        <v>195351</v>
      </c>
      <c r="L65" s="84">
        <v>1707743</v>
      </c>
    </row>
    <row r="66" ht="25" customHeight="1">
      <c r="B66" s="77">
        <v>43947</v>
      </c>
      <c r="C66" s="80">
        <v>21372</v>
      </c>
      <c r="D66" s="81">
        <v>2009</v>
      </c>
      <c r="E66" s="81">
        <v>23381</v>
      </c>
      <c r="F66" s="81">
        <v>82722</v>
      </c>
      <c r="G66" s="81">
        <v>106103</v>
      </c>
      <c r="H66" s="81">
        <v>256</v>
      </c>
      <c r="I66" s="81">
        <v>64928</v>
      </c>
      <c r="J66" s="81">
        <v>26644</v>
      </c>
      <c r="K66" s="81">
        <v>197675</v>
      </c>
      <c r="L66" s="81">
        <v>1757659</v>
      </c>
    </row>
    <row r="67" ht="25" customHeight="1">
      <c r="B67" s="77">
        <v>43948</v>
      </c>
      <c r="C67" s="83">
        <v>20353</v>
      </c>
      <c r="D67" s="84">
        <v>1956</v>
      </c>
      <c r="E67" s="84">
        <v>22309</v>
      </c>
      <c r="F67" s="84">
        <v>83504</v>
      </c>
      <c r="G67" s="84">
        <v>105813</v>
      </c>
      <c r="H67" s="84">
        <v>-290</v>
      </c>
      <c r="I67" s="84">
        <v>66624</v>
      </c>
      <c r="J67" s="84">
        <v>26977</v>
      </c>
      <c r="K67" s="84">
        <v>199414</v>
      </c>
      <c r="L67" s="84">
        <v>1789662</v>
      </c>
    </row>
    <row r="68" ht="25" customHeight="1">
      <c r="B68" s="77">
        <v>43949</v>
      </c>
      <c r="C68" s="80">
        <v>19723</v>
      </c>
      <c r="D68" s="81">
        <v>1863</v>
      </c>
      <c r="E68" s="81">
        <v>21586</v>
      </c>
      <c r="F68" s="81">
        <v>83619</v>
      </c>
      <c r="G68" s="81">
        <v>105205</v>
      </c>
      <c r="H68" s="81">
        <v>-608</v>
      </c>
      <c r="I68" s="81">
        <v>68941</v>
      </c>
      <c r="J68" s="81">
        <v>27359</v>
      </c>
      <c r="K68" s="81">
        <v>201505</v>
      </c>
      <c r="L68" s="81">
        <v>1846934</v>
      </c>
    </row>
    <row r="69" ht="25" customHeight="1">
      <c r="B69" s="77">
        <v>43950</v>
      </c>
      <c r="C69" s="83">
        <v>19210</v>
      </c>
      <c r="D69" s="84">
        <v>1795</v>
      </c>
      <c r="E69" s="84">
        <v>21005</v>
      </c>
      <c r="F69" s="84">
        <v>83652</v>
      </c>
      <c r="G69" s="84">
        <v>104657</v>
      </c>
      <c r="H69" s="84">
        <v>-548</v>
      </c>
      <c r="I69" s="84">
        <v>71252</v>
      </c>
      <c r="J69" s="84">
        <v>27682</v>
      </c>
      <c r="K69" s="84">
        <v>203591</v>
      </c>
      <c r="L69" s="84">
        <v>1910761</v>
      </c>
    </row>
    <row r="70" ht="25" customHeight="1">
      <c r="B70" s="77">
        <v>43951</v>
      </c>
      <c r="C70" s="80">
        <v>18149</v>
      </c>
      <c r="D70" s="81">
        <v>1694</v>
      </c>
      <c r="E70" s="81">
        <v>19843</v>
      </c>
      <c r="F70" s="81">
        <v>81708</v>
      </c>
      <c r="G70" s="81">
        <v>101551</v>
      </c>
      <c r="H70" s="81">
        <v>-3106</v>
      </c>
      <c r="I70" s="81">
        <v>75945</v>
      </c>
      <c r="J70" s="81">
        <v>27967</v>
      </c>
      <c r="K70" s="81">
        <v>205463</v>
      </c>
      <c r="L70" s="81">
        <v>1979217</v>
      </c>
    </row>
    <row r="71" ht="25" customHeight="1">
      <c r="B71" s="77">
        <v>43952</v>
      </c>
      <c r="C71" s="83">
        <v>17569</v>
      </c>
      <c r="D71" s="84">
        <v>1578</v>
      </c>
      <c r="E71" s="84">
        <v>19147</v>
      </c>
      <c r="F71" s="84">
        <v>81796</v>
      </c>
      <c r="G71" s="84">
        <v>100943</v>
      </c>
      <c r="H71" s="84">
        <v>-608</v>
      </c>
      <c r="I71" s="84">
        <v>78249</v>
      </c>
      <c r="J71" s="84">
        <v>28236</v>
      </c>
      <c r="K71" s="84">
        <v>207428</v>
      </c>
      <c r="L71" s="84">
        <v>2053425</v>
      </c>
    </row>
    <row r="72" ht="25" customHeight="1">
      <c r="B72" s="77">
        <v>43953</v>
      </c>
      <c r="C72" s="80">
        <v>17357</v>
      </c>
      <c r="D72" s="81">
        <v>1539</v>
      </c>
      <c r="E72" s="81">
        <v>18896</v>
      </c>
      <c r="F72" s="81">
        <v>81808</v>
      </c>
      <c r="G72" s="81">
        <v>100704</v>
      </c>
      <c r="H72" s="81">
        <v>-239</v>
      </c>
      <c r="I72" s="81">
        <v>79914</v>
      </c>
      <c r="J72" s="81">
        <v>28710</v>
      </c>
      <c r="K72" s="81">
        <v>209328</v>
      </c>
      <c r="L72" s="81">
        <v>2108837</v>
      </c>
    </row>
    <row r="73" ht="26.5" customHeight="1">
      <c r="B73" s="82">
        <v>43954</v>
      </c>
      <c r="C73" s="92">
        <v>17242</v>
      </c>
      <c r="D73" s="93">
        <v>1501</v>
      </c>
      <c r="E73" s="93">
        <v>18743</v>
      </c>
      <c r="F73" s="93">
        <v>81436</v>
      </c>
      <c r="G73" s="93">
        <v>100179</v>
      </c>
      <c r="H73" s="93">
        <v>-525</v>
      </c>
      <c r="I73" s="93">
        <v>81654</v>
      </c>
      <c r="J73" s="93">
        <v>28884</v>
      </c>
      <c r="K73" s="93">
        <v>210717</v>
      </c>
      <c r="L73" s="93">
        <v>2153772</v>
      </c>
    </row>
    <row r="74" ht="28" customHeight="1">
      <c r="B74" s="85">
        <v>43955</v>
      </c>
      <c r="C74" s="94">
        <v>16823</v>
      </c>
      <c r="D74" s="95">
        <v>1479</v>
      </c>
      <c r="E74" s="95">
        <v>18302</v>
      </c>
      <c r="F74" s="95">
        <v>81678</v>
      </c>
      <c r="G74" s="95">
        <v>99980</v>
      </c>
      <c r="H74" s="95">
        <v>-199</v>
      </c>
      <c r="I74" s="95">
        <v>82879</v>
      </c>
      <c r="J74" s="95">
        <v>29079</v>
      </c>
      <c r="K74" s="95">
        <v>211938</v>
      </c>
      <c r="L74" s="96">
        <v>2191403</v>
      </c>
    </row>
    <row r="75" ht="26.5" customHeight="1">
      <c r="B75" s="87">
        <v>43956</v>
      </c>
      <c r="C75" s="97">
        <v>16270</v>
      </c>
      <c r="D75" s="98">
        <v>1427</v>
      </c>
      <c r="E75" s="98">
        <v>17697</v>
      </c>
      <c r="F75" s="98">
        <v>80770</v>
      </c>
      <c r="G75" s="98">
        <v>98467</v>
      </c>
      <c r="H75" s="98">
        <v>-1513</v>
      </c>
      <c r="I75" s="98">
        <v>85231</v>
      </c>
      <c r="J75" s="98">
        <v>29315</v>
      </c>
      <c r="K75" s="98">
        <v>213013</v>
      </c>
      <c r="L75" s="98">
        <v>2246666</v>
      </c>
    </row>
    <row r="76" ht="25" customHeight="1">
      <c r="B76" s="77">
        <v>43957</v>
      </c>
      <c r="C76" s="80">
        <v>15769</v>
      </c>
      <c r="D76" s="81">
        <v>1333</v>
      </c>
      <c r="E76" s="81">
        <v>17102</v>
      </c>
      <c r="F76" s="81">
        <v>74426</v>
      </c>
      <c r="G76" s="81">
        <v>91528</v>
      </c>
      <c r="H76" s="81">
        <v>-6939</v>
      </c>
      <c r="I76" s="81">
        <v>93245</v>
      </c>
      <c r="J76" s="81">
        <v>29684</v>
      </c>
      <c r="K76" s="81">
        <v>214457</v>
      </c>
      <c r="L76" s="81">
        <v>2310929</v>
      </c>
    </row>
    <row r="77" ht="25" customHeight="1">
      <c r="B77" s="77">
        <v>43958</v>
      </c>
      <c r="C77" s="83">
        <v>15174</v>
      </c>
      <c r="D77" s="84">
        <v>1311</v>
      </c>
      <c r="E77" s="84">
        <v>16485</v>
      </c>
      <c r="F77" s="84">
        <v>73139</v>
      </c>
      <c r="G77" s="84">
        <v>89624</v>
      </c>
      <c r="H77" s="84">
        <v>-1904</v>
      </c>
      <c r="I77" s="84">
        <v>96276</v>
      </c>
      <c r="J77" s="84">
        <v>29958</v>
      </c>
      <c r="K77" s="84">
        <v>215858</v>
      </c>
      <c r="L77" s="84">
        <v>2381288</v>
      </c>
    </row>
    <row r="78" ht="25" customHeight="1">
      <c r="B78" s="77">
        <v>43959</v>
      </c>
      <c r="C78" s="80">
        <v>14636</v>
      </c>
      <c r="D78" s="81">
        <v>1168</v>
      </c>
      <c r="E78" s="81">
        <v>15804</v>
      </c>
      <c r="F78" s="81">
        <v>72157</v>
      </c>
      <c r="G78" s="81">
        <v>87961</v>
      </c>
      <c r="H78" s="81">
        <v>-1663</v>
      </c>
      <c r="I78" s="81">
        <v>99023</v>
      </c>
      <c r="J78" s="81">
        <v>30201</v>
      </c>
      <c r="K78" s="81">
        <v>217185</v>
      </c>
      <c r="L78" s="81">
        <v>2445063</v>
      </c>
    </row>
    <row r="79" ht="25" customHeight="1">
      <c r="B79" s="77">
        <v>43960</v>
      </c>
      <c r="C79" s="83">
        <v>13834</v>
      </c>
      <c r="D79" s="84">
        <v>1034</v>
      </c>
      <c r="E79" s="84">
        <v>14868</v>
      </c>
      <c r="F79" s="84">
        <v>69974</v>
      </c>
      <c r="G79" s="84">
        <v>84842</v>
      </c>
      <c r="H79" s="84">
        <v>-3119</v>
      </c>
      <c r="I79" s="84">
        <v>103031</v>
      </c>
      <c r="J79" s="84">
        <v>30395</v>
      </c>
      <c r="K79" s="84">
        <v>218268</v>
      </c>
      <c r="L79" s="84">
        <v>2514234</v>
      </c>
    </row>
    <row r="80" ht="25" customHeight="1">
      <c r="B80" s="77">
        <v>43961</v>
      </c>
      <c r="C80" s="80">
        <v>13618</v>
      </c>
      <c r="D80" s="81">
        <v>1027</v>
      </c>
      <c r="E80" s="81">
        <v>14645</v>
      </c>
      <c r="F80" s="81">
        <v>68679</v>
      </c>
      <c r="G80" s="81">
        <v>83324</v>
      </c>
      <c r="H80" s="81">
        <v>-1518</v>
      </c>
      <c r="I80" s="81">
        <v>105186</v>
      </c>
      <c r="J80" s="81">
        <v>30560</v>
      </c>
      <c r="K80" s="81">
        <v>219070</v>
      </c>
      <c r="L80" s="81">
        <v>2565912</v>
      </c>
    </row>
    <row r="81" ht="25" customHeight="1">
      <c r="B81" s="77">
        <v>43962</v>
      </c>
      <c r="C81" s="83">
        <v>13539</v>
      </c>
      <c r="D81" s="84">
        <v>999</v>
      </c>
      <c r="E81" s="84">
        <v>14538</v>
      </c>
      <c r="F81" s="84">
        <v>67950</v>
      </c>
      <c r="G81" s="84">
        <v>82488</v>
      </c>
      <c r="H81" s="84">
        <v>-836</v>
      </c>
      <c r="I81" s="84">
        <v>106587</v>
      </c>
      <c r="J81" s="84">
        <v>30739</v>
      </c>
      <c r="K81" s="84">
        <v>219814</v>
      </c>
      <c r="L81" s="84">
        <v>2606652</v>
      </c>
    </row>
    <row r="82" ht="25" customHeight="1">
      <c r="B82" s="77">
        <v>43963</v>
      </c>
      <c r="C82" s="80">
        <v>12865</v>
      </c>
      <c r="D82" s="81">
        <v>952</v>
      </c>
      <c r="E82" s="81">
        <v>13817</v>
      </c>
      <c r="F82" s="81">
        <v>67449</v>
      </c>
      <c r="G82" s="81">
        <v>81266</v>
      </c>
      <c r="H82" s="81">
        <v>-1222</v>
      </c>
      <c r="I82" s="81">
        <v>109039</v>
      </c>
      <c r="J82" s="81">
        <v>30911</v>
      </c>
      <c r="K82" s="81">
        <v>221216</v>
      </c>
      <c r="L82" s="81">
        <v>2673655</v>
      </c>
    </row>
    <row r="83" ht="25" customHeight="1">
      <c r="B83" s="77">
        <v>43964</v>
      </c>
      <c r="C83" s="83">
        <v>12172</v>
      </c>
      <c r="D83" s="84">
        <v>893</v>
      </c>
      <c r="E83" s="84">
        <v>13065</v>
      </c>
      <c r="F83" s="84">
        <v>65392</v>
      </c>
      <c r="G83" s="84">
        <v>78457</v>
      </c>
      <c r="H83" s="84">
        <v>-2809</v>
      </c>
      <c r="I83" s="84">
        <v>112541</v>
      </c>
      <c r="J83" s="84">
        <v>31106</v>
      </c>
      <c r="K83" s="84">
        <v>222104</v>
      </c>
      <c r="L83" s="84">
        <v>2735628</v>
      </c>
    </row>
    <row r="84" ht="25" customHeight="1">
      <c r="B84" s="77">
        <v>43965</v>
      </c>
      <c r="C84" s="80">
        <v>11453</v>
      </c>
      <c r="D84" s="81">
        <v>855</v>
      </c>
      <c r="E84" s="81">
        <v>12308</v>
      </c>
      <c r="F84" s="81">
        <v>64132</v>
      </c>
      <c r="G84" s="81">
        <v>76440</v>
      </c>
      <c r="H84" s="81">
        <v>-2017</v>
      </c>
      <c r="I84" s="81">
        <v>115288</v>
      </c>
      <c r="J84" s="81">
        <v>31368</v>
      </c>
      <c r="K84" s="81">
        <v>223096</v>
      </c>
      <c r="L84" s="81">
        <v>2807504</v>
      </c>
    </row>
    <row r="85" ht="25" customHeight="1">
      <c r="B85" s="77">
        <v>43966</v>
      </c>
      <c r="C85" s="83">
        <v>10792</v>
      </c>
      <c r="D85" s="84">
        <v>808</v>
      </c>
      <c r="E85" s="84">
        <v>11600</v>
      </c>
      <c r="F85" s="84">
        <v>60470</v>
      </c>
      <c r="G85" s="84">
        <v>72070</v>
      </c>
      <c r="H85" s="84">
        <v>-4370</v>
      </c>
      <c r="I85" s="84">
        <v>120205</v>
      </c>
      <c r="J85" s="84">
        <v>31610</v>
      </c>
      <c r="K85" s="84">
        <v>223885</v>
      </c>
      <c r="L85" s="84">
        <v>2875680</v>
      </c>
    </row>
    <row r="86" ht="25" customHeight="1">
      <c r="B86" s="77">
        <v>43967</v>
      </c>
      <c r="C86" s="80">
        <v>10400</v>
      </c>
      <c r="D86" s="81">
        <v>775</v>
      </c>
      <c r="E86" s="81">
        <v>11175</v>
      </c>
      <c r="F86" s="81">
        <v>59012</v>
      </c>
      <c r="G86" s="81">
        <v>70187</v>
      </c>
      <c r="H86" s="81">
        <v>-1883</v>
      </c>
      <c r="I86" s="81">
        <v>122810</v>
      </c>
      <c r="J86" s="81">
        <v>31763</v>
      </c>
      <c r="K86" s="81">
        <v>224760</v>
      </c>
      <c r="L86" s="81">
        <v>2944859</v>
      </c>
    </row>
    <row r="87" ht="26.5" customHeight="1">
      <c r="B87" s="82">
        <v>43968</v>
      </c>
      <c r="C87" s="92">
        <v>10311</v>
      </c>
      <c r="D87" s="93">
        <v>762</v>
      </c>
      <c r="E87" s="93">
        <v>11073</v>
      </c>
      <c r="F87" s="93">
        <v>57278</v>
      </c>
      <c r="G87" s="93">
        <v>68351</v>
      </c>
      <c r="H87" s="93">
        <v>-1836</v>
      </c>
      <c r="I87" s="93">
        <v>125176</v>
      </c>
      <c r="J87" s="93">
        <v>31908</v>
      </c>
      <c r="K87" s="93">
        <v>225435</v>
      </c>
      <c r="L87" s="93">
        <v>3004960</v>
      </c>
    </row>
    <row r="88" ht="28" customHeight="1">
      <c r="B88" s="85">
        <v>43969</v>
      </c>
      <c r="C88" s="94">
        <v>10207</v>
      </c>
      <c r="D88" s="95">
        <v>749</v>
      </c>
      <c r="E88" s="95">
        <v>10956</v>
      </c>
      <c r="F88" s="95">
        <v>55597</v>
      </c>
      <c r="G88" s="95">
        <v>66553</v>
      </c>
      <c r="H88" s="95">
        <v>-1798</v>
      </c>
      <c r="I88" s="95">
        <v>127326</v>
      </c>
      <c r="J88" s="95">
        <v>32007</v>
      </c>
      <c r="K88" s="95">
        <v>225886</v>
      </c>
      <c r="L88" s="96">
        <v>3041366</v>
      </c>
    </row>
    <row r="89" ht="26.5" customHeight="1">
      <c r="B89" s="87">
        <v>43970</v>
      </c>
      <c r="C89" s="97">
        <v>9991</v>
      </c>
      <c r="D89" s="98">
        <v>716</v>
      </c>
      <c r="E89" s="98">
        <v>10707</v>
      </c>
      <c r="F89" s="98">
        <v>54422</v>
      </c>
      <c r="G89" s="98">
        <v>65129</v>
      </c>
      <c r="H89" s="98">
        <v>-1424</v>
      </c>
      <c r="I89" s="98">
        <v>129401</v>
      </c>
      <c r="J89" s="98">
        <v>32169</v>
      </c>
      <c r="K89" s="98">
        <v>226699</v>
      </c>
      <c r="L89" s="98">
        <v>3104524</v>
      </c>
    </row>
    <row r="90" ht="25" customHeight="1">
      <c r="B90" s="77">
        <v>43971</v>
      </c>
      <c r="C90" s="80">
        <v>9624</v>
      </c>
      <c r="D90" s="81">
        <v>676</v>
      </c>
      <c r="E90" s="81">
        <v>10300</v>
      </c>
      <c r="F90" s="81">
        <v>52452</v>
      </c>
      <c r="G90" s="81">
        <v>62752</v>
      </c>
      <c r="H90" s="81">
        <v>-2377</v>
      </c>
      <c r="I90" s="81">
        <v>132282</v>
      </c>
      <c r="J90" s="81">
        <v>32330</v>
      </c>
      <c r="K90" s="81">
        <v>227364</v>
      </c>
      <c r="L90" s="81">
        <v>3171719</v>
      </c>
    </row>
    <row r="91" ht="25" customHeight="1">
      <c r="B91" s="77">
        <v>43972</v>
      </c>
      <c r="C91" s="83">
        <v>9269</v>
      </c>
      <c r="D91" s="84">
        <v>640</v>
      </c>
      <c r="E91" s="84">
        <v>9909</v>
      </c>
      <c r="F91" s="84">
        <v>51051</v>
      </c>
      <c r="G91" s="84">
        <v>60960</v>
      </c>
      <c r="H91" s="84">
        <v>-1792</v>
      </c>
      <c r="I91" s="84">
        <v>134560</v>
      </c>
      <c r="J91" s="84">
        <v>32486</v>
      </c>
      <c r="K91" s="84">
        <v>228006</v>
      </c>
      <c r="L91" s="84">
        <v>3243398</v>
      </c>
    </row>
    <row r="92" ht="25" customHeight="1">
      <c r="B92" s="77">
        <v>43973</v>
      </c>
      <c r="C92" s="80">
        <v>8957</v>
      </c>
      <c r="D92" s="81">
        <v>595</v>
      </c>
      <c r="E92" s="81">
        <v>9552</v>
      </c>
      <c r="F92" s="81">
        <v>49770</v>
      </c>
      <c r="G92" s="81">
        <v>59322</v>
      </c>
      <c r="H92" s="81">
        <v>-1638</v>
      </c>
      <c r="I92" s="81">
        <v>136720</v>
      </c>
      <c r="J92" s="81">
        <v>32616</v>
      </c>
      <c r="K92" s="81">
        <v>228658</v>
      </c>
      <c r="L92" s="81">
        <v>3318778</v>
      </c>
    </row>
    <row r="93" ht="25" customHeight="1">
      <c r="B93" s="77">
        <v>43974</v>
      </c>
      <c r="C93" s="83">
        <v>8695</v>
      </c>
      <c r="D93" s="84">
        <v>572</v>
      </c>
      <c r="E93" s="84">
        <v>9267</v>
      </c>
      <c r="F93" s="84">
        <v>48485</v>
      </c>
      <c r="G93" s="84">
        <v>57752</v>
      </c>
      <c r="H93" s="84">
        <v>-1570</v>
      </c>
      <c r="I93" s="84">
        <v>138840</v>
      </c>
      <c r="J93" s="84">
        <v>32735</v>
      </c>
      <c r="K93" s="84">
        <v>229327</v>
      </c>
      <c r="L93" s="84">
        <v>3391188</v>
      </c>
    </row>
    <row r="94" ht="25" customHeight="1">
      <c r="B94" s="77">
        <v>43975</v>
      </c>
      <c r="C94" s="80">
        <v>8613</v>
      </c>
      <c r="D94" s="81">
        <v>553</v>
      </c>
      <c r="E94" s="81">
        <v>9166</v>
      </c>
      <c r="F94" s="81">
        <v>47428</v>
      </c>
      <c r="G94" s="81">
        <v>56594</v>
      </c>
      <c r="H94" s="81">
        <v>-1158</v>
      </c>
      <c r="I94" s="81">
        <v>140479</v>
      </c>
      <c r="J94" s="81">
        <v>32785</v>
      </c>
      <c r="K94" s="81">
        <v>229858</v>
      </c>
      <c r="L94" s="81">
        <v>3447012</v>
      </c>
    </row>
    <row r="95" ht="25" customHeight="1">
      <c r="B95" s="77">
        <v>43976</v>
      </c>
      <c r="C95" s="83">
        <v>8185</v>
      </c>
      <c r="D95" s="84">
        <v>541</v>
      </c>
      <c r="E95" s="84">
        <v>8726</v>
      </c>
      <c r="F95" s="84">
        <v>46574</v>
      </c>
      <c r="G95" s="84">
        <v>55300</v>
      </c>
      <c r="H95" s="84">
        <v>-1294</v>
      </c>
      <c r="I95" s="84">
        <v>141981</v>
      </c>
      <c r="J95" s="84">
        <v>32877</v>
      </c>
      <c r="K95" s="84">
        <v>230158</v>
      </c>
      <c r="L95" s="84">
        <v>3482253</v>
      </c>
    </row>
    <row r="96" ht="25" customHeight="1">
      <c r="B96" s="77">
        <v>43977</v>
      </c>
      <c r="C96" s="80">
        <v>7917</v>
      </c>
      <c r="D96" s="81">
        <v>521</v>
      </c>
      <c r="E96" s="81">
        <v>8438</v>
      </c>
      <c r="F96" s="81">
        <v>44504</v>
      </c>
      <c r="G96" s="81">
        <v>52942</v>
      </c>
      <c r="H96" s="81">
        <v>-2358</v>
      </c>
      <c r="I96" s="81">
        <v>144658</v>
      </c>
      <c r="J96" s="81">
        <v>32955</v>
      </c>
      <c r="K96" s="81">
        <v>230555</v>
      </c>
      <c r="L96" s="81">
        <v>3539927</v>
      </c>
    </row>
    <row r="97" ht="25" customHeight="1">
      <c r="B97" s="77">
        <v>43978</v>
      </c>
      <c r="C97" s="83">
        <v>7729</v>
      </c>
      <c r="D97" s="84">
        <v>505</v>
      </c>
      <c r="E97" s="84">
        <v>8234</v>
      </c>
      <c r="F97" s="84">
        <v>42732</v>
      </c>
      <c r="G97" s="84">
        <v>50966</v>
      </c>
      <c r="H97" s="84">
        <v>-1976</v>
      </c>
      <c r="I97" s="84">
        <v>147101</v>
      </c>
      <c r="J97" s="84">
        <v>33072</v>
      </c>
      <c r="K97" s="84">
        <v>231139</v>
      </c>
      <c r="L97" s="84">
        <v>3607251</v>
      </c>
    </row>
    <row r="98" ht="25" customHeight="1">
      <c r="B98" s="77">
        <v>43979</v>
      </c>
      <c r="C98" s="80">
        <v>7379</v>
      </c>
      <c r="D98" s="81">
        <v>489</v>
      </c>
      <c r="E98" s="81">
        <v>7868</v>
      </c>
      <c r="F98" s="81">
        <v>40118</v>
      </c>
      <c r="G98" s="81">
        <v>47986</v>
      </c>
      <c r="H98" s="81">
        <v>-2980</v>
      </c>
      <c r="I98" s="81">
        <v>150604</v>
      </c>
      <c r="J98" s="81">
        <v>33142</v>
      </c>
      <c r="K98" s="81">
        <v>231732</v>
      </c>
      <c r="L98" s="81">
        <v>3683144</v>
      </c>
    </row>
    <row r="99" ht="25" customHeight="1">
      <c r="B99" s="77">
        <v>43980</v>
      </c>
      <c r="C99" s="83">
        <v>7094</v>
      </c>
      <c r="D99" s="84">
        <v>475</v>
      </c>
      <c r="E99" s="84">
        <v>7569</v>
      </c>
      <c r="F99" s="84">
        <v>38606</v>
      </c>
      <c r="G99" s="84">
        <v>46175</v>
      </c>
      <c r="H99" s="84">
        <v>-1811</v>
      </c>
      <c r="I99" s="84">
        <v>152844</v>
      </c>
      <c r="J99" s="84">
        <v>33229</v>
      </c>
      <c r="K99" s="84">
        <v>232248</v>
      </c>
      <c r="L99" s="84">
        <v>3755279</v>
      </c>
    </row>
    <row r="100" ht="25" customHeight="1">
      <c r="B100" s="77">
        <v>43981</v>
      </c>
      <c r="C100" s="80">
        <v>6680</v>
      </c>
      <c r="D100" s="81">
        <v>450</v>
      </c>
      <c r="E100" s="81">
        <v>7130</v>
      </c>
      <c r="F100" s="81">
        <v>36561</v>
      </c>
      <c r="G100" s="81">
        <v>43691</v>
      </c>
      <c r="H100" s="81">
        <v>-2484</v>
      </c>
      <c r="I100" s="81">
        <v>155633</v>
      </c>
      <c r="J100" s="81">
        <v>33340</v>
      </c>
      <c r="K100" s="81">
        <v>232664</v>
      </c>
      <c r="L100" s="81">
        <v>3824621</v>
      </c>
    </row>
    <row r="101" ht="25" customHeight="1">
      <c r="B101" s="77">
        <v>43982</v>
      </c>
      <c r="C101" s="83">
        <v>6387</v>
      </c>
      <c r="D101" s="84">
        <v>435</v>
      </c>
      <c r="E101" s="84">
        <v>6822</v>
      </c>
      <c r="F101" s="84">
        <v>35253</v>
      </c>
      <c r="G101" s="84">
        <v>42075</v>
      </c>
      <c r="H101" s="84">
        <v>-1616</v>
      </c>
      <c r="I101" s="84">
        <v>157507</v>
      </c>
      <c r="J101" s="84">
        <v>33415</v>
      </c>
      <c r="K101" s="84">
        <v>232997</v>
      </c>
      <c r="L101" s="84">
        <v>3878739</v>
      </c>
    </row>
    <row r="102" ht="25" customHeight="1">
      <c r="B102" s="77">
        <v>43983</v>
      </c>
      <c r="C102" s="80">
        <v>6099</v>
      </c>
      <c r="D102" s="81">
        <v>424</v>
      </c>
      <c r="E102" s="81">
        <v>6523</v>
      </c>
      <c r="F102" s="81">
        <v>34844</v>
      </c>
      <c r="G102" s="81">
        <v>41367</v>
      </c>
      <c r="H102" s="81">
        <v>-708</v>
      </c>
      <c r="I102" s="81">
        <v>158355</v>
      </c>
      <c r="J102" s="81">
        <v>33475</v>
      </c>
      <c r="K102" s="81">
        <v>233197</v>
      </c>
      <c r="L102" s="81">
        <v>3910133</v>
      </c>
    </row>
    <row r="103" ht="26.5" customHeight="1">
      <c r="B103" s="82">
        <v>43984</v>
      </c>
      <c r="C103" s="92">
        <v>5916</v>
      </c>
      <c r="D103" s="93">
        <v>408</v>
      </c>
      <c r="E103" s="93">
        <v>6324</v>
      </c>
      <c r="F103" s="93">
        <v>33569</v>
      </c>
      <c r="G103" s="93">
        <v>39893</v>
      </c>
      <c r="H103" s="93">
        <v>-1474</v>
      </c>
      <c r="I103" s="93">
        <v>160092</v>
      </c>
      <c r="J103" s="93">
        <v>33530</v>
      </c>
      <c r="K103" s="93">
        <v>233515</v>
      </c>
      <c r="L103" s="93">
        <v>3962292</v>
      </c>
    </row>
    <row r="104" ht="28" customHeight="1">
      <c r="B104" s="85">
        <v>43985</v>
      </c>
      <c r="C104" s="94">
        <v>5742</v>
      </c>
      <c r="D104" s="95">
        <v>353</v>
      </c>
      <c r="E104" s="95">
        <v>6095</v>
      </c>
      <c r="F104" s="95">
        <v>33202</v>
      </c>
      <c r="G104" s="95">
        <v>39297</v>
      </c>
      <c r="H104" s="95">
        <v>-596</v>
      </c>
      <c r="I104" s="95">
        <v>160938</v>
      </c>
      <c r="J104" s="95">
        <v>33601</v>
      </c>
      <c r="K104" s="95">
        <v>233836</v>
      </c>
      <c r="L104" s="96">
        <v>3999591</v>
      </c>
    </row>
    <row r="105" ht="26.5" customHeight="1">
      <c r="B105" s="87">
        <v>43986</v>
      </c>
      <c r="C105" s="97">
        <v>5503</v>
      </c>
      <c r="D105" s="98">
        <v>338</v>
      </c>
      <c r="E105" s="98">
        <v>5841</v>
      </c>
      <c r="F105" s="98">
        <v>32588</v>
      </c>
      <c r="G105" s="98">
        <v>38429</v>
      </c>
      <c r="H105" s="98">
        <v>-868</v>
      </c>
      <c r="I105" s="98">
        <v>161895</v>
      </c>
      <c r="J105" s="98">
        <v>33689</v>
      </c>
      <c r="K105" s="98">
        <v>234013</v>
      </c>
      <c r="L105" s="98">
        <v>4049544</v>
      </c>
    </row>
    <row r="106" ht="25" customHeight="1">
      <c r="B106" s="77">
        <v>43987</v>
      </c>
      <c r="C106" s="80">
        <v>5301</v>
      </c>
      <c r="D106" s="81">
        <v>316</v>
      </c>
      <c r="E106" s="81">
        <v>5617</v>
      </c>
      <c r="F106" s="81">
        <v>31359</v>
      </c>
      <c r="G106" s="81">
        <v>36976</v>
      </c>
      <c r="H106" s="81">
        <v>-1453</v>
      </c>
      <c r="I106" s="81">
        <v>163781</v>
      </c>
      <c r="J106" s="81">
        <v>33774</v>
      </c>
      <c r="K106" s="81">
        <v>234531</v>
      </c>
      <c r="L106" s="81">
        <v>4114572</v>
      </c>
    </row>
    <row r="107" ht="25" customHeight="1">
      <c r="B107" s="77">
        <v>43988</v>
      </c>
      <c r="C107" s="83">
        <v>5002</v>
      </c>
      <c r="D107" s="84">
        <v>293</v>
      </c>
      <c r="E107" s="84">
        <v>5295</v>
      </c>
      <c r="F107" s="84">
        <v>30582</v>
      </c>
      <c r="G107" s="84">
        <v>35877</v>
      </c>
      <c r="H107" s="84">
        <v>-1099</v>
      </c>
      <c r="I107" s="84">
        <v>165078</v>
      </c>
      <c r="J107" s="84">
        <v>33846</v>
      </c>
      <c r="K107" s="84">
        <v>234801</v>
      </c>
      <c r="L107" s="84">
        <v>4187057</v>
      </c>
    </row>
    <row r="108" ht="25" customHeight="1">
      <c r="B108" s="77">
        <v>43989</v>
      </c>
      <c r="C108" s="80">
        <v>4864</v>
      </c>
      <c r="D108" s="81">
        <v>287</v>
      </c>
      <c r="E108" s="81">
        <v>5151</v>
      </c>
      <c r="F108" s="81">
        <v>30111</v>
      </c>
      <c r="G108" s="81">
        <v>35262</v>
      </c>
      <c r="H108" s="81">
        <v>-615</v>
      </c>
      <c r="I108" s="81">
        <v>165837</v>
      </c>
      <c r="J108" s="81">
        <v>33899</v>
      </c>
      <c r="K108" s="81">
        <v>234998</v>
      </c>
      <c r="L108" s="81">
        <v>4236535</v>
      </c>
    </row>
    <row r="109" ht="25" customHeight="1">
      <c r="B109" s="77">
        <v>43990</v>
      </c>
      <c r="C109" s="83">
        <v>4729</v>
      </c>
      <c r="D109" s="84">
        <v>283</v>
      </c>
      <c r="E109" s="84">
        <v>5012</v>
      </c>
      <c r="F109" s="84">
        <v>29718</v>
      </c>
      <c r="G109" s="84">
        <v>34730</v>
      </c>
      <c r="H109" s="84">
        <v>-532</v>
      </c>
      <c r="I109" s="84">
        <v>166584</v>
      </c>
      <c r="J109" s="84">
        <v>33964</v>
      </c>
      <c r="K109" s="84">
        <v>235278</v>
      </c>
      <c r="L109" s="84">
        <v>4263647</v>
      </c>
    </row>
    <row r="110" ht="25" customHeight="1">
      <c r="B110" s="77">
        <v>43991</v>
      </c>
      <c r="C110" s="80">
        <v>4581</v>
      </c>
      <c r="D110" s="81">
        <v>263</v>
      </c>
      <c r="E110" s="81">
        <v>4844</v>
      </c>
      <c r="F110" s="81">
        <v>28028</v>
      </c>
      <c r="G110" s="81">
        <v>32872</v>
      </c>
      <c r="H110" s="81">
        <v>-1858</v>
      </c>
      <c r="I110" s="81">
        <v>168646</v>
      </c>
      <c r="J110" s="81">
        <v>34043</v>
      </c>
      <c r="K110" s="81">
        <v>235561</v>
      </c>
      <c r="L110" s="81">
        <v>4318650</v>
      </c>
    </row>
    <row r="111" ht="25" customHeight="1">
      <c r="B111" s="77">
        <v>43992</v>
      </c>
      <c r="C111" s="83">
        <v>4320</v>
      </c>
      <c r="D111" s="84">
        <v>249</v>
      </c>
      <c r="E111" s="84">
        <v>4569</v>
      </c>
      <c r="F111" s="84">
        <v>27141</v>
      </c>
      <c r="G111" s="84">
        <v>31710</v>
      </c>
      <c r="H111" s="84">
        <v>-1162</v>
      </c>
      <c r="I111" s="84">
        <v>169939</v>
      </c>
      <c r="J111" s="84">
        <v>34114</v>
      </c>
      <c r="K111" s="84">
        <v>235763</v>
      </c>
      <c r="L111" s="84">
        <v>4381349</v>
      </c>
    </row>
    <row r="112" ht="25" customHeight="1">
      <c r="B112" s="77">
        <v>43993</v>
      </c>
      <c r="C112" s="80">
        <v>4131</v>
      </c>
      <c r="D112" s="81">
        <v>236</v>
      </c>
      <c r="E112" s="81">
        <v>4367</v>
      </c>
      <c r="F112" s="81">
        <v>26270</v>
      </c>
      <c r="G112" s="81">
        <v>30637</v>
      </c>
      <c r="H112" s="81">
        <v>-1073</v>
      </c>
      <c r="I112" s="81">
        <v>171338</v>
      </c>
      <c r="J112" s="81">
        <v>34167</v>
      </c>
      <c r="K112" s="81">
        <v>236142</v>
      </c>
      <c r="L112" s="81">
        <v>4443821</v>
      </c>
    </row>
    <row r="113" ht="25" customHeight="1">
      <c r="B113" s="77">
        <v>43994</v>
      </c>
      <c r="C113" s="83">
        <v>3893</v>
      </c>
      <c r="D113" s="84">
        <v>227</v>
      </c>
      <c r="E113" s="84">
        <v>4120</v>
      </c>
      <c r="F113" s="84">
        <v>24877</v>
      </c>
      <c r="G113" s="84">
        <v>28997</v>
      </c>
      <c r="H113" s="84">
        <v>-1640</v>
      </c>
      <c r="I113" s="84">
        <v>173085</v>
      </c>
      <c r="J113" s="84">
        <v>34223</v>
      </c>
      <c r="K113" s="84">
        <v>236305</v>
      </c>
      <c r="L113" s="84">
        <v>4514441</v>
      </c>
    </row>
    <row r="114" ht="25" customHeight="1">
      <c r="B114" s="77">
        <v>43995</v>
      </c>
      <c r="C114" s="80">
        <v>3747</v>
      </c>
      <c r="D114" s="81">
        <v>220</v>
      </c>
      <c r="E114" s="81">
        <v>3967</v>
      </c>
      <c r="F114" s="81">
        <v>23518</v>
      </c>
      <c r="G114" s="81">
        <v>27485</v>
      </c>
      <c r="H114" s="81">
        <v>-1512</v>
      </c>
      <c r="I114" s="81">
        <v>174865</v>
      </c>
      <c r="J114" s="81">
        <v>34301</v>
      </c>
      <c r="K114" s="81">
        <v>236651</v>
      </c>
      <c r="L114" s="81">
        <v>4564191</v>
      </c>
    </row>
    <row r="115" ht="25" customHeight="1">
      <c r="B115" s="77">
        <v>43996</v>
      </c>
      <c r="C115" s="83">
        <v>3594</v>
      </c>
      <c r="D115" s="84">
        <v>209</v>
      </c>
      <c r="E115" s="84">
        <v>3803</v>
      </c>
      <c r="F115" s="84">
        <v>22471</v>
      </c>
      <c r="G115" s="84">
        <v>26274</v>
      </c>
      <c r="H115" s="84">
        <v>-1211</v>
      </c>
      <c r="I115" s="84">
        <v>176370</v>
      </c>
      <c r="J115" s="84">
        <v>34345</v>
      </c>
      <c r="K115" s="84">
        <v>236989</v>
      </c>
      <c r="L115" s="84">
        <v>4620718</v>
      </c>
    </row>
    <row r="116" ht="25" customHeight="1">
      <c r="B116" s="77">
        <v>43997</v>
      </c>
      <c r="C116" s="80">
        <v>3489</v>
      </c>
      <c r="D116" s="81">
        <v>207</v>
      </c>
      <c r="E116" s="81">
        <v>3696</v>
      </c>
      <c r="F116" s="81">
        <v>22213</v>
      </c>
      <c r="G116" s="81">
        <v>25909</v>
      </c>
      <c r="H116" s="81">
        <v>-365</v>
      </c>
      <c r="I116" s="81">
        <v>177010</v>
      </c>
      <c r="J116" s="81">
        <v>34371</v>
      </c>
      <c r="K116" s="81">
        <v>237290</v>
      </c>
      <c r="L116" s="81">
        <v>4648825</v>
      </c>
    </row>
    <row r="117" ht="25" customHeight="1">
      <c r="B117" s="77">
        <v>43998</v>
      </c>
      <c r="C117" s="83">
        <v>3301</v>
      </c>
      <c r="D117" s="84">
        <v>177</v>
      </c>
      <c r="E117" s="84">
        <v>3478</v>
      </c>
      <c r="F117" s="84">
        <v>21091</v>
      </c>
      <c r="G117" s="84">
        <v>24569</v>
      </c>
      <c r="H117" s="84">
        <v>-1340</v>
      </c>
      <c r="I117" s="84">
        <v>178526</v>
      </c>
      <c r="J117" s="84">
        <v>34405</v>
      </c>
      <c r="K117" s="84">
        <v>237500</v>
      </c>
      <c r="L117" s="84">
        <v>4695707</v>
      </c>
    </row>
    <row r="118" ht="25" customHeight="1">
      <c r="B118" s="77">
        <v>43999</v>
      </c>
      <c r="C118" s="80">
        <v>3113</v>
      </c>
      <c r="D118" s="81">
        <v>163</v>
      </c>
      <c r="E118" s="81">
        <v>3276</v>
      </c>
      <c r="F118" s="81">
        <v>20649</v>
      </c>
      <c r="G118" s="81">
        <v>23925</v>
      </c>
      <c r="H118" s="81">
        <v>-644</v>
      </c>
      <c r="I118" s="81">
        <v>179455</v>
      </c>
      <c r="J118" s="81">
        <v>34448</v>
      </c>
      <c r="K118" s="81">
        <v>237828</v>
      </c>
      <c r="L118" s="81">
        <v>4773408</v>
      </c>
    </row>
    <row r="119" ht="25" customHeight="1">
      <c r="B119" s="77">
        <v>44000</v>
      </c>
      <c r="C119" s="83">
        <v>2867</v>
      </c>
      <c r="D119" s="84">
        <v>168</v>
      </c>
      <c r="E119" s="84">
        <v>3035</v>
      </c>
      <c r="F119" s="84">
        <v>20066</v>
      </c>
      <c r="G119" s="84">
        <v>23101</v>
      </c>
      <c r="H119" s="84">
        <v>-824</v>
      </c>
      <c r="I119" s="84">
        <v>180544</v>
      </c>
      <c r="J119" s="84">
        <v>34514</v>
      </c>
      <c r="K119" s="84">
        <v>238159</v>
      </c>
      <c r="L119" s="84">
        <v>4831562</v>
      </c>
    </row>
    <row r="120" ht="25" customHeight="1">
      <c r="B120" s="77">
        <v>44001</v>
      </c>
      <c r="C120" s="80">
        <v>2632</v>
      </c>
      <c r="D120" s="81">
        <v>161</v>
      </c>
      <c r="E120" s="81">
        <v>2793</v>
      </c>
      <c r="F120" s="81">
        <v>18750</v>
      </c>
      <c r="G120" s="81">
        <v>21543</v>
      </c>
      <c r="H120" s="81">
        <v>-1558</v>
      </c>
      <c r="I120" s="81">
        <v>181907</v>
      </c>
      <c r="J120" s="81">
        <v>34561</v>
      </c>
      <c r="K120" s="81">
        <v>238011</v>
      </c>
      <c r="L120" s="81">
        <v>4889103</v>
      </c>
    </row>
    <row r="121" ht="25" customHeight="1">
      <c r="B121" s="77">
        <v>44002</v>
      </c>
      <c r="C121" s="83">
        <v>2474</v>
      </c>
      <c r="D121" s="84">
        <v>152</v>
      </c>
      <c r="E121" s="84">
        <v>2626</v>
      </c>
      <c r="F121" s="84">
        <v>18586</v>
      </c>
      <c r="G121" s="84">
        <v>21212</v>
      </c>
      <c r="H121" s="84">
        <v>-331</v>
      </c>
      <c r="I121" s="84">
        <v>182453</v>
      </c>
      <c r="J121" s="84">
        <v>34610</v>
      </c>
      <c r="K121" s="84">
        <v>238275</v>
      </c>
      <c r="L121" s="84">
        <v>4943825</v>
      </c>
    </row>
    <row r="122" ht="25" customHeight="1">
      <c r="B122" s="77">
        <v>44003</v>
      </c>
      <c r="C122" s="80">
        <v>2314</v>
      </c>
      <c r="D122" s="81">
        <v>148</v>
      </c>
      <c r="E122" s="81">
        <v>2462</v>
      </c>
      <c r="F122" s="81">
        <v>18510</v>
      </c>
      <c r="G122" s="81">
        <v>20972</v>
      </c>
      <c r="H122" s="81">
        <v>-240</v>
      </c>
      <c r="I122" s="81">
        <v>182893</v>
      </c>
      <c r="J122" s="81">
        <v>34634</v>
      </c>
      <c r="K122" s="81">
        <v>238499</v>
      </c>
      <c r="L122" s="81">
        <v>4984370</v>
      </c>
    </row>
    <row r="123" ht="25" customHeight="1">
      <c r="B123" s="77">
        <v>44004</v>
      </c>
      <c r="C123" s="83">
        <v>2038</v>
      </c>
      <c r="D123" s="84">
        <v>127</v>
      </c>
      <c r="E123" s="84">
        <v>2165</v>
      </c>
      <c r="F123" s="84">
        <v>18472</v>
      </c>
      <c r="G123" s="84">
        <v>20637</v>
      </c>
      <c r="H123" s="84">
        <v>-335</v>
      </c>
      <c r="I123" s="84">
        <v>183426</v>
      </c>
      <c r="J123" s="84">
        <v>34657</v>
      </c>
      <c r="K123" s="84">
        <v>238720</v>
      </c>
      <c r="L123" s="84">
        <v>5013342</v>
      </c>
    </row>
    <row r="124" ht="25" customHeight="1">
      <c r="B124" s="77">
        <v>44005</v>
      </c>
      <c r="C124" s="80">
        <v>1853</v>
      </c>
      <c r="D124" s="81">
        <v>115</v>
      </c>
      <c r="E124" s="81">
        <v>1968</v>
      </c>
      <c r="F124" s="81">
        <v>17605</v>
      </c>
      <c r="G124" s="81">
        <v>19573</v>
      </c>
      <c r="H124" s="81">
        <v>-1064</v>
      </c>
      <c r="I124" s="81">
        <v>184585</v>
      </c>
      <c r="J124" s="81">
        <v>34675</v>
      </c>
      <c r="K124" s="81">
        <v>238833</v>
      </c>
      <c r="L124" s="81">
        <v>5053827</v>
      </c>
    </row>
    <row r="125" ht="25" customHeight="1">
      <c r="B125" s="77">
        <v>44006</v>
      </c>
      <c r="C125" s="83">
        <v>1610</v>
      </c>
      <c r="D125" s="84">
        <v>107</v>
      </c>
      <c r="E125" s="84">
        <v>1717</v>
      </c>
      <c r="F125" s="84">
        <v>16938</v>
      </c>
      <c r="G125" s="84">
        <v>18655</v>
      </c>
      <c r="H125" s="84">
        <v>-918</v>
      </c>
      <c r="I125" s="84">
        <v>186111</v>
      </c>
      <c r="J125" s="84">
        <v>34644</v>
      </c>
      <c r="K125" s="84">
        <v>239410</v>
      </c>
      <c r="L125" s="84">
        <v>5107093</v>
      </c>
    </row>
    <row r="126" ht="25" customHeight="1">
      <c r="B126" s="77">
        <v>44007</v>
      </c>
      <c r="C126" s="80">
        <v>1515</v>
      </c>
      <c r="D126" s="81">
        <v>103</v>
      </c>
      <c r="E126" s="81">
        <v>1618</v>
      </c>
      <c r="F126" s="81">
        <v>16685</v>
      </c>
      <c r="G126" s="81">
        <v>18303</v>
      </c>
      <c r="H126" s="81">
        <v>-352</v>
      </c>
      <c r="I126" s="81">
        <v>186725</v>
      </c>
      <c r="J126" s="81">
        <v>34678</v>
      </c>
      <c r="K126" s="81">
        <v>239706</v>
      </c>
      <c r="L126" s="81">
        <v>5163154</v>
      </c>
    </row>
    <row r="127" ht="25" customHeight="1">
      <c r="B127" s="77">
        <v>44008</v>
      </c>
      <c r="C127" s="83">
        <v>1356</v>
      </c>
      <c r="D127" s="84">
        <v>105</v>
      </c>
      <c r="E127" s="84">
        <v>1461</v>
      </c>
      <c r="F127" s="84">
        <v>16177</v>
      </c>
      <c r="G127" s="84">
        <v>17638</v>
      </c>
      <c r="H127" s="84">
        <v>-665</v>
      </c>
      <c r="I127" s="84">
        <v>187615</v>
      </c>
      <c r="J127" s="84">
        <v>34708</v>
      </c>
      <c r="K127" s="84">
        <v>239961</v>
      </c>
      <c r="L127" s="84">
        <v>5215922</v>
      </c>
    </row>
    <row r="128" ht="25" customHeight="1">
      <c r="B128" s="77">
        <v>44009</v>
      </c>
      <c r="C128" s="80">
        <v>1260</v>
      </c>
      <c r="D128" s="81">
        <v>97</v>
      </c>
      <c r="E128" s="81">
        <v>1357</v>
      </c>
      <c r="F128" s="81">
        <v>15479</v>
      </c>
      <c r="G128" s="81">
        <v>16836</v>
      </c>
      <c r="H128" s="81">
        <v>-802</v>
      </c>
      <c r="I128" s="81">
        <v>188584</v>
      </c>
      <c r="J128" s="81">
        <v>34716</v>
      </c>
      <c r="K128" s="81">
        <v>240136</v>
      </c>
      <c r="L128" s="81">
        <v>5277273</v>
      </c>
    </row>
    <row r="129" ht="25" customHeight="1">
      <c r="B129" s="77">
        <v>44010</v>
      </c>
      <c r="C129" s="83">
        <v>1160</v>
      </c>
      <c r="D129" s="84">
        <v>98</v>
      </c>
      <c r="E129" s="84">
        <v>1258</v>
      </c>
      <c r="F129" s="84">
        <v>15423</v>
      </c>
      <c r="G129" s="84">
        <v>16681</v>
      </c>
      <c r="H129" s="84">
        <v>-155</v>
      </c>
      <c r="I129" s="84">
        <v>188891</v>
      </c>
      <c r="J129" s="84">
        <v>34738</v>
      </c>
      <c r="K129" s="84">
        <v>240310</v>
      </c>
      <c r="L129" s="84">
        <v>5314619</v>
      </c>
    </row>
    <row r="130" ht="25" customHeight="1">
      <c r="B130" s="77">
        <v>44011</v>
      </c>
      <c r="C130" s="80">
        <v>1120</v>
      </c>
      <c r="D130" s="81">
        <v>96</v>
      </c>
      <c r="E130" s="81">
        <v>1216</v>
      </c>
      <c r="F130" s="81">
        <v>15280</v>
      </c>
      <c r="G130" s="81">
        <v>16496</v>
      </c>
      <c r="H130" s="81">
        <v>-185</v>
      </c>
      <c r="I130" s="81">
        <v>189196</v>
      </c>
      <c r="J130" s="81">
        <v>34744</v>
      </c>
      <c r="K130" s="81">
        <v>240436</v>
      </c>
      <c r="L130" s="81">
        <v>5341837</v>
      </c>
    </row>
    <row r="131" ht="25" customHeight="1">
      <c r="B131" s="77">
        <v>44012</v>
      </c>
      <c r="C131" s="83">
        <v>1090</v>
      </c>
      <c r="D131" s="84">
        <v>93</v>
      </c>
      <c r="E131" s="84">
        <v>1183</v>
      </c>
      <c r="F131" s="84">
        <v>14380</v>
      </c>
      <c r="G131" s="84">
        <v>15563</v>
      </c>
      <c r="H131" s="84">
        <v>-933</v>
      </c>
      <c r="I131" s="84">
        <v>190248</v>
      </c>
      <c r="J131" s="84">
        <v>34767</v>
      </c>
      <c r="K131" s="84">
        <v>240578</v>
      </c>
      <c r="L131" s="84">
        <v>5390110</v>
      </c>
    </row>
    <row r="132" ht="25" customHeight="1">
      <c r="B132" s="77">
        <v>44013</v>
      </c>
      <c r="C132" s="80">
        <v>1025</v>
      </c>
      <c r="D132" s="81">
        <v>87</v>
      </c>
      <c r="E132" s="81">
        <v>1112</v>
      </c>
      <c r="F132" s="81">
        <v>14143</v>
      </c>
      <c r="G132" s="81">
        <v>15255</v>
      </c>
      <c r="H132" s="81">
        <v>-308</v>
      </c>
      <c r="I132" s="81">
        <v>190717</v>
      </c>
      <c r="J132" s="81">
        <v>34788</v>
      </c>
      <c r="K132" s="81">
        <v>240760</v>
      </c>
      <c r="L132" s="81">
        <v>5445476</v>
      </c>
    </row>
    <row r="133" ht="25" customHeight="1">
      <c r="B133" s="77">
        <v>44014</v>
      </c>
      <c r="C133" s="83">
        <v>963</v>
      </c>
      <c r="D133" s="84">
        <v>82</v>
      </c>
      <c r="E133" s="84">
        <v>1045</v>
      </c>
      <c r="F133" s="84">
        <v>14015</v>
      </c>
      <c r="G133" s="84">
        <v>15060</v>
      </c>
      <c r="H133" s="84">
        <v>-195</v>
      </c>
      <c r="I133" s="84">
        <v>191083</v>
      </c>
      <c r="J133" s="84">
        <v>34818</v>
      </c>
      <c r="K133" s="84">
        <v>240961</v>
      </c>
      <c r="L133" s="84">
        <v>5498719</v>
      </c>
    </row>
    <row r="134" ht="25" customHeight="1">
      <c r="B134" s="77">
        <v>44015</v>
      </c>
      <c r="C134" s="80">
        <v>956</v>
      </c>
      <c r="D134" s="81">
        <v>79</v>
      </c>
      <c r="E134" s="81">
        <v>1035</v>
      </c>
      <c r="F134" s="81">
        <v>13849</v>
      </c>
      <c r="G134" s="81">
        <v>14884</v>
      </c>
      <c r="H134" s="81">
        <v>-176</v>
      </c>
      <c r="I134" s="81">
        <v>191467</v>
      </c>
      <c r="J134" s="81">
        <v>34833</v>
      </c>
      <c r="K134" s="81">
        <v>241184</v>
      </c>
      <c r="L134" s="81">
        <v>5575815</v>
      </c>
    </row>
    <row r="135" ht="25" customHeight="1">
      <c r="B135" s="77">
        <v>44016</v>
      </c>
      <c r="C135" s="83">
        <v>940</v>
      </c>
      <c r="D135" s="84">
        <v>71</v>
      </c>
      <c r="E135" s="84">
        <v>1011</v>
      </c>
      <c r="F135" s="84">
        <v>13610</v>
      </c>
      <c r="G135" s="84">
        <v>14621</v>
      </c>
      <c r="H135" s="84">
        <v>-263</v>
      </c>
      <c r="I135" s="84">
        <v>191944</v>
      </c>
      <c r="J135" s="84">
        <v>34854</v>
      </c>
      <c r="K135" s="84">
        <v>241419</v>
      </c>
      <c r="L135" s="84">
        <v>5600826</v>
      </c>
    </row>
    <row r="136" ht="25" customHeight="1">
      <c r="B136" s="77">
        <v>44017</v>
      </c>
      <c r="C136" s="80">
        <v>945</v>
      </c>
      <c r="D136" s="81">
        <v>74</v>
      </c>
      <c r="E136" s="81">
        <v>1019</v>
      </c>
      <c r="F136" s="81">
        <v>13623</v>
      </c>
      <c r="G136" s="81">
        <v>14642</v>
      </c>
      <c r="H136" s="81">
        <v>21</v>
      </c>
      <c r="I136" s="81">
        <v>192108</v>
      </c>
      <c r="J136" s="81">
        <v>34861</v>
      </c>
      <c r="K136" s="81">
        <v>241611</v>
      </c>
      <c r="L136" s="81">
        <v>5638288</v>
      </c>
    </row>
    <row r="137" ht="25" customHeight="1">
      <c r="B137" s="77">
        <v>44018</v>
      </c>
      <c r="C137" s="83">
        <v>946</v>
      </c>
      <c r="D137" s="84">
        <v>72</v>
      </c>
      <c r="E137" s="84">
        <v>1018</v>
      </c>
      <c r="F137" s="84">
        <v>13691</v>
      </c>
      <c r="G137" s="84">
        <v>14709</v>
      </c>
      <c r="H137" s="84">
        <v>67</v>
      </c>
      <c r="I137" s="84">
        <v>192241</v>
      </c>
      <c r="J137" s="84">
        <v>34869</v>
      </c>
      <c r="K137" s="84">
        <v>241819</v>
      </c>
      <c r="L137" s="84">
        <v>5660454</v>
      </c>
    </row>
    <row r="138" ht="25" customHeight="1">
      <c r="B138" s="77">
        <v>44019</v>
      </c>
      <c r="C138" s="80">
        <v>940</v>
      </c>
      <c r="D138" s="81">
        <v>70</v>
      </c>
      <c r="E138" s="81">
        <v>1010</v>
      </c>
      <c r="F138" s="81">
        <v>13232</v>
      </c>
      <c r="G138" s="81">
        <v>14242</v>
      </c>
      <c r="H138" s="81">
        <v>-467</v>
      </c>
      <c r="I138" s="81">
        <v>192815</v>
      </c>
      <c r="J138" s="81">
        <v>34899</v>
      </c>
      <c r="K138" s="81">
        <v>241956</v>
      </c>
      <c r="L138" s="81">
        <v>5703673</v>
      </c>
    </row>
    <row r="139" ht="25" customHeight="1">
      <c r="B139" s="77">
        <v>44020</v>
      </c>
      <c r="C139" s="83">
        <v>899</v>
      </c>
      <c r="D139" s="84">
        <v>71</v>
      </c>
      <c r="E139" s="84">
        <v>970</v>
      </c>
      <c r="F139" s="84">
        <v>12625</v>
      </c>
      <c r="G139" s="84">
        <v>13595</v>
      </c>
      <c r="H139" s="84">
        <v>-647</v>
      </c>
      <c r="I139" s="84">
        <v>193640</v>
      </c>
      <c r="J139" s="84">
        <v>34914</v>
      </c>
      <c r="K139" s="84">
        <v>242149</v>
      </c>
      <c r="L139" s="84">
        <v>5754116</v>
      </c>
    </row>
    <row r="140" ht="25" customHeight="1">
      <c r="B140" s="77">
        <v>44021</v>
      </c>
      <c r="C140" s="80">
        <v>871</v>
      </c>
      <c r="D140" s="81">
        <v>69</v>
      </c>
      <c r="E140" s="81">
        <v>940</v>
      </c>
      <c r="F140" s="81">
        <v>12519</v>
      </c>
      <c r="G140" s="81">
        <v>13459</v>
      </c>
      <c r="H140" s="81">
        <v>-136</v>
      </c>
      <c r="I140" s="81">
        <v>193978</v>
      </c>
      <c r="J140" s="81">
        <v>34926</v>
      </c>
      <c r="K140" s="81">
        <v>242363</v>
      </c>
      <c r="L140" s="81">
        <v>5806668</v>
      </c>
    </row>
    <row r="141" ht="25" customHeight="1">
      <c r="B141" s="77">
        <v>44022</v>
      </c>
      <c r="C141" s="83">
        <v>844</v>
      </c>
      <c r="D141" s="84">
        <v>65</v>
      </c>
      <c r="E141" s="84">
        <v>909</v>
      </c>
      <c r="F141" s="84">
        <v>12519</v>
      </c>
      <c r="G141" s="84">
        <v>13428</v>
      </c>
      <c r="H141" s="84">
        <v>-31</v>
      </c>
      <c r="I141" s="84">
        <v>194273</v>
      </c>
      <c r="J141" s="84">
        <v>34938</v>
      </c>
      <c r="K141" s="84">
        <v>242639</v>
      </c>
      <c r="L141" s="84">
        <v>5854621</v>
      </c>
    </row>
    <row r="142" ht="25" customHeight="1">
      <c r="B142" s="77">
        <v>44023</v>
      </c>
      <c r="C142" s="80">
        <v>826</v>
      </c>
      <c r="D142" s="81">
        <v>67</v>
      </c>
      <c r="E142" s="81">
        <v>893</v>
      </c>
      <c r="F142" s="81">
        <v>12410</v>
      </c>
      <c r="G142" s="81">
        <v>13303</v>
      </c>
      <c r="H142" s="81">
        <v>-125</v>
      </c>
      <c r="I142" s="81">
        <v>194579</v>
      </c>
      <c r="J142" s="81">
        <v>34945</v>
      </c>
      <c r="K142" s="81">
        <v>242827</v>
      </c>
      <c r="L142" s="81">
        <v>5900552</v>
      </c>
    </row>
    <row r="143" ht="25" customHeight="1">
      <c r="B143" s="77">
        <v>44024</v>
      </c>
      <c r="C143" s="83">
        <v>776</v>
      </c>
      <c r="D143" s="84">
        <v>68</v>
      </c>
      <c r="E143" s="84">
        <v>844</v>
      </c>
      <c r="F143" s="84">
        <v>12335</v>
      </c>
      <c r="G143" s="84">
        <v>13179</v>
      </c>
      <c r="H143" s="84">
        <v>-124</v>
      </c>
      <c r="I143" s="84">
        <v>194928</v>
      </c>
      <c r="J143" s="84">
        <v>34954</v>
      </c>
      <c r="K143" s="84">
        <v>243061</v>
      </c>
      <c r="L143" s="84">
        <v>5938811</v>
      </c>
    </row>
    <row r="144" ht="25" customHeight="1">
      <c r="B144" s="77">
        <v>44025</v>
      </c>
      <c r="C144" s="80">
        <v>768</v>
      </c>
      <c r="D144" s="81">
        <v>65</v>
      </c>
      <c r="E144" s="81">
        <v>833</v>
      </c>
      <c r="F144" s="81">
        <v>12324</v>
      </c>
      <c r="G144" s="81">
        <v>13157</v>
      </c>
      <c r="H144" s="81">
        <v>-22</v>
      </c>
      <c r="I144" s="81">
        <v>195106</v>
      </c>
      <c r="J144" s="81">
        <v>34967</v>
      </c>
      <c r="K144" s="81">
        <v>243230</v>
      </c>
      <c r="L144" s="81">
        <v>5962744</v>
      </c>
    </row>
    <row r="145" ht="25" customHeight="1">
      <c r="B145" s="77">
        <v>44026</v>
      </c>
      <c r="C145" s="83">
        <v>777</v>
      </c>
      <c r="D145" s="84">
        <v>60</v>
      </c>
      <c r="E145" s="84">
        <v>837</v>
      </c>
      <c r="F145" s="84">
        <v>12082</v>
      </c>
      <c r="G145" s="84">
        <v>12919</v>
      </c>
      <c r="H145" s="84">
        <v>-238</v>
      </c>
      <c r="I145" s="84">
        <v>195441</v>
      </c>
      <c r="J145" s="84">
        <v>34984</v>
      </c>
      <c r="K145" s="84">
        <v>243344</v>
      </c>
      <c r="L145" s="84">
        <v>6004611</v>
      </c>
    </row>
    <row r="146" ht="25" customHeight="1">
      <c r="B146" s="77">
        <v>44027</v>
      </c>
      <c r="C146" s="80">
        <v>797</v>
      </c>
      <c r="D146" s="81">
        <v>57</v>
      </c>
      <c r="E146" s="81">
        <v>854</v>
      </c>
      <c r="F146" s="81">
        <v>11639</v>
      </c>
      <c r="G146" s="81">
        <v>12493</v>
      </c>
      <c r="H146" s="81">
        <v>-426</v>
      </c>
      <c r="I146" s="81">
        <v>196016</v>
      </c>
      <c r="J146" s="81">
        <v>34997</v>
      </c>
      <c r="K146" s="81">
        <v>243506</v>
      </c>
      <c r="L146" s="81">
        <v>6053060</v>
      </c>
    </row>
    <row r="147" ht="25" customHeight="1">
      <c r="B147" s="77">
        <v>44028</v>
      </c>
      <c r="C147" s="83">
        <v>750</v>
      </c>
      <c r="D147" s="84">
        <v>53</v>
      </c>
      <c r="E147" s="84">
        <v>803</v>
      </c>
      <c r="F147" s="84">
        <v>11670</v>
      </c>
      <c r="G147" s="84">
        <v>12473</v>
      </c>
      <c r="H147" s="84">
        <v>-20</v>
      </c>
      <c r="I147" s="84">
        <v>196246</v>
      </c>
      <c r="J147" s="84">
        <v>35017</v>
      </c>
      <c r="K147" s="84">
        <v>243736</v>
      </c>
      <c r="L147" s="84">
        <v>6103492</v>
      </c>
    </row>
    <row r="148" ht="25" customHeight="1">
      <c r="B148" s="77">
        <v>44029</v>
      </c>
      <c r="C148" s="80">
        <v>771</v>
      </c>
      <c r="D148" s="81">
        <v>50</v>
      </c>
      <c r="E148" s="81">
        <v>821</v>
      </c>
      <c r="F148" s="81">
        <v>11635</v>
      </c>
      <c r="G148" s="81">
        <v>12456</v>
      </c>
      <c r="H148" s="81">
        <v>-17</v>
      </c>
      <c r="I148" s="81">
        <v>196483</v>
      </c>
      <c r="J148" s="81">
        <v>35028</v>
      </c>
      <c r="K148" s="81">
        <v>243967</v>
      </c>
      <c r="L148" s="81">
        <v>6154259</v>
      </c>
    </row>
    <row r="149" ht="25" customHeight="1">
      <c r="B149" s="77">
        <v>44030</v>
      </c>
      <c r="C149" s="83">
        <v>757</v>
      </c>
      <c r="D149" s="84">
        <v>50</v>
      </c>
      <c r="E149" s="84">
        <v>807</v>
      </c>
      <c r="F149" s="84">
        <v>11561</v>
      </c>
      <c r="G149" s="84">
        <v>12368</v>
      </c>
      <c r="H149" s="84">
        <v>-88</v>
      </c>
      <c r="I149" s="84">
        <v>196806</v>
      </c>
      <c r="J149" s="84">
        <v>35042</v>
      </c>
      <c r="K149" s="84">
        <v>244216</v>
      </c>
      <c r="L149" s="84">
        <v>6202524</v>
      </c>
    </row>
    <row r="150" ht="25" customHeight="1">
      <c r="B150" s="77">
        <v>44031</v>
      </c>
      <c r="C150" s="80">
        <v>743</v>
      </c>
      <c r="D150" s="81">
        <v>49</v>
      </c>
      <c r="E150" s="81">
        <v>792</v>
      </c>
      <c r="F150" s="81">
        <v>11648</v>
      </c>
      <c r="G150" s="81">
        <v>12440</v>
      </c>
      <c r="H150" s="81">
        <v>72</v>
      </c>
      <c r="I150" s="81">
        <v>196949</v>
      </c>
      <c r="J150" s="81">
        <v>35045</v>
      </c>
      <c r="K150" s="81">
        <v>244434</v>
      </c>
      <c r="L150" s="81">
        <v>6238049</v>
      </c>
    </row>
    <row r="151" ht="25" customHeight="1">
      <c r="B151" s="77">
        <v>44032</v>
      </c>
      <c r="C151" s="83">
        <v>745</v>
      </c>
      <c r="D151" s="84">
        <v>47</v>
      </c>
      <c r="E151" s="84">
        <v>792</v>
      </c>
      <c r="F151" s="84">
        <v>11612</v>
      </c>
      <c r="G151" s="84">
        <v>12404</v>
      </c>
      <c r="H151" s="84">
        <v>-36</v>
      </c>
      <c r="I151" s="84">
        <v>197162</v>
      </c>
      <c r="J151" s="84">
        <v>35058</v>
      </c>
      <c r="K151" s="84">
        <v>244624</v>
      </c>
      <c r="L151" s="84">
        <v>6262302</v>
      </c>
    </row>
    <row r="152" ht="25" customHeight="1">
      <c r="B152" s="77">
        <v>44033</v>
      </c>
      <c r="C152" s="80">
        <v>732</v>
      </c>
      <c r="D152" s="81">
        <v>49</v>
      </c>
      <c r="E152" s="81">
        <v>781</v>
      </c>
      <c r="F152" s="81">
        <v>11467</v>
      </c>
      <c r="G152" s="81">
        <v>12248</v>
      </c>
      <c r="H152" s="81">
        <v>-156</v>
      </c>
      <c r="I152" s="81">
        <v>197431</v>
      </c>
      <c r="J152" s="81">
        <v>35073</v>
      </c>
      <c r="K152" s="81">
        <v>244752</v>
      </c>
      <c r="L152" s="81">
        <v>6305412</v>
      </c>
    </row>
    <row r="153" ht="25" customHeight="1">
      <c r="B153" s="77">
        <v>44034</v>
      </c>
      <c r="C153" s="83">
        <v>724</v>
      </c>
      <c r="D153" s="84">
        <v>48</v>
      </c>
      <c r="E153" s="84">
        <v>772</v>
      </c>
      <c r="F153" s="84">
        <v>11550</v>
      </c>
      <c r="G153" s="84">
        <v>12322</v>
      </c>
      <c r="H153" s="84">
        <v>74</v>
      </c>
      <c r="I153" s="84">
        <v>197628</v>
      </c>
      <c r="J153" s="84">
        <v>35082</v>
      </c>
      <c r="K153" s="84">
        <v>245032</v>
      </c>
      <c r="L153" s="84">
        <v>6354730</v>
      </c>
    </row>
    <row r="154" ht="25" customHeight="1">
      <c r="B154" s="77">
        <v>44035</v>
      </c>
      <c r="C154" s="80">
        <v>713</v>
      </c>
      <c r="D154" s="81">
        <v>49</v>
      </c>
      <c r="E154" s="81">
        <v>762</v>
      </c>
      <c r="F154" s="81">
        <v>11642</v>
      </c>
      <c r="G154" s="81">
        <v>12404</v>
      </c>
      <c r="H154" s="81">
        <v>82</v>
      </c>
      <c r="I154" s="81">
        <v>197842</v>
      </c>
      <c r="J154" s="81">
        <v>35092</v>
      </c>
      <c r="K154" s="81">
        <v>245338</v>
      </c>
      <c r="L154" s="81">
        <v>6415041</v>
      </c>
    </row>
    <row r="155" ht="25" customHeight="1">
      <c r="B155" s="77">
        <v>44036</v>
      </c>
      <c r="C155" s="83">
        <v>713</v>
      </c>
      <c r="D155" s="84">
        <v>46</v>
      </c>
      <c r="E155" s="84">
        <v>759</v>
      </c>
      <c r="F155" s="84">
        <v>11542</v>
      </c>
      <c r="G155" s="84">
        <v>12301</v>
      </c>
      <c r="H155" s="84">
        <v>-103</v>
      </c>
      <c r="I155" s="84">
        <v>198192</v>
      </c>
      <c r="J155" s="84">
        <v>35097</v>
      </c>
      <c r="K155" s="84">
        <v>245590</v>
      </c>
      <c r="L155" s="84">
        <v>6468375</v>
      </c>
    </row>
    <row r="156" ht="25" customHeight="1">
      <c r="B156" s="77">
        <v>44037</v>
      </c>
      <c r="C156" s="80">
        <v>731</v>
      </c>
      <c r="D156" s="81">
        <v>41</v>
      </c>
      <c r="E156" s="81">
        <v>772</v>
      </c>
      <c r="F156" s="81">
        <v>11670</v>
      </c>
      <c r="G156" s="81">
        <v>12442</v>
      </c>
      <c r="H156" s="81">
        <v>141</v>
      </c>
      <c r="I156" s="81">
        <v>198320</v>
      </c>
      <c r="J156" s="81">
        <v>35102</v>
      </c>
      <c r="K156" s="81">
        <v>245864</v>
      </c>
      <c r="L156" s="81">
        <v>6520046</v>
      </c>
    </row>
    <row r="157" ht="25" customHeight="1">
      <c r="B157" s="77">
        <v>44038</v>
      </c>
      <c r="C157" s="83">
        <v>735</v>
      </c>
      <c r="D157" s="84">
        <v>44</v>
      </c>
      <c r="E157" s="84">
        <v>779</v>
      </c>
      <c r="F157" s="84">
        <v>11786</v>
      </c>
      <c r="G157" s="84">
        <v>12565</v>
      </c>
      <c r="H157" s="84">
        <v>123</v>
      </c>
      <c r="I157" s="84">
        <v>198446</v>
      </c>
      <c r="J157" s="84">
        <v>35107</v>
      </c>
      <c r="K157" s="84">
        <v>246118</v>
      </c>
      <c r="L157" s="84">
        <v>6560572</v>
      </c>
    </row>
    <row r="158" ht="25" customHeight="1">
      <c r="B158" s="77">
        <v>44039</v>
      </c>
      <c r="C158" s="80">
        <v>740</v>
      </c>
      <c r="D158" s="81">
        <v>45</v>
      </c>
      <c r="E158" s="81">
        <v>785</v>
      </c>
      <c r="F158" s="81">
        <v>11796</v>
      </c>
      <c r="G158" s="81">
        <v>12581</v>
      </c>
      <c r="H158" s="81">
        <v>16</v>
      </c>
      <c r="I158" s="81">
        <v>198593</v>
      </c>
      <c r="J158" s="81">
        <v>35112</v>
      </c>
      <c r="K158" s="81">
        <v>246286</v>
      </c>
      <c r="L158" s="81">
        <v>6586123</v>
      </c>
    </row>
    <row r="159" ht="26.5" customHeight="1">
      <c r="B159" s="77">
        <v>44040</v>
      </c>
      <c r="C159" s="83">
        <v>749</v>
      </c>
      <c r="D159" s="99">
        <v>40</v>
      </c>
      <c r="E159" s="84">
        <v>789</v>
      </c>
      <c r="F159" s="84">
        <v>11820</v>
      </c>
      <c r="G159" s="84">
        <v>12609</v>
      </c>
      <c r="H159" s="84">
        <v>28</v>
      </c>
      <c r="I159" s="84">
        <v>198756</v>
      </c>
      <c r="J159" s="84">
        <v>35123</v>
      </c>
      <c r="K159" s="84">
        <v>246488</v>
      </c>
      <c r="L159" s="84">
        <v>6634293</v>
      </c>
    </row>
    <row r="160" ht="28" customHeight="1">
      <c r="B160" s="77">
        <v>44041</v>
      </c>
      <c r="C160" s="100">
        <v>731</v>
      </c>
      <c r="D160" s="101">
        <v>38</v>
      </c>
      <c r="E160" s="102">
        <v>769</v>
      </c>
      <c r="F160" s="81">
        <v>11847</v>
      </c>
      <c r="G160" s="81">
        <v>12616</v>
      </c>
      <c r="H160" s="81">
        <v>7</v>
      </c>
      <c r="I160" s="81">
        <v>199031</v>
      </c>
      <c r="J160" s="81">
        <v>35129</v>
      </c>
      <c r="K160" s="81">
        <v>246776</v>
      </c>
      <c r="L160" s="81">
        <v>6690311</v>
      </c>
    </row>
    <row r="161" ht="26.5" customHeight="1">
      <c r="B161" s="77">
        <v>44042</v>
      </c>
      <c r="C161" s="83">
        <v>748</v>
      </c>
      <c r="D161" s="103">
        <v>47</v>
      </c>
      <c r="E161" s="84">
        <v>795</v>
      </c>
      <c r="F161" s="84">
        <v>11435</v>
      </c>
      <c r="G161" s="84">
        <v>12230</v>
      </c>
      <c r="H161" s="84">
        <v>-386</v>
      </c>
      <c r="I161" s="84">
        <v>199796</v>
      </c>
      <c r="J161" s="84">
        <v>35132</v>
      </c>
      <c r="K161" s="84">
        <v>247158</v>
      </c>
      <c r="L161" s="84">
        <v>6752169</v>
      </c>
    </row>
    <row r="162" ht="25" customHeight="1">
      <c r="B162" s="77">
        <v>44043</v>
      </c>
      <c r="C162" s="80">
        <v>716</v>
      </c>
      <c r="D162" s="81">
        <v>41</v>
      </c>
      <c r="E162" s="81">
        <v>757</v>
      </c>
      <c r="F162" s="81">
        <v>11665</v>
      </c>
      <c r="G162" s="81">
        <v>12422</v>
      </c>
      <c r="H162" s="81">
        <v>192</v>
      </c>
      <c r="I162" s="81">
        <v>199974</v>
      </c>
      <c r="J162" s="81">
        <v>35141</v>
      </c>
      <c r="K162" s="81">
        <v>247537</v>
      </c>
      <c r="L162" s="81">
        <v>6813113</v>
      </c>
    </row>
    <row r="163" ht="25" customHeight="1">
      <c r="B163" s="77">
        <v>44044</v>
      </c>
      <c r="C163" s="83">
        <v>705</v>
      </c>
      <c r="D163" s="84">
        <v>43</v>
      </c>
      <c r="E163" s="84">
        <v>748</v>
      </c>
      <c r="F163" s="84">
        <v>11709</v>
      </c>
      <c r="G163" s="84">
        <v>12457</v>
      </c>
      <c r="H163" s="84">
        <v>35</v>
      </c>
      <c r="I163" s="84">
        <v>200229</v>
      </c>
      <c r="J163" s="84">
        <v>35146</v>
      </c>
      <c r="K163" s="84">
        <v>247832</v>
      </c>
      <c r="L163" s="84">
        <v>6873496</v>
      </c>
    </row>
    <row r="164" ht="25" customHeight="1">
      <c r="B164" s="77">
        <v>44045</v>
      </c>
      <c r="C164" s="80">
        <v>708</v>
      </c>
      <c r="D164" s="81">
        <v>42</v>
      </c>
      <c r="E164" s="81">
        <v>750</v>
      </c>
      <c r="F164" s="81">
        <v>11706</v>
      </c>
      <c r="G164" s="81">
        <v>12456</v>
      </c>
      <c r="H164" s="81">
        <v>-1</v>
      </c>
      <c r="I164" s="81">
        <v>200460</v>
      </c>
      <c r="J164" s="81">
        <v>35154</v>
      </c>
      <c r="K164" s="81">
        <v>248070</v>
      </c>
      <c r="L164" s="81">
        <v>6916765</v>
      </c>
    </row>
    <row r="165" ht="25" customHeight="1">
      <c r="B165" s="77">
        <v>44046</v>
      </c>
      <c r="C165" s="83">
        <v>734</v>
      </c>
      <c r="D165" s="84">
        <v>41</v>
      </c>
      <c r="E165" s="84">
        <v>775</v>
      </c>
      <c r="F165" s="84">
        <v>11699</v>
      </c>
      <c r="G165" s="84">
        <v>12474</v>
      </c>
      <c r="H165" s="84">
        <v>18</v>
      </c>
      <c r="I165" s="84">
        <v>200589</v>
      </c>
      <c r="J165" s="84">
        <v>35166</v>
      </c>
      <c r="K165" s="84">
        <v>248229</v>
      </c>
      <c r="L165" s="84">
        <v>6940801</v>
      </c>
    </row>
    <row r="166" ht="25" customHeight="1">
      <c r="B166" s="77">
        <v>44047</v>
      </c>
      <c r="C166" s="80">
        <v>761</v>
      </c>
      <c r="D166" s="81">
        <v>41</v>
      </c>
      <c r="E166" s="81">
        <v>802</v>
      </c>
      <c r="F166" s="81">
        <v>11680</v>
      </c>
      <c r="G166" s="81">
        <v>12482</v>
      </c>
      <c r="H166" s="81">
        <v>8</v>
      </c>
      <c r="I166" s="81">
        <v>200766</v>
      </c>
      <c r="J166" s="81">
        <v>35171</v>
      </c>
      <c r="K166" s="81">
        <v>248419</v>
      </c>
      <c r="L166" s="81">
        <v>6984589</v>
      </c>
    </row>
    <row r="167" ht="25" customHeight="1">
      <c r="B167" s="77">
        <v>44048</v>
      </c>
      <c r="C167" s="83">
        <v>764</v>
      </c>
      <c r="D167" s="84">
        <v>41</v>
      </c>
      <c r="E167" s="84">
        <v>805</v>
      </c>
      <c r="F167" s="84">
        <v>11841</v>
      </c>
      <c r="G167" s="84">
        <v>12646</v>
      </c>
      <c r="H167" s="84">
        <v>164</v>
      </c>
      <c r="I167" s="84">
        <v>200976</v>
      </c>
      <c r="J167" s="84">
        <v>35181</v>
      </c>
      <c r="K167" s="84">
        <v>248803</v>
      </c>
      <c r="L167" s="84">
        <v>7041040</v>
      </c>
    </row>
    <row r="168" ht="25" customHeight="1">
      <c r="B168" s="77">
        <v>44049</v>
      </c>
      <c r="C168" s="80">
        <v>762</v>
      </c>
      <c r="D168" s="81">
        <v>42</v>
      </c>
      <c r="E168" s="81">
        <v>804</v>
      </c>
      <c r="F168" s="81">
        <v>11890</v>
      </c>
      <c r="G168" s="81">
        <v>12694</v>
      </c>
      <c r="H168" s="81">
        <v>48</v>
      </c>
      <c r="I168" s="81">
        <v>201323</v>
      </c>
      <c r="J168" s="81">
        <v>35187</v>
      </c>
      <c r="K168" s="81">
        <v>249204</v>
      </c>
      <c r="L168" s="81">
        <v>7099713</v>
      </c>
    </row>
    <row r="169" ht="25" customHeight="1">
      <c r="B169" s="77">
        <v>44050</v>
      </c>
      <c r="C169" s="83">
        <v>779</v>
      </c>
      <c r="D169" s="84">
        <v>42</v>
      </c>
      <c r="E169" s="84">
        <v>821</v>
      </c>
      <c r="F169" s="84">
        <v>12103</v>
      </c>
      <c r="G169" s="84">
        <v>12924</v>
      </c>
      <c r="H169" s="84">
        <v>230</v>
      </c>
      <c r="I169" s="84">
        <v>201642</v>
      </c>
      <c r="J169" s="84">
        <v>35190</v>
      </c>
      <c r="K169" s="84">
        <v>249756</v>
      </c>
      <c r="L169" s="84">
        <v>7158909</v>
      </c>
    </row>
    <row r="170" ht="25" customHeight="1">
      <c r="B170" s="77">
        <v>44051</v>
      </c>
      <c r="C170" s="80">
        <v>771</v>
      </c>
      <c r="D170" s="81">
        <v>43</v>
      </c>
      <c r="E170" s="81">
        <v>814</v>
      </c>
      <c r="F170" s="81">
        <v>12139</v>
      </c>
      <c r="G170" s="81">
        <v>12953</v>
      </c>
      <c r="H170" s="81">
        <v>29</v>
      </c>
      <c r="I170" s="81">
        <v>201947</v>
      </c>
      <c r="J170" s="81">
        <v>35203</v>
      </c>
      <c r="K170" s="81">
        <v>250103</v>
      </c>
      <c r="L170" s="81">
        <v>7212207</v>
      </c>
    </row>
    <row r="171" ht="25" customHeight="1">
      <c r="B171" s="77">
        <v>44052</v>
      </c>
      <c r="C171" s="83">
        <v>763</v>
      </c>
      <c r="D171" s="84">
        <v>45</v>
      </c>
      <c r="E171" s="84">
        <v>808</v>
      </c>
      <c r="F171" s="84">
        <v>12455</v>
      </c>
      <c r="G171" s="84">
        <v>13263</v>
      </c>
      <c r="H171" s="84">
        <v>310</v>
      </c>
      <c r="I171" s="84">
        <v>202098</v>
      </c>
      <c r="J171" s="84">
        <v>35205</v>
      </c>
      <c r="K171" s="84">
        <v>250566</v>
      </c>
      <c r="L171" s="84">
        <v>7249844</v>
      </c>
    </row>
    <row r="172" ht="25" customHeight="1">
      <c r="B172" s="77">
        <v>44053</v>
      </c>
      <c r="C172" s="80">
        <v>779</v>
      </c>
      <c r="D172" s="81">
        <v>46</v>
      </c>
      <c r="E172" s="81">
        <v>825</v>
      </c>
      <c r="F172" s="81">
        <v>12543</v>
      </c>
      <c r="G172" s="81">
        <v>13368</v>
      </c>
      <c r="H172" s="81">
        <v>105</v>
      </c>
      <c r="I172" s="81">
        <v>202248</v>
      </c>
      <c r="J172" s="81">
        <v>35209</v>
      </c>
      <c r="K172" s="81">
        <v>250825</v>
      </c>
      <c r="L172" s="81">
        <v>7276276</v>
      </c>
    </row>
    <row r="173" ht="25" customHeight="1">
      <c r="B173" s="77">
        <v>44054</v>
      </c>
      <c r="C173" s="83">
        <v>801</v>
      </c>
      <c r="D173" s="84">
        <v>49</v>
      </c>
      <c r="E173" s="84">
        <v>850</v>
      </c>
      <c r="F173" s="84">
        <v>12711</v>
      </c>
      <c r="G173" s="84">
        <v>13561</v>
      </c>
      <c r="H173" s="84">
        <v>193</v>
      </c>
      <c r="I173" s="84">
        <v>202461</v>
      </c>
      <c r="J173" s="84">
        <v>35215</v>
      </c>
      <c r="K173" s="84">
        <v>251237</v>
      </c>
      <c r="L173" s="84">
        <v>7316918</v>
      </c>
    </row>
    <row r="174" ht="25" customHeight="1">
      <c r="B174" s="77">
        <v>44055</v>
      </c>
      <c r="C174" s="80">
        <v>779</v>
      </c>
      <c r="D174" s="81">
        <v>53</v>
      </c>
      <c r="E174" s="81">
        <v>832</v>
      </c>
      <c r="F174" s="81">
        <v>12959</v>
      </c>
      <c r="G174" s="81">
        <v>13791</v>
      </c>
      <c r="H174" s="81">
        <v>230</v>
      </c>
      <c r="I174" s="81">
        <v>202697</v>
      </c>
      <c r="J174" s="81">
        <v>35225</v>
      </c>
      <c r="K174" s="81">
        <v>251713</v>
      </c>
      <c r="L174" s="81">
        <v>7369576</v>
      </c>
    </row>
    <row r="175" ht="25" customHeight="1">
      <c r="B175" s="77">
        <v>44056</v>
      </c>
      <c r="C175" s="83">
        <v>786</v>
      </c>
      <c r="D175" s="84">
        <v>55</v>
      </c>
      <c r="E175" s="84">
        <v>841</v>
      </c>
      <c r="F175" s="84">
        <v>13240</v>
      </c>
      <c r="G175" s="84">
        <v>14081</v>
      </c>
      <c r="H175" s="84">
        <v>290</v>
      </c>
      <c r="I175" s="84">
        <v>202923</v>
      </c>
      <c r="J175" s="84">
        <v>35231</v>
      </c>
      <c r="K175" s="84">
        <v>252235</v>
      </c>
      <c r="L175" s="84">
        <v>7420764</v>
      </c>
    </row>
    <row r="176" ht="25" customHeight="1">
      <c r="B176" s="77">
        <v>44057</v>
      </c>
      <c r="C176" s="80">
        <v>771</v>
      </c>
      <c r="D176" s="81">
        <v>56</v>
      </c>
      <c r="E176" s="81">
        <v>827</v>
      </c>
      <c r="F176" s="81">
        <v>13422</v>
      </c>
      <c r="G176" s="81">
        <v>14249</v>
      </c>
      <c r="H176" s="81">
        <v>168</v>
      </c>
      <c r="I176" s="81">
        <v>203326</v>
      </c>
      <c r="J176" s="81">
        <v>35234</v>
      </c>
      <c r="K176" s="81">
        <v>252809</v>
      </c>
      <c r="L176" s="81">
        <v>7467487</v>
      </c>
    </row>
    <row r="177" ht="25" customHeight="1">
      <c r="B177" s="77">
        <v>44058</v>
      </c>
      <c r="C177" s="83">
        <v>764</v>
      </c>
      <c r="D177" s="84">
        <v>55</v>
      </c>
      <c r="E177" s="84">
        <v>819</v>
      </c>
      <c r="F177" s="84">
        <v>13587</v>
      </c>
      <c r="G177" s="84">
        <v>14406</v>
      </c>
      <c r="H177" s="84">
        <v>157</v>
      </c>
      <c r="I177" s="84">
        <v>203640</v>
      </c>
      <c r="J177" s="84">
        <v>35392</v>
      </c>
      <c r="K177" s="84">
        <v>253438</v>
      </c>
      <c r="L177" s="84">
        <v>7520610</v>
      </c>
    </row>
    <row r="178" ht="25" customHeight="1">
      <c r="B178" s="77">
        <v>44059</v>
      </c>
      <c r="C178" s="80">
        <v>787</v>
      </c>
      <c r="D178" s="81">
        <v>56</v>
      </c>
      <c r="E178" s="81">
        <v>843</v>
      </c>
      <c r="F178" s="81">
        <v>13890</v>
      </c>
      <c r="G178" s="81">
        <v>14733</v>
      </c>
      <c r="H178" s="81">
        <v>327</v>
      </c>
      <c r="I178" s="81">
        <v>203786</v>
      </c>
      <c r="J178" s="81">
        <v>35396</v>
      </c>
      <c r="K178" s="81">
        <v>253915</v>
      </c>
      <c r="L178" s="81">
        <v>7557417</v>
      </c>
    </row>
    <row r="179" ht="25" customHeight="1">
      <c r="B179" s="77">
        <v>44060</v>
      </c>
      <c r="C179" s="83">
        <v>810</v>
      </c>
      <c r="D179" s="84">
        <v>58</v>
      </c>
      <c r="E179" s="84">
        <v>868</v>
      </c>
      <c r="F179" s="84">
        <v>13999</v>
      </c>
      <c r="G179" s="84">
        <v>14867</v>
      </c>
      <c r="H179" s="84">
        <v>134</v>
      </c>
      <c r="I179" s="84">
        <v>203968</v>
      </c>
      <c r="J179" s="84">
        <v>35400</v>
      </c>
      <c r="K179" s="84">
        <v>254235</v>
      </c>
      <c r="L179" s="84">
        <v>7588083</v>
      </c>
    </row>
    <row r="180" ht="25" customHeight="1">
      <c r="B180" s="77">
        <v>44061</v>
      </c>
      <c r="C180" s="80">
        <v>843</v>
      </c>
      <c r="D180" s="81">
        <v>58</v>
      </c>
      <c r="E180" s="81">
        <v>901</v>
      </c>
      <c r="F180" s="81">
        <v>14188</v>
      </c>
      <c r="G180" s="81">
        <v>15089</v>
      </c>
      <c r="H180" s="81">
        <v>222</v>
      </c>
      <c r="I180" s="81">
        <v>204142</v>
      </c>
      <c r="J180" s="81">
        <v>35405</v>
      </c>
      <c r="K180" s="81">
        <v>254636</v>
      </c>
      <c r="L180" s="81">
        <v>7642059</v>
      </c>
    </row>
    <row r="181" ht="25" customHeight="1">
      <c r="B181" s="77">
        <v>44062</v>
      </c>
      <c r="C181" s="83">
        <v>866</v>
      </c>
      <c r="D181" s="84">
        <v>66</v>
      </c>
      <c r="E181" s="84">
        <v>932</v>
      </c>
      <c r="F181" s="84">
        <v>14428</v>
      </c>
      <c r="G181" s="84">
        <v>15360</v>
      </c>
      <c r="H181" s="84">
        <v>271</v>
      </c>
      <c r="I181" s="84">
        <v>204506</v>
      </c>
      <c r="J181" s="84">
        <v>35412</v>
      </c>
      <c r="K181" s="84">
        <v>255278</v>
      </c>
      <c r="L181" s="84">
        <v>7713154</v>
      </c>
    </row>
    <row r="182" ht="25" customHeight="1">
      <c r="B182" s="77">
        <v>44063</v>
      </c>
      <c r="C182" s="80">
        <v>883</v>
      </c>
      <c r="D182" s="81">
        <v>68</v>
      </c>
      <c r="E182" s="81">
        <v>951</v>
      </c>
      <c r="F182" s="81">
        <v>15063</v>
      </c>
      <c r="G182" s="81">
        <v>16014</v>
      </c>
      <c r="H182" s="81">
        <v>654</v>
      </c>
      <c r="I182" s="81">
        <v>204686</v>
      </c>
      <c r="J182" s="81">
        <v>35418</v>
      </c>
      <c r="K182" s="81">
        <v>256118</v>
      </c>
      <c r="L182" s="81">
        <v>7790596</v>
      </c>
    </row>
    <row r="183" ht="25" customHeight="1">
      <c r="B183" s="77">
        <v>44064</v>
      </c>
      <c r="C183" s="83">
        <v>919</v>
      </c>
      <c r="D183" s="84">
        <v>69</v>
      </c>
      <c r="E183" s="84">
        <v>988</v>
      </c>
      <c r="F183" s="84">
        <v>15690</v>
      </c>
      <c r="G183" s="84">
        <v>16678</v>
      </c>
      <c r="H183" s="84">
        <v>664</v>
      </c>
      <c r="I183" s="84">
        <v>204960</v>
      </c>
      <c r="J183" s="84">
        <v>35427</v>
      </c>
      <c r="K183" s="84">
        <v>257065</v>
      </c>
      <c r="L183" s="84">
        <v>7862592</v>
      </c>
    </row>
    <row r="184" ht="25" customHeight="1">
      <c r="B184" s="77">
        <v>44065</v>
      </c>
      <c r="C184" s="80">
        <v>924</v>
      </c>
      <c r="D184" s="81">
        <v>64</v>
      </c>
      <c r="E184" s="81">
        <v>988</v>
      </c>
      <c r="F184" s="81">
        <v>16515</v>
      </c>
      <c r="G184" s="81">
        <v>17503</v>
      </c>
      <c r="H184" s="81">
        <v>825</v>
      </c>
      <c r="I184" s="81">
        <v>205203</v>
      </c>
      <c r="J184" s="81">
        <v>35430</v>
      </c>
      <c r="K184" s="81">
        <v>258136</v>
      </c>
      <c r="L184" s="81">
        <v>7940266</v>
      </c>
    </row>
    <row r="185" ht="25" customHeight="1">
      <c r="B185" s="77">
        <v>44066</v>
      </c>
      <c r="C185" s="83">
        <v>971</v>
      </c>
      <c r="D185" s="84">
        <v>69</v>
      </c>
      <c r="E185" s="84">
        <v>1040</v>
      </c>
      <c r="F185" s="84">
        <v>17398</v>
      </c>
      <c r="G185" s="84">
        <v>18438</v>
      </c>
      <c r="H185" s="84">
        <v>935</v>
      </c>
      <c r="I185" s="84">
        <v>205470</v>
      </c>
      <c r="J185" s="84">
        <v>35437</v>
      </c>
      <c r="K185" s="84">
        <v>259345</v>
      </c>
      <c r="L185" s="84">
        <v>8007637</v>
      </c>
    </row>
    <row r="186" ht="25" customHeight="1">
      <c r="B186" s="77">
        <v>44067</v>
      </c>
      <c r="C186" s="80">
        <v>1045</v>
      </c>
      <c r="D186" s="81">
        <v>65</v>
      </c>
      <c r="E186" s="81">
        <v>1110</v>
      </c>
      <c r="F186" s="81">
        <v>18085</v>
      </c>
      <c r="G186" s="81">
        <v>19195</v>
      </c>
      <c r="H186" s="81">
        <v>757</v>
      </c>
      <c r="I186" s="81">
        <v>205662</v>
      </c>
      <c r="J186" s="81">
        <v>35441</v>
      </c>
      <c r="K186" s="81">
        <v>260298</v>
      </c>
      <c r="L186" s="81">
        <v>8053551</v>
      </c>
    </row>
    <row r="187" ht="25" customHeight="1">
      <c r="B187" s="77">
        <v>44068</v>
      </c>
      <c r="C187" s="83">
        <v>1058</v>
      </c>
      <c r="D187" s="84">
        <v>66</v>
      </c>
      <c r="E187" s="84">
        <v>1124</v>
      </c>
      <c r="F187" s="84">
        <v>18590</v>
      </c>
      <c r="G187" s="84">
        <v>19714</v>
      </c>
      <c r="H187" s="84">
        <v>519</v>
      </c>
      <c r="I187" s="84">
        <v>206015</v>
      </c>
      <c r="J187" s="84">
        <v>35445</v>
      </c>
      <c r="K187" s="84">
        <v>261174</v>
      </c>
      <c r="L187" s="84">
        <v>8125892</v>
      </c>
    </row>
    <row r="188" ht="25" customHeight="1">
      <c r="B188" s="77">
        <v>44069</v>
      </c>
      <c r="C188" s="80">
        <v>1055</v>
      </c>
      <c r="D188" s="81">
        <v>69</v>
      </c>
      <c r="E188" s="81">
        <v>1124</v>
      </c>
      <c r="F188" s="81">
        <v>19629</v>
      </c>
      <c r="G188" s="81">
        <v>20753</v>
      </c>
      <c r="H188" s="81">
        <v>1039</v>
      </c>
      <c r="I188" s="81">
        <v>206329</v>
      </c>
      <c r="J188" s="81">
        <v>35458</v>
      </c>
      <c r="K188" s="81">
        <v>262540</v>
      </c>
      <c r="L188" s="81">
        <v>8219421</v>
      </c>
    </row>
    <row r="189" ht="25" customHeight="1">
      <c r="B189" s="77">
        <v>44070</v>
      </c>
      <c r="C189" s="83">
        <v>1131</v>
      </c>
      <c r="D189" s="84">
        <v>67</v>
      </c>
      <c r="E189" s="84">
        <v>1198</v>
      </c>
      <c r="F189" s="84">
        <v>20734</v>
      </c>
      <c r="G189" s="84">
        <v>21932</v>
      </c>
      <c r="H189" s="84">
        <v>1179</v>
      </c>
      <c r="I189" s="84">
        <v>206554</v>
      </c>
      <c r="J189" s="84">
        <v>35463</v>
      </c>
      <c r="K189" s="84">
        <v>263949</v>
      </c>
      <c r="L189" s="84">
        <v>8313445</v>
      </c>
    </row>
    <row r="190" ht="25" customHeight="1">
      <c r="B190" s="77">
        <v>44071</v>
      </c>
      <c r="C190" s="80">
        <v>1178</v>
      </c>
      <c r="D190" s="81">
        <v>74</v>
      </c>
      <c r="E190" s="81">
        <v>1252</v>
      </c>
      <c r="F190" s="81">
        <v>21783</v>
      </c>
      <c r="G190" s="81">
        <v>23035</v>
      </c>
      <c r="H190" s="81">
        <v>1103</v>
      </c>
      <c r="I190" s="81">
        <v>206902</v>
      </c>
      <c r="J190" s="81">
        <v>35472</v>
      </c>
      <c r="K190" s="81">
        <v>265409</v>
      </c>
      <c r="L190" s="81">
        <v>8410510</v>
      </c>
    </row>
    <row r="191" ht="25" customHeight="1">
      <c r="B191" s="77">
        <v>44072</v>
      </c>
      <c r="C191" s="83">
        <v>1168</v>
      </c>
      <c r="D191" s="84">
        <v>79</v>
      </c>
      <c r="E191" s="84">
        <v>1247</v>
      </c>
      <c r="F191" s="84">
        <v>21909</v>
      </c>
      <c r="G191" s="84">
        <v>23156</v>
      </c>
      <c r="H191" s="84">
        <v>121</v>
      </c>
      <c r="I191" s="84">
        <v>208224</v>
      </c>
      <c r="J191" s="84">
        <v>35473</v>
      </c>
      <c r="K191" s="84">
        <v>266853</v>
      </c>
      <c r="L191" s="84">
        <v>8509618</v>
      </c>
    </row>
    <row r="192" ht="25" customHeight="1">
      <c r="B192" s="77">
        <v>44073</v>
      </c>
      <c r="C192" s="80">
        <v>1251</v>
      </c>
      <c r="D192" s="81">
        <v>86</v>
      </c>
      <c r="E192" s="81">
        <v>1337</v>
      </c>
      <c r="F192" s="81">
        <v>22868</v>
      </c>
      <c r="G192" s="81">
        <v>24205</v>
      </c>
      <c r="H192" s="81">
        <v>1049</v>
      </c>
      <c r="I192" s="81">
        <v>208536</v>
      </c>
      <c r="J192" s="81">
        <v>35477</v>
      </c>
      <c r="K192" s="81">
        <v>268218</v>
      </c>
      <c r="L192" s="81">
        <v>8591341</v>
      </c>
    </row>
    <row r="193" ht="25" customHeight="1">
      <c r="B193" s="77">
        <v>44074</v>
      </c>
      <c r="C193" s="83">
        <v>1288</v>
      </c>
      <c r="D193" s="84">
        <v>94</v>
      </c>
      <c r="E193" s="84">
        <v>1382</v>
      </c>
      <c r="F193" s="84">
        <v>24696</v>
      </c>
      <c r="G193" s="84">
        <v>26078</v>
      </c>
      <c r="H193" s="84">
        <v>873</v>
      </c>
      <c r="I193" s="84">
        <v>207653</v>
      </c>
      <c r="J193" s="84">
        <v>35483</v>
      </c>
      <c r="K193" s="84">
        <v>269214</v>
      </c>
      <c r="L193" s="84">
        <v>8644859</v>
      </c>
    </row>
    <row r="194" ht="25" customHeight="1">
      <c r="B194" s="77">
        <v>44075</v>
      </c>
      <c r="C194" s="80">
        <v>1380</v>
      </c>
      <c r="D194" s="81">
        <v>107</v>
      </c>
      <c r="E194" s="81">
        <v>1487</v>
      </c>
      <c r="F194" s="81">
        <v>25267</v>
      </c>
      <c r="G194" s="81">
        <v>26754</v>
      </c>
      <c r="H194" s="81">
        <v>676</v>
      </c>
      <c r="I194" s="81">
        <v>207944</v>
      </c>
      <c r="J194" s="81">
        <v>35491</v>
      </c>
      <c r="K194" s="81">
        <v>270189</v>
      </c>
      <c r="L194" s="81">
        <v>8725909</v>
      </c>
    </row>
    <row r="195" ht="25" customHeight="1">
      <c r="B195" s="77">
        <v>44076</v>
      </c>
      <c r="C195" s="83">
        <v>1437</v>
      </c>
      <c r="D195" s="84">
        <v>109</v>
      </c>
      <c r="E195" s="84">
        <v>1546</v>
      </c>
      <c r="F195" s="84">
        <v>26271</v>
      </c>
      <c r="G195" s="84">
        <v>27817</v>
      </c>
      <c r="H195" s="84">
        <v>1063</v>
      </c>
      <c r="I195" s="84">
        <v>208201</v>
      </c>
      <c r="J195" s="84">
        <v>35497</v>
      </c>
      <c r="K195" s="84">
        <v>271515</v>
      </c>
      <c r="L195" s="84">
        <v>8828868</v>
      </c>
    </row>
    <row r="196" ht="25" customHeight="1">
      <c r="B196" s="77">
        <v>44077</v>
      </c>
      <c r="C196" s="80">
        <v>1505</v>
      </c>
      <c r="D196" s="81">
        <v>120</v>
      </c>
      <c r="E196" s="81">
        <v>1625</v>
      </c>
      <c r="F196" s="81">
        <v>27290</v>
      </c>
      <c r="G196" s="81">
        <v>28915</v>
      </c>
      <c r="H196" s="81">
        <v>1098</v>
      </c>
      <c r="I196" s="81">
        <v>208490</v>
      </c>
      <c r="J196" s="81">
        <v>35507</v>
      </c>
      <c r="K196" s="81">
        <v>272912</v>
      </c>
      <c r="L196" s="81">
        <v>8921658</v>
      </c>
    </row>
    <row r="197" ht="25" customHeight="1">
      <c r="B197" s="77">
        <v>44078</v>
      </c>
      <c r="C197" s="83">
        <v>1607</v>
      </c>
      <c r="D197" s="84">
        <v>121</v>
      </c>
      <c r="E197" s="84">
        <v>1728</v>
      </c>
      <c r="F197" s="84">
        <v>28371</v>
      </c>
      <c r="G197" s="84">
        <v>30099</v>
      </c>
      <c r="H197" s="84">
        <v>1184</v>
      </c>
      <c r="I197" s="84">
        <v>209027</v>
      </c>
      <c r="J197" s="84">
        <v>35518</v>
      </c>
      <c r="K197" s="84">
        <v>274644</v>
      </c>
      <c r="L197" s="84">
        <v>9034743</v>
      </c>
    </row>
    <row r="198" ht="25" customHeight="1">
      <c r="B198" s="77">
        <v>44079</v>
      </c>
      <c r="C198" s="80">
        <v>1620</v>
      </c>
      <c r="D198" s="81">
        <v>121</v>
      </c>
      <c r="E198" s="81">
        <v>1741</v>
      </c>
      <c r="F198" s="81">
        <v>29453</v>
      </c>
      <c r="G198" s="81">
        <v>31194</v>
      </c>
      <c r="H198" s="81">
        <v>1095</v>
      </c>
      <c r="I198" s="81">
        <v>209610</v>
      </c>
      <c r="J198" s="81">
        <v>35533</v>
      </c>
      <c r="K198" s="81">
        <v>276337</v>
      </c>
      <c r="L198" s="81">
        <v>9142401</v>
      </c>
    </row>
    <row r="199" ht="25" customHeight="1">
      <c r="B199" s="77">
        <v>44080</v>
      </c>
      <c r="C199" s="83">
        <v>1683</v>
      </c>
      <c r="D199" s="84">
        <v>133</v>
      </c>
      <c r="E199" s="84">
        <v>1816</v>
      </c>
      <c r="F199" s="84">
        <v>30262</v>
      </c>
      <c r="G199" s="84">
        <v>32078</v>
      </c>
      <c r="H199" s="84">
        <v>884</v>
      </c>
      <c r="I199" s="84">
        <v>210015</v>
      </c>
      <c r="J199" s="84">
        <v>35541</v>
      </c>
      <c r="K199" s="84">
        <v>277634</v>
      </c>
      <c r="L199" s="84">
        <v>9219257</v>
      </c>
    </row>
    <row r="200" ht="25" customHeight="1">
      <c r="B200" s="77">
        <v>44081</v>
      </c>
      <c r="C200" s="80">
        <v>1719</v>
      </c>
      <c r="D200" s="81">
        <v>142</v>
      </c>
      <c r="E200" s="81">
        <v>1861</v>
      </c>
      <c r="F200" s="81">
        <v>31132</v>
      </c>
      <c r="G200" s="81">
        <v>32993</v>
      </c>
      <c r="H200" s="81">
        <v>915</v>
      </c>
      <c r="I200" s="81">
        <v>210238</v>
      </c>
      <c r="J200" s="81">
        <v>35553</v>
      </c>
      <c r="K200" s="81">
        <v>278784</v>
      </c>
      <c r="L200" s="81">
        <v>9271810</v>
      </c>
    </row>
    <row r="201" ht="25" customHeight="1">
      <c r="B201" s="77">
        <v>44082</v>
      </c>
      <c r="C201" s="83">
        <v>1760</v>
      </c>
      <c r="D201" s="84">
        <v>143</v>
      </c>
      <c r="E201" s="84">
        <v>1903</v>
      </c>
      <c r="F201" s="84">
        <v>31886</v>
      </c>
      <c r="G201" s="84">
        <v>33789</v>
      </c>
      <c r="H201" s="84">
        <v>796</v>
      </c>
      <c r="I201" s="84">
        <v>210801</v>
      </c>
      <c r="J201" s="84">
        <v>35563</v>
      </c>
      <c r="K201" s="84">
        <v>280153</v>
      </c>
      <c r="L201" s="84">
        <v>9364213</v>
      </c>
    </row>
    <row r="202" ht="25" customHeight="1">
      <c r="B202" s="77">
        <v>44083</v>
      </c>
      <c r="C202" s="80">
        <v>1778</v>
      </c>
      <c r="D202" s="81">
        <v>150</v>
      </c>
      <c r="E202" s="81">
        <v>1928</v>
      </c>
      <c r="F202" s="81">
        <v>32806</v>
      </c>
      <c r="G202" s="81">
        <v>34734</v>
      </c>
      <c r="H202" s="81">
        <v>945</v>
      </c>
      <c r="I202" s="81">
        <v>211272</v>
      </c>
      <c r="J202" s="81">
        <v>35577</v>
      </c>
      <c r="K202" s="81">
        <v>281583</v>
      </c>
      <c r="L202" s="81">
        <v>9460203</v>
      </c>
    </row>
    <row r="203" ht="25" customHeight="1">
      <c r="B203" s="77">
        <v>44084</v>
      </c>
      <c r="C203" s="83">
        <v>1836</v>
      </c>
      <c r="D203" s="84">
        <v>164</v>
      </c>
      <c r="E203" s="84">
        <v>2000</v>
      </c>
      <c r="F203" s="84">
        <v>33708</v>
      </c>
      <c r="G203" s="84">
        <v>35708</v>
      </c>
      <c r="H203" s="84">
        <v>974</v>
      </c>
      <c r="I203" s="84">
        <v>211885</v>
      </c>
      <c r="J203" s="84">
        <v>35587</v>
      </c>
      <c r="K203" s="84">
        <v>283180</v>
      </c>
      <c r="L203" s="84">
        <v>9554389</v>
      </c>
    </row>
    <row r="204" ht="25" customHeight="1">
      <c r="B204" s="77">
        <v>44085</v>
      </c>
      <c r="C204" s="80">
        <v>1849</v>
      </c>
      <c r="D204" s="81">
        <v>175</v>
      </c>
      <c r="E204" s="81">
        <v>2024</v>
      </c>
      <c r="F204" s="81">
        <v>34743</v>
      </c>
      <c r="G204" s="81">
        <v>36767</v>
      </c>
      <c r="H204" s="81">
        <v>1059</v>
      </c>
      <c r="I204" s="81">
        <v>212432</v>
      </c>
      <c r="J204" s="81">
        <v>35597</v>
      </c>
      <c r="K204" s="81">
        <v>284796</v>
      </c>
      <c r="L204" s="81">
        <v>9653269</v>
      </c>
    </row>
    <row r="205" ht="25" customHeight="1">
      <c r="B205" s="77">
        <v>44086</v>
      </c>
      <c r="C205" s="83">
        <v>1951</v>
      </c>
      <c r="D205" s="84">
        <v>182</v>
      </c>
      <c r="E205" s="84">
        <v>2133</v>
      </c>
      <c r="F205" s="84">
        <v>35370</v>
      </c>
      <c r="G205" s="84">
        <v>37503</v>
      </c>
      <c r="H205" s="84">
        <v>736</v>
      </c>
      <c r="I205" s="84">
        <v>213191</v>
      </c>
      <c r="J205" s="84">
        <v>35603</v>
      </c>
      <c r="K205" s="84">
        <v>286297</v>
      </c>
      <c r="L205" s="84">
        <v>9745975</v>
      </c>
    </row>
    <row r="206" ht="25" customHeight="1">
      <c r="B206" s="77">
        <v>44087</v>
      </c>
      <c r="C206" s="80">
        <v>2042</v>
      </c>
      <c r="D206" s="81">
        <v>187</v>
      </c>
      <c r="E206" s="81">
        <v>2229</v>
      </c>
      <c r="F206" s="81">
        <v>36280</v>
      </c>
      <c r="G206" s="81">
        <v>38509</v>
      </c>
      <c r="H206" s="81">
        <v>1006</v>
      </c>
      <c r="I206" s="81">
        <v>213634</v>
      </c>
      <c r="J206" s="81">
        <v>35610</v>
      </c>
      <c r="K206" s="81">
        <v>287753</v>
      </c>
      <c r="L206" s="81">
        <v>9818118</v>
      </c>
    </row>
    <row r="207" ht="25" customHeight="1">
      <c r="B207" s="77">
        <v>44088</v>
      </c>
      <c r="C207" s="83">
        <v>2122</v>
      </c>
      <c r="D207" s="84">
        <v>197</v>
      </c>
      <c r="E207" s="84">
        <v>2319</v>
      </c>
      <c r="F207" s="84">
        <v>36868</v>
      </c>
      <c r="G207" s="84">
        <v>39187</v>
      </c>
      <c r="H207" s="84">
        <v>678</v>
      </c>
      <c r="I207" s="84">
        <v>213950</v>
      </c>
      <c r="J207" s="84">
        <v>35624</v>
      </c>
      <c r="K207" s="84">
        <v>288761</v>
      </c>
      <c r="L207" s="84">
        <v>9863427</v>
      </c>
    </row>
    <row r="208" ht="25" customHeight="1">
      <c r="B208" s="77">
        <v>44089</v>
      </c>
      <c r="C208" s="80">
        <v>2222</v>
      </c>
      <c r="D208" s="81">
        <v>201</v>
      </c>
      <c r="E208" s="81">
        <v>2423</v>
      </c>
      <c r="F208" s="81">
        <v>37289</v>
      </c>
      <c r="G208" s="81">
        <v>39712</v>
      </c>
      <c r="H208" s="81">
        <v>525</v>
      </c>
      <c r="I208" s="81">
        <v>214645</v>
      </c>
      <c r="J208" s="81">
        <v>35633</v>
      </c>
      <c r="K208" s="81">
        <v>289990</v>
      </c>
      <c r="L208" s="81">
        <v>9943944</v>
      </c>
    </row>
    <row r="209" ht="25" customHeight="1">
      <c r="B209" s="77">
        <v>44090</v>
      </c>
      <c r="C209" s="83">
        <v>2285</v>
      </c>
      <c r="D209" s="84">
        <v>207</v>
      </c>
      <c r="E209" s="84">
        <v>2492</v>
      </c>
      <c r="F209" s="84">
        <v>38040</v>
      </c>
      <c r="G209" s="84">
        <v>40532</v>
      </c>
      <c r="H209" s="84">
        <v>820</v>
      </c>
      <c r="I209" s="84">
        <v>215265</v>
      </c>
      <c r="J209" s="84">
        <v>35645</v>
      </c>
      <c r="K209" s="84">
        <v>291442</v>
      </c>
      <c r="L209" s="84">
        <v>10044551</v>
      </c>
    </row>
    <row r="210" ht="25" customHeight="1">
      <c r="B210" s="77">
        <v>44091</v>
      </c>
      <c r="C210" s="80">
        <v>2348</v>
      </c>
      <c r="D210" s="81">
        <v>212</v>
      </c>
      <c r="E210" s="81">
        <v>2560</v>
      </c>
      <c r="F210" s="81">
        <v>38853</v>
      </c>
      <c r="G210" s="81">
        <v>41413</v>
      </c>
      <c r="H210" s="81">
        <v>881</v>
      </c>
      <c r="I210" s="81">
        <v>215954</v>
      </c>
      <c r="J210" s="81">
        <v>35658</v>
      </c>
      <c r="K210" s="81">
        <v>293025</v>
      </c>
      <c r="L210" s="81">
        <v>10146324</v>
      </c>
    </row>
    <row r="211" ht="25" customHeight="1">
      <c r="B211" s="77">
        <v>44092</v>
      </c>
      <c r="C211" s="83">
        <v>2387</v>
      </c>
      <c r="D211" s="84">
        <v>208</v>
      </c>
      <c r="E211" s="84">
        <v>2595</v>
      </c>
      <c r="F211" s="84">
        <v>39862</v>
      </c>
      <c r="G211" s="84">
        <v>42457</v>
      </c>
      <c r="H211" s="84">
        <v>1044</v>
      </c>
      <c r="I211" s="84">
        <v>216807</v>
      </c>
      <c r="J211" s="84">
        <v>35668</v>
      </c>
      <c r="K211" s="84">
        <v>294932</v>
      </c>
      <c r="L211" s="84">
        <v>10246163</v>
      </c>
    </row>
    <row r="212" ht="25" customHeight="1">
      <c r="B212" s="77">
        <v>44093</v>
      </c>
      <c r="C212" s="80">
        <v>2380</v>
      </c>
      <c r="D212" s="81">
        <v>215</v>
      </c>
      <c r="E212" s="81">
        <v>2595</v>
      </c>
      <c r="F212" s="81">
        <v>40566</v>
      </c>
      <c r="G212" s="81">
        <v>43161</v>
      </c>
      <c r="H212" s="81">
        <v>704</v>
      </c>
      <c r="I212" s="81">
        <v>217716</v>
      </c>
      <c r="J212" s="81">
        <v>35692</v>
      </c>
      <c r="K212" s="81">
        <v>296569</v>
      </c>
      <c r="L212" s="81">
        <v>10349386</v>
      </c>
    </row>
    <row r="213" ht="25" customHeight="1">
      <c r="B213" s="77">
        <v>44094</v>
      </c>
      <c r="C213" s="83">
        <v>2365</v>
      </c>
      <c r="D213" s="84">
        <v>222</v>
      </c>
      <c r="E213" s="84">
        <v>2587</v>
      </c>
      <c r="F213" s="84">
        <v>41511</v>
      </c>
      <c r="G213" s="84">
        <v>44098</v>
      </c>
      <c r="H213" s="84">
        <v>937</v>
      </c>
      <c r="I213" s="84">
        <v>218351</v>
      </c>
      <c r="J213" s="84">
        <v>35707</v>
      </c>
      <c r="K213" s="84">
        <v>298156</v>
      </c>
      <c r="L213" s="84">
        <v>10432814</v>
      </c>
    </row>
    <row r="214" ht="25" customHeight="1">
      <c r="B214" s="77">
        <v>44095</v>
      </c>
      <c r="C214" s="80">
        <v>2475</v>
      </c>
      <c r="D214" s="81">
        <v>232</v>
      </c>
      <c r="E214" s="81">
        <v>2707</v>
      </c>
      <c r="F214" s="81">
        <v>42372</v>
      </c>
      <c r="G214" s="81">
        <v>45079</v>
      </c>
      <c r="H214" s="81">
        <v>981</v>
      </c>
      <c r="I214" s="81">
        <v>218703</v>
      </c>
      <c r="J214" s="81">
        <v>35724</v>
      </c>
      <c r="K214" s="81">
        <v>299506</v>
      </c>
      <c r="L214" s="81">
        <v>10488676</v>
      </c>
    </row>
    <row r="215" ht="25" customHeight="1">
      <c r="B215" s="77">
        <v>44096</v>
      </c>
      <c r="C215" s="83">
        <v>2604</v>
      </c>
      <c r="D215" s="84">
        <v>239</v>
      </c>
      <c r="E215" s="84">
        <v>2843</v>
      </c>
      <c r="F215" s="84">
        <v>42646</v>
      </c>
      <c r="G215" s="84">
        <v>45489</v>
      </c>
      <c r="H215" s="84">
        <v>410</v>
      </c>
      <c r="I215" s="84">
        <v>219670</v>
      </c>
      <c r="J215" s="84">
        <v>35738</v>
      </c>
      <c r="K215" s="84">
        <v>300897</v>
      </c>
      <c r="L215" s="84">
        <v>10575979</v>
      </c>
    </row>
    <row r="216" ht="25" customHeight="1">
      <c r="B216" s="77">
        <v>44097</v>
      </c>
      <c r="C216" s="80">
        <v>2658</v>
      </c>
      <c r="D216" s="81">
        <v>244</v>
      </c>
      <c r="E216" s="81">
        <v>2902</v>
      </c>
      <c r="F216" s="81">
        <v>43212</v>
      </c>
      <c r="G216" s="81">
        <v>46114</v>
      </c>
      <c r="H216" s="81">
        <v>625</v>
      </c>
      <c r="I216" s="81">
        <v>220665</v>
      </c>
      <c r="J216" s="81">
        <v>35758</v>
      </c>
      <c r="K216" s="81">
        <v>302537</v>
      </c>
      <c r="L216" s="81">
        <v>10679675</v>
      </c>
    </row>
    <row r="217" ht="25" customHeight="1">
      <c r="B217" s="77">
        <v>44098</v>
      </c>
      <c r="C217" s="83">
        <v>2731</v>
      </c>
      <c r="D217" s="84">
        <v>246</v>
      </c>
      <c r="E217" s="84">
        <v>2977</v>
      </c>
      <c r="F217" s="84">
        <v>43803</v>
      </c>
      <c r="G217" s="84">
        <v>46780</v>
      </c>
      <c r="H217" s="84">
        <v>666</v>
      </c>
      <c r="I217" s="84">
        <v>221762</v>
      </c>
      <c r="J217" s="84">
        <v>35781</v>
      </c>
      <c r="K217" s="84">
        <v>304323</v>
      </c>
      <c r="L217" s="84">
        <v>10787694</v>
      </c>
    </row>
    <row r="218" ht="25" customHeight="1">
      <c r="B218" s="77">
        <v>44099</v>
      </c>
      <c r="C218" s="80">
        <v>2737</v>
      </c>
      <c r="D218" s="81">
        <v>244</v>
      </c>
      <c r="E218" s="81">
        <v>2981</v>
      </c>
      <c r="F218" s="81">
        <v>44737</v>
      </c>
      <c r="G218" s="81">
        <v>47718</v>
      </c>
      <c r="H218" s="81">
        <v>938</v>
      </c>
      <c r="I218" s="81">
        <v>222716</v>
      </c>
      <c r="J218" s="81">
        <v>35801</v>
      </c>
      <c r="K218" s="81">
        <v>306235</v>
      </c>
      <c r="L218" s="81">
        <v>10894963</v>
      </c>
    </row>
    <row r="219" ht="25" customHeight="1">
      <c r="B219" s="77">
        <v>44100</v>
      </c>
      <c r="C219" s="83">
        <v>2746</v>
      </c>
      <c r="D219" s="84">
        <v>247</v>
      </c>
      <c r="E219" s="84">
        <v>2993</v>
      </c>
      <c r="F219" s="84">
        <v>45600</v>
      </c>
      <c r="G219" s="84">
        <v>48593</v>
      </c>
      <c r="H219" s="84">
        <v>875</v>
      </c>
      <c r="I219" s="84">
        <v>223693</v>
      </c>
      <c r="J219" s="84">
        <v>35818</v>
      </c>
      <c r="K219" s="84">
        <v>308104</v>
      </c>
      <c r="L219" s="84">
        <v>10999350</v>
      </c>
    </row>
    <row r="220" ht="25" customHeight="1">
      <c r="B220" s="77">
        <v>44101</v>
      </c>
      <c r="C220" s="80">
        <v>2846</v>
      </c>
      <c r="D220" s="81">
        <v>254</v>
      </c>
      <c r="E220" s="81">
        <v>3100</v>
      </c>
      <c r="F220" s="81">
        <v>46518</v>
      </c>
      <c r="G220" s="81">
        <v>49618</v>
      </c>
      <c r="H220" s="81">
        <v>1025</v>
      </c>
      <c r="I220" s="81">
        <v>224417</v>
      </c>
      <c r="J220" s="81">
        <v>35835</v>
      </c>
      <c r="K220" s="81">
        <v>309870</v>
      </c>
      <c r="L220" s="81">
        <v>11087064</v>
      </c>
    </row>
    <row r="221" ht="25" customHeight="1">
      <c r="B221" s="77">
        <v>44102</v>
      </c>
      <c r="C221" s="83">
        <v>2977</v>
      </c>
      <c r="D221" s="84">
        <v>264</v>
      </c>
      <c r="E221" s="84">
        <v>3241</v>
      </c>
      <c r="F221" s="84">
        <v>47082</v>
      </c>
      <c r="G221" s="84">
        <v>50323</v>
      </c>
      <c r="H221" s="84">
        <v>705</v>
      </c>
      <c r="I221" s="84">
        <v>225190</v>
      </c>
      <c r="J221" s="84">
        <v>35851</v>
      </c>
      <c r="K221" s="84">
        <v>311364</v>
      </c>
      <c r="L221" s="84">
        <v>11138173</v>
      </c>
    </row>
    <row r="222" ht="25" customHeight="1">
      <c r="B222" s="77">
        <v>44103</v>
      </c>
      <c r="C222" s="80">
        <v>3048</v>
      </c>
      <c r="D222" s="81">
        <v>271</v>
      </c>
      <c r="E222" s="81">
        <v>3319</v>
      </c>
      <c r="F222" s="81">
        <v>47311</v>
      </c>
      <c r="G222" s="81">
        <v>50630</v>
      </c>
      <c r="H222" s="81">
        <v>307</v>
      </c>
      <c r="I222" s="81">
        <v>226506</v>
      </c>
      <c r="J222" s="81">
        <v>35875</v>
      </c>
      <c r="K222" s="81">
        <v>313011</v>
      </c>
      <c r="L222" s="81">
        <v>11228358</v>
      </c>
    </row>
    <row r="223" ht="25" customHeight="1">
      <c r="B223" s="77">
        <v>44104</v>
      </c>
      <c r="C223" s="83">
        <v>3047</v>
      </c>
      <c r="D223" s="84">
        <v>280</v>
      </c>
      <c r="E223" s="84">
        <v>3327</v>
      </c>
      <c r="F223" s="84">
        <v>47936</v>
      </c>
      <c r="G223" s="84">
        <v>51263</v>
      </c>
      <c r="H223" s="84">
        <v>633</v>
      </c>
      <c r="I223" s="84">
        <v>227704</v>
      </c>
      <c r="J223" s="84">
        <v>35894</v>
      </c>
      <c r="K223" s="84">
        <v>314861</v>
      </c>
      <c r="L223" s="84">
        <v>11333922</v>
      </c>
    </row>
    <row r="224" ht="25" customHeight="1">
      <c r="B224" s="77">
        <v>44105</v>
      </c>
      <c r="C224" s="80">
        <v>3097</v>
      </c>
      <c r="D224" s="81">
        <v>291</v>
      </c>
      <c r="E224" s="81">
        <v>3388</v>
      </c>
      <c r="F224" s="81">
        <v>49259</v>
      </c>
      <c r="G224" s="81">
        <v>52647</v>
      </c>
      <c r="H224" s="81">
        <v>1384</v>
      </c>
      <c r="I224" s="81">
        <v>228844</v>
      </c>
      <c r="J224" s="81">
        <v>35918</v>
      </c>
      <c r="K224" s="81">
        <v>317409</v>
      </c>
      <c r="L224" s="81">
        <v>11452158</v>
      </c>
    </row>
    <row r="225" ht="25" customHeight="1">
      <c r="B225" s="77">
        <v>44106</v>
      </c>
      <c r="C225" s="83">
        <v>3142</v>
      </c>
      <c r="D225" s="84">
        <v>294</v>
      </c>
      <c r="E225" s="84">
        <v>3436</v>
      </c>
      <c r="F225" s="84">
        <v>50561</v>
      </c>
      <c r="G225" s="84">
        <v>53997</v>
      </c>
      <c r="H225" s="84">
        <v>1350</v>
      </c>
      <c r="I225" s="84">
        <v>229970</v>
      </c>
      <c r="J225" s="84">
        <v>35941</v>
      </c>
      <c r="K225" s="84">
        <v>319908</v>
      </c>
      <c r="L225" s="84">
        <v>11572459</v>
      </c>
    </row>
    <row r="226" ht="25" customHeight="1">
      <c r="B226" s="77">
        <v>44107</v>
      </c>
      <c r="C226" s="80">
        <v>3205</v>
      </c>
      <c r="D226" s="81">
        <v>297</v>
      </c>
      <c r="E226" s="81">
        <v>3502</v>
      </c>
      <c r="F226" s="81">
        <v>52064</v>
      </c>
      <c r="G226" s="81">
        <v>55566</v>
      </c>
      <c r="H226" s="81">
        <v>1569</v>
      </c>
      <c r="I226" s="81">
        <v>231217</v>
      </c>
      <c r="J226" s="81">
        <v>35968</v>
      </c>
      <c r="K226" s="81">
        <v>322751</v>
      </c>
      <c r="L226" s="81">
        <v>11691391</v>
      </c>
    </row>
    <row r="227" ht="25" customHeight="1">
      <c r="B227" s="77">
        <v>44108</v>
      </c>
      <c r="C227" s="83">
        <v>3287</v>
      </c>
      <c r="D227" s="84">
        <v>303</v>
      </c>
      <c r="E227" s="84">
        <v>3590</v>
      </c>
      <c r="F227" s="84">
        <v>53839</v>
      </c>
      <c r="G227" s="84">
        <v>57429</v>
      </c>
      <c r="H227" s="84">
        <v>1863</v>
      </c>
      <c r="I227" s="84">
        <v>231914</v>
      </c>
      <c r="J227" s="84">
        <v>35986</v>
      </c>
      <c r="K227" s="84">
        <v>325329</v>
      </c>
      <c r="L227" s="84">
        <v>11784105</v>
      </c>
    </row>
    <row r="228" ht="25" customHeight="1">
      <c r="B228" s="77">
        <v>44109</v>
      </c>
      <c r="C228" s="80">
        <v>3487</v>
      </c>
      <c r="D228" s="81">
        <v>323</v>
      </c>
      <c r="E228" s="81">
        <v>3810</v>
      </c>
      <c r="F228" s="81">
        <v>55093</v>
      </c>
      <c r="G228" s="81">
        <v>58903</v>
      </c>
      <c r="H228" s="81">
        <v>1474</v>
      </c>
      <c r="I228" s="81">
        <v>232681</v>
      </c>
      <c r="J228" s="81">
        <v>36002</v>
      </c>
      <c r="K228" s="81">
        <v>327586</v>
      </c>
      <c r="L228" s="81">
        <v>11844346</v>
      </c>
    </row>
    <row r="229" ht="25" customHeight="1">
      <c r="B229" s="77">
        <v>44110</v>
      </c>
      <c r="C229" s="83">
        <v>3625</v>
      </c>
      <c r="D229" s="84">
        <v>319</v>
      </c>
      <c r="E229" s="84">
        <v>3944</v>
      </c>
      <c r="F229" s="84">
        <v>56190</v>
      </c>
      <c r="G229" s="84">
        <v>60134</v>
      </c>
      <c r="H229" s="84">
        <v>1231</v>
      </c>
      <c r="I229" s="84">
        <v>234099</v>
      </c>
      <c r="J229" s="84">
        <v>36030</v>
      </c>
      <c r="K229" s="84">
        <v>330263</v>
      </c>
      <c r="L229" s="84">
        <v>11944088</v>
      </c>
    </row>
    <row r="230" ht="25" customHeight="1">
      <c r="B230" s="77">
        <v>44111</v>
      </c>
      <c r="C230" s="80">
        <v>3782</v>
      </c>
      <c r="D230" s="81">
        <v>337</v>
      </c>
      <c r="E230" s="81">
        <v>4119</v>
      </c>
      <c r="F230" s="81">
        <v>58457</v>
      </c>
      <c r="G230" s="81">
        <v>62576</v>
      </c>
      <c r="H230" s="81">
        <v>2442</v>
      </c>
      <c r="I230" s="81">
        <v>235303</v>
      </c>
      <c r="J230" s="81">
        <v>36061</v>
      </c>
      <c r="K230" s="81">
        <v>333940</v>
      </c>
      <c r="L230" s="81">
        <v>12069402</v>
      </c>
    </row>
    <row r="231" ht="25" customHeight="1">
      <c r="B231" s="77">
        <v>44112</v>
      </c>
      <c r="C231" s="83">
        <v>3925</v>
      </c>
      <c r="D231" s="84">
        <v>358</v>
      </c>
      <c r="E231" s="84">
        <v>4283</v>
      </c>
      <c r="F231" s="84">
        <v>61669</v>
      </c>
      <c r="G231" s="84">
        <v>65952</v>
      </c>
      <c r="H231" s="84">
        <v>3376</v>
      </c>
      <c r="I231" s="84">
        <v>236363</v>
      </c>
      <c r="J231" s="84">
        <v>36083</v>
      </c>
      <c r="K231" s="84">
        <v>338398</v>
      </c>
      <c r="L231" s="84">
        <v>12197500</v>
      </c>
    </row>
    <row r="232" ht="25" customHeight="1">
      <c r="B232" s="77">
        <v>44113</v>
      </c>
      <c r="C232" s="80">
        <v>4086</v>
      </c>
      <c r="D232" s="81">
        <v>387</v>
      </c>
      <c r="E232" s="81">
        <v>4473</v>
      </c>
      <c r="F232" s="81">
        <v>65637</v>
      </c>
      <c r="G232" s="81">
        <v>70110</v>
      </c>
      <c r="H232" s="81">
        <v>4158</v>
      </c>
      <c r="I232" s="81">
        <v>237549</v>
      </c>
      <c r="J232" s="81">
        <v>36111</v>
      </c>
      <c r="K232" s="81">
        <v>343770</v>
      </c>
      <c r="L232" s="81">
        <v>12326971</v>
      </c>
    </row>
    <row r="233" ht="25" customHeight="1">
      <c r="B233" s="77">
        <v>44114</v>
      </c>
      <c r="C233" s="83">
        <v>4336</v>
      </c>
      <c r="D233" s="84">
        <v>390</v>
      </c>
      <c r="E233" s="84">
        <v>4726</v>
      </c>
      <c r="F233" s="84">
        <v>70103</v>
      </c>
      <c r="G233" s="84">
        <v>74829</v>
      </c>
      <c r="H233" s="84">
        <v>4719</v>
      </c>
      <c r="I233" s="84">
        <v>238525</v>
      </c>
      <c r="J233" s="84">
        <v>36140</v>
      </c>
      <c r="K233" s="84">
        <v>349494</v>
      </c>
      <c r="L233" s="84">
        <v>12460055</v>
      </c>
    </row>
    <row r="234" ht="25" customHeight="1">
      <c r="B234" s="77">
        <v>44115</v>
      </c>
      <c r="C234" s="80">
        <v>4519</v>
      </c>
      <c r="D234" s="81">
        <v>420</v>
      </c>
      <c r="E234" s="81">
        <v>4939</v>
      </c>
      <c r="F234" s="81">
        <v>74136</v>
      </c>
      <c r="G234" s="81">
        <v>79075</v>
      </c>
      <c r="H234" s="81">
        <v>4246</v>
      </c>
      <c r="I234" s="81">
        <v>239709</v>
      </c>
      <c r="J234" s="81">
        <v>36166</v>
      </c>
      <c r="K234" s="81">
        <v>354950</v>
      </c>
      <c r="L234" s="81">
        <v>12564713</v>
      </c>
    </row>
    <row r="235" ht="25" customHeight="1">
      <c r="B235" s="77">
        <v>44116</v>
      </c>
      <c r="C235" s="83">
        <v>4821</v>
      </c>
      <c r="D235" s="84">
        <v>452</v>
      </c>
      <c r="E235" s="84">
        <v>5273</v>
      </c>
      <c r="F235" s="84">
        <v>77491</v>
      </c>
      <c r="G235" s="84">
        <v>82764</v>
      </c>
      <c r="H235" s="84">
        <v>3689</v>
      </c>
      <c r="I235" s="84">
        <v>240600</v>
      </c>
      <c r="J235" s="84">
        <v>36205</v>
      </c>
      <c r="K235" s="84">
        <v>359569</v>
      </c>
      <c r="L235" s="84">
        <v>12650155</v>
      </c>
    </row>
    <row r="236" ht="25" customHeight="1">
      <c r="B236" s="77">
        <v>44117</v>
      </c>
      <c r="C236" s="80">
        <v>5076</v>
      </c>
      <c r="D236" s="81">
        <v>514</v>
      </c>
      <c r="E236" s="81">
        <v>5590</v>
      </c>
      <c r="F236" s="81">
        <v>81603</v>
      </c>
      <c r="G236" s="81">
        <v>87193</v>
      </c>
      <c r="H236" s="81">
        <v>4429</v>
      </c>
      <c r="I236" s="81">
        <v>242028</v>
      </c>
      <c r="J236" s="81">
        <v>36246</v>
      </c>
      <c r="K236" s="81">
        <v>365467</v>
      </c>
      <c r="L236" s="81">
        <v>12762699</v>
      </c>
    </row>
    <row r="237" ht="25" customHeight="1">
      <c r="B237" s="77">
        <v>44118</v>
      </c>
      <c r="C237" s="83">
        <v>5470</v>
      </c>
      <c r="D237" s="84">
        <v>539</v>
      </c>
      <c r="E237" s="84">
        <v>6009</v>
      </c>
      <c r="F237" s="84">
        <v>86436</v>
      </c>
      <c r="G237" s="84">
        <v>92445</v>
      </c>
      <c r="H237" s="84">
        <v>5252</v>
      </c>
      <c r="I237" s="84">
        <v>244065</v>
      </c>
      <c r="J237" s="84">
        <v>36289</v>
      </c>
      <c r="K237" s="84">
        <v>372799</v>
      </c>
      <c r="L237" s="84">
        <v>12914895</v>
      </c>
    </row>
    <row r="238" ht="25" customHeight="1">
      <c r="B238" s="77">
        <v>44119</v>
      </c>
      <c r="C238" s="80">
        <v>5796</v>
      </c>
      <c r="D238" s="81">
        <v>586</v>
      </c>
      <c r="E238" s="81">
        <v>6382</v>
      </c>
      <c r="F238" s="81">
        <v>92884</v>
      </c>
      <c r="G238" s="81">
        <v>99266</v>
      </c>
      <c r="H238" s="81">
        <v>6821</v>
      </c>
      <c r="I238" s="81">
        <v>245964</v>
      </c>
      <c r="J238" s="81">
        <v>36372</v>
      </c>
      <c r="K238" s="81">
        <v>381602</v>
      </c>
      <c r="L238" s="81">
        <v>13077827</v>
      </c>
    </row>
    <row r="239" ht="25" customHeight="1">
      <c r="B239" s="77">
        <v>44120</v>
      </c>
      <c r="C239" s="83">
        <v>6178</v>
      </c>
      <c r="D239" s="84">
        <v>638</v>
      </c>
      <c r="E239" s="84">
        <v>6816</v>
      </c>
      <c r="F239" s="84">
        <v>100496</v>
      </c>
      <c r="G239" s="84">
        <v>107312</v>
      </c>
      <c r="H239" s="84">
        <v>8046</v>
      </c>
      <c r="I239" s="84">
        <v>247872</v>
      </c>
      <c r="J239" s="84">
        <v>36427</v>
      </c>
      <c r="K239" s="84">
        <v>391611</v>
      </c>
      <c r="L239" s="84">
        <v>13228204</v>
      </c>
    </row>
    <row r="240" ht="26.5" customHeight="1">
      <c r="B240" s="104">
        <v>44121</v>
      </c>
      <c r="C240" s="105">
        <v>6617</v>
      </c>
      <c r="D240" s="106">
        <v>705</v>
      </c>
      <c r="E240" s="106">
        <v>7322</v>
      </c>
      <c r="F240" s="106">
        <v>109613</v>
      </c>
      <c r="G240" s="106">
        <v>116935</v>
      </c>
      <c r="H240" s="106">
        <v>9623</v>
      </c>
      <c r="I240" s="106">
        <v>249127</v>
      </c>
      <c r="J240" s="106">
        <v>36474</v>
      </c>
      <c r="K240" s="106">
        <v>402536</v>
      </c>
      <c r="L240" s="106">
        <v>13394041</v>
      </c>
    </row>
    <row r="241" ht="28" customHeight="1">
      <c r="B241" s="107">
        <v>44122</v>
      </c>
      <c r="C241" s="108">
        <v>7131</v>
      </c>
      <c r="D241" s="109">
        <v>750</v>
      </c>
      <c r="E241" s="109">
        <v>7881</v>
      </c>
      <c r="F241" s="109">
        <v>118356</v>
      </c>
      <c r="G241" s="109">
        <v>126237</v>
      </c>
      <c r="H241" s="109">
        <v>9302</v>
      </c>
      <c r="I241" s="109">
        <v>251461</v>
      </c>
      <c r="J241" s="109">
        <v>36543</v>
      </c>
      <c r="K241" s="109">
        <v>414241</v>
      </c>
      <c r="L241" s="110">
        <v>13540582</v>
      </c>
    </row>
    <row r="242" ht="26.5" customHeight="1">
      <c r="B242" s="111">
        <v>44123</v>
      </c>
      <c r="C242" s="112">
        <v>7676</v>
      </c>
      <c r="D242" s="113">
        <v>797</v>
      </c>
      <c r="E242" s="113">
        <v>8473</v>
      </c>
      <c r="F242" s="113">
        <v>125530</v>
      </c>
      <c r="G242" s="113">
        <v>134003</v>
      </c>
      <c r="H242" s="113">
        <v>7766</v>
      </c>
      <c r="I242" s="113">
        <v>252959</v>
      </c>
      <c r="J242" s="113">
        <v>36616</v>
      </c>
      <c r="K242" s="113">
        <v>423578</v>
      </c>
      <c r="L242" s="113">
        <v>13639444</v>
      </c>
    </row>
    <row r="243" ht="25" customHeight="1">
      <c r="B243" s="77">
        <v>44124</v>
      </c>
      <c r="C243" s="83">
        <v>8454</v>
      </c>
      <c r="D243" s="84">
        <v>870</v>
      </c>
      <c r="E243" s="84">
        <v>9324</v>
      </c>
      <c r="F243" s="84">
        <v>133415</v>
      </c>
      <c r="G243" s="84">
        <v>142739</v>
      </c>
      <c r="H243" s="84">
        <v>8736</v>
      </c>
      <c r="I243" s="84">
        <v>255005</v>
      </c>
      <c r="J243" s="84">
        <v>36705</v>
      </c>
      <c r="K243" s="84">
        <v>434449</v>
      </c>
      <c r="L243" s="84">
        <v>13784181</v>
      </c>
    </row>
    <row r="244" ht="25" customHeight="1">
      <c r="B244" s="77">
        <v>44125</v>
      </c>
      <c r="C244" s="80">
        <v>9057</v>
      </c>
      <c r="D244" s="81">
        <v>926</v>
      </c>
      <c r="E244" s="81">
        <v>9983</v>
      </c>
      <c r="F244" s="81">
        <v>145459</v>
      </c>
      <c r="G244" s="81">
        <v>155442</v>
      </c>
      <c r="H244" s="81">
        <v>12703</v>
      </c>
      <c r="I244" s="81">
        <v>257374</v>
      </c>
      <c r="J244" s="81">
        <v>36832</v>
      </c>
      <c r="K244" s="81">
        <v>449648</v>
      </c>
      <c r="L244" s="81">
        <v>13962029</v>
      </c>
    </row>
    <row r="245" ht="25" customHeight="1">
      <c r="B245" s="77">
        <v>44126</v>
      </c>
      <c r="C245" s="83">
        <v>9694</v>
      </c>
      <c r="D245" s="84">
        <v>992</v>
      </c>
      <c r="E245" s="84">
        <v>10686</v>
      </c>
      <c r="F245" s="84">
        <v>158616</v>
      </c>
      <c r="G245" s="84">
        <v>169302</v>
      </c>
      <c r="H245" s="84">
        <v>13860</v>
      </c>
      <c r="I245" s="84">
        <v>259456</v>
      </c>
      <c r="J245" s="84">
        <v>36968</v>
      </c>
      <c r="K245" s="84">
        <v>465726</v>
      </c>
      <c r="L245" s="84">
        <v>14132421</v>
      </c>
    </row>
    <row r="246" ht="25" customHeight="1">
      <c r="B246" s="77">
        <v>44127</v>
      </c>
      <c r="C246" s="80">
        <v>10549</v>
      </c>
      <c r="D246" s="81">
        <v>1049</v>
      </c>
      <c r="E246" s="81">
        <v>11598</v>
      </c>
      <c r="F246" s="81">
        <v>174404</v>
      </c>
      <c r="G246" s="81">
        <v>186002</v>
      </c>
      <c r="H246" s="81">
        <v>16700</v>
      </c>
      <c r="I246" s="81">
        <v>261808</v>
      </c>
      <c r="J246" s="81">
        <v>37059</v>
      </c>
      <c r="K246" s="81">
        <v>484869</v>
      </c>
      <c r="L246" s="81">
        <v>14314453</v>
      </c>
    </row>
    <row r="247" ht="25" customHeight="1">
      <c r="B247" s="77">
        <v>44128</v>
      </c>
      <c r="C247" s="83">
        <v>11287</v>
      </c>
      <c r="D247" s="84">
        <v>1128</v>
      </c>
      <c r="E247" s="84">
        <v>12415</v>
      </c>
      <c r="F247" s="84">
        <v>190767</v>
      </c>
      <c r="G247" s="84">
        <v>203182</v>
      </c>
      <c r="H247" s="84">
        <v>17180</v>
      </c>
      <c r="I247" s="84">
        <v>264117</v>
      </c>
      <c r="J247" s="84">
        <v>37210</v>
      </c>
      <c r="K247" s="84">
        <v>504509</v>
      </c>
      <c r="L247" s="84">
        <v>14492122</v>
      </c>
    </row>
    <row r="248" ht="26.5" customHeight="1">
      <c r="B248" s="104">
        <v>44129</v>
      </c>
      <c r="C248" s="105">
        <v>12006</v>
      </c>
      <c r="D248" s="106">
        <v>1208</v>
      </c>
      <c r="E248" s="106">
        <v>13214</v>
      </c>
      <c r="F248" s="106">
        <v>209027</v>
      </c>
      <c r="G248" s="106">
        <v>222241</v>
      </c>
      <c r="H248" s="106">
        <v>19059</v>
      </c>
      <c r="I248" s="106">
        <v>266203</v>
      </c>
      <c r="J248" s="106">
        <v>37338</v>
      </c>
      <c r="K248" s="106">
        <v>525782</v>
      </c>
      <c r="L248" s="106">
        <v>14654002</v>
      </c>
    </row>
    <row r="249" ht="28" customHeight="1">
      <c r="B249" s="107">
        <v>44130</v>
      </c>
      <c r="C249" s="108">
        <v>12997</v>
      </c>
      <c r="D249" s="109">
        <v>1284</v>
      </c>
      <c r="E249" s="109">
        <v>14281</v>
      </c>
      <c r="F249" s="109">
        <v>222403</v>
      </c>
      <c r="G249" s="109">
        <v>236684</v>
      </c>
      <c r="H249" s="109">
        <v>14443</v>
      </c>
      <c r="I249" s="109">
        <v>268626</v>
      </c>
      <c r="J249" s="109">
        <v>37479</v>
      </c>
      <c r="K249" s="109">
        <v>542789</v>
      </c>
      <c r="L249" s="110">
        <v>14778688</v>
      </c>
    </row>
    <row r="250" ht="26.5" customHeight="1">
      <c r="B250" s="111">
        <v>44131</v>
      </c>
      <c r="C250" s="112">
        <v>13955</v>
      </c>
      <c r="D250" s="113">
        <v>1411</v>
      </c>
      <c r="E250" s="113">
        <v>15366</v>
      </c>
      <c r="F250" s="113">
        <v>239724</v>
      </c>
      <c r="G250" s="113">
        <v>255090</v>
      </c>
      <c r="H250" s="113">
        <v>18406</v>
      </c>
      <c r="I250" s="113">
        <v>271988</v>
      </c>
      <c r="J250" s="113">
        <v>37700</v>
      </c>
      <c r="K250" s="113">
        <v>564778</v>
      </c>
      <c r="L250" s="113">
        <v>14953086</v>
      </c>
    </row>
    <row r="251" ht="25" customHeight="1">
      <c r="B251" s="77">
        <v>44132</v>
      </c>
      <c r="C251" s="83">
        <v>14981</v>
      </c>
      <c r="D251" s="84">
        <v>1536</v>
      </c>
      <c r="E251" s="84">
        <v>16517</v>
      </c>
      <c r="F251" s="84">
        <v>259940</v>
      </c>
      <c r="G251" s="84">
        <v>276457</v>
      </c>
      <c r="H251" s="84">
        <v>21367</v>
      </c>
      <c r="I251" s="84">
        <v>275404</v>
      </c>
      <c r="J251" s="84">
        <v>37905</v>
      </c>
      <c r="K251" s="84">
        <v>589766</v>
      </c>
      <c r="L251" s="84">
        <v>15152038</v>
      </c>
    </row>
    <row r="252" ht="25" customHeight="1">
      <c r="B252" s="77">
        <v>44133</v>
      </c>
      <c r="C252" s="80">
        <v>15964</v>
      </c>
      <c r="D252" s="81">
        <v>1651</v>
      </c>
      <c r="E252" s="81">
        <v>17615</v>
      </c>
      <c r="F252" s="81">
        <v>281576</v>
      </c>
      <c r="G252" s="81">
        <v>299191</v>
      </c>
      <c r="H252" s="81">
        <v>22734</v>
      </c>
      <c r="I252" s="81">
        <v>279282</v>
      </c>
      <c r="J252" s="81">
        <v>38122</v>
      </c>
      <c r="K252" s="81">
        <v>616595</v>
      </c>
      <c r="L252" s="81">
        <v>15353490</v>
      </c>
    </row>
    <row r="253" ht="25" customHeight="1">
      <c r="B253" s="77">
        <v>44134</v>
      </c>
      <c r="C253" s="83">
        <v>16994</v>
      </c>
      <c r="D253" s="84">
        <v>1746</v>
      </c>
      <c r="E253" s="84">
        <v>18740</v>
      </c>
      <c r="F253" s="84">
        <v>307046</v>
      </c>
      <c r="G253" s="84">
        <v>325786</v>
      </c>
      <c r="H253" s="84">
        <v>26595</v>
      </c>
      <c r="I253" s="84">
        <v>283567</v>
      </c>
      <c r="J253" s="84">
        <v>38321</v>
      </c>
      <c r="K253" s="84">
        <v>647674</v>
      </c>
      <c r="L253" s="84">
        <v>15568575</v>
      </c>
    </row>
    <row r="254" ht="25" customHeight="1">
      <c r="B254" s="77">
        <v>44135</v>
      </c>
      <c r="C254" s="80">
        <v>17966</v>
      </c>
      <c r="D254" s="81">
        <v>1843</v>
      </c>
      <c r="E254" s="81">
        <v>19809</v>
      </c>
      <c r="F254" s="81">
        <v>331577</v>
      </c>
      <c r="G254" s="81">
        <v>351386</v>
      </c>
      <c r="H254" s="81">
        <v>25600</v>
      </c>
      <c r="I254" s="81">
        <v>289426</v>
      </c>
      <c r="J254" s="81">
        <v>38618</v>
      </c>
      <c r="K254" s="81">
        <v>679430</v>
      </c>
      <c r="L254" s="81">
        <v>15784461</v>
      </c>
    </row>
    <row r="255" ht="25" customHeight="1">
      <c r="B255" s="77">
        <v>44136</v>
      </c>
      <c r="C255" s="83">
        <v>18902</v>
      </c>
      <c r="D255" s="84">
        <v>1939</v>
      </c>
      <c r="E255" s="84">
        <v>20841</v>
      </c>
      <c r="F255" s="84">
        <v>357288</v>
      </c>
      <c r="G255" s="84">
        <v>378129</v>
      </c>
      <c r="H255" s="84">
        <v>26743</v>
      </c>
      <c r="I255" s="84">
        <v>292380</v>
      </c>
      <c r="J255" s="84">
        <v>38826</v>
      </c>
      <c r="K255" s="84">
        <v>709335</v>
      </c>
      <c r="L255" s="84">
        <v>15967918</v>
      </c>
    </row>
    <row r="256" ht="25" customHeight="1">
      <c r="B256" s="77">
        <v>44137</v>
      </c>
      <c r="C256" s="80">
        <v>19840</v>
      </c>
      <c r="D256" s="81">
        <v>2022</v>
      </c>
      <c r="E256" s="81">
        <v>21862</v>
      </c>
      <c r="F256" s="81">
        <v>374650</v>
      </c>
      <c r="G256" s="81">
        <v>396512</v>
      </c>
      <c r="H256" s="81">
        <v>18383</v>
      </c>
      <c r="I256" s="81">
        <v>296017</v>
      </c>
      <c r="J256" s="81">
        <v>39059</v>
      </c>
      <c r="K256" s="81">
        <v>731588</v>
      </c>
      <c r="L256" s="81">
        <v>16103649</v>
      </c>
    </row>
    <row r="257" ht="25" customHeight="1">
      <c r="B257" s="77">
        <v>44138</v>
      </c>
      <c r="C257" s="83">
        <v>21114</v>
      </c>
      <c r="D257" s="84">
        <v>2225</v>
      </c>
      <c r="E257" s="84">
        <v>23339</v>
      </c>
      <c r="F257" s="84">
        <v>394803</v>
      </c>
      <c r="G257" s="84">
        <v>418142</v>
      </c>
      <c r="H257" s="84">
        <v>21630</v>
      </c>
      <c r="I257" s="84">
        <v>302275</v>
      </c>
      <c r="J257" s="84">
        <v>39412</v>
      </c>
      <c r="K257" s="84">
        <v>759829</v>
      </c>
      <c r="L257" s="84">
        <v>16285936</v>
      </c>
    </row>
    <row r="258" ht="25" customHeight="1">
      <c r="B258" s="77">
        <v>44139</v>
      </c>
      <c r="C258" s="80">
        <v>22116</v>
      </c>
      <c r="D258" s="81">
        <v>2292</v>
      </c>
      <c r="E258" s="81">
        <v>24408</v>
      </c>
      <c r="F258" s="81">
        <v>418827</v>
      </c>
      <c r="G258" s="81">
        <v>443235</v>
      </c>
      <c r="H258" s="81">
        <v>25093</v>
      </c>
      <c r="I258" s="81">
        <v>307378</v>
      </c>
      <c r="J258" s="81">
        <v>39764</v>
      </c>
      <c r="K258" s="81">
        <v>790377</v>
      </c>
      <c r="L258" s="81">
        <v>16497767</v>
      </c>
    </row>
    <row r="259" ht="26.5" customHeight="1">
      <c r="B259" s="104">
        <v>44140</v>
      </c>
      <c r="C259" s="114">
        <v>23256</v>
      </c>
      <c r="D259" s="115">
        <v>2391</v>
      </c>
      <c r="E259" s="115">
        <v>25647</v>
      </c>
      <c r="F259" s="115">
        <v>446701</v>
      </c>
      <c r="G259" s="115">
        <v>472348</v>
      </c>
      <c r="H259" s="115">
        <v>29113</v>
      </c>
      <c r="I259" s="115">
        <v>312339</v>
      </c>
      <c r="J259" s="115">
        <v>40192</v>
      </c>
      <c r="K259" s="115">
        <v>824879</v>
      </c>
      <c r="L259" s="115">
        <v>16717651</v>
      </c>
    </row>
    <row r="260" ht="28" customHeight="1">
      <c r="B260" s="107">
        <v>44141</v>
      </c>
      <c r="C260" s="116">
        <v>24005</v>
      </c>
      <c r="D260" s="117">
        <v>2515</v>
      </c>
      <c r="E260" s="117">
        <v>26520</v>
      </c>
      <c r="F260" s="117">
        <v>472598</v>
      </c>
      <c r="G260" s="117">
        <v>499118</v>
      </c>
      <c r="H260" s="117">
        <v>26770</v>
      </c>
      <c r="I260" s="117">
        <v>322925</v>
      </c>
      <c r="J260" s="117">
        <v>40638</v>
      </c>
      <c r="K260" s="117">
        <v>862681</v>
      </c>
      <c r="L260" s="118">
        <v>16951896</v>
      </c>
    </row>
    <row r="261" ht="26.5" customHeight="1">
      <c r="B261" s="111">
        <v>44142</v>
      </c>
      <c r="C261" s="119">
        <v>25109</v>
      </c>
      <c r="D261" s="120">
        <v>2634</v>
      </c>
      <c r="E261" s="120">
        <v>27743</v>
      </c>
      <c r="F261" s="120">
        <v>504793</v>
      </c>
      <c r="G261" s="120">
        <v>532536</v>
      </c>
      <c r="H261" s="120">
        <v>33418</v>
      </c>
      <c r="I261" s="120">
        <v>328891</v>
      </c>
      <c r="J261" s="120">
        <v>41063</v>
      </c>
      <c r="K261" s="120">
        <v>902490</v>
      </c>
      <c r="L261" s="120">
        <v>17183569</v>
      </c>
    </row>
    <row r="262" ht="25" customHeight="1">
      <c r="B262" s="77">
        <v>44143</v>
      </c>
      <c r="C262" s="80">
        <v>26440</v>
      </c>
      <c r="D262" s="81">
        <v>2749</v>
      </c>
      <c r="E262" s="81">
        <v>29189</v>
      </c>
      <c r="F262" s="81">
        <v>529447</v>
      </c>
      <c r="G262" s="81">
        <v>558636</v>
      </c>
      <c r="H262" s="81">
        <v>26100</v>
      </c>
      <c r="I262" s="81">
        <v>335074</v>
      </c>
      <c r="J262" s="81">
        <v>41394</v>
      </c>
      <c r="K262" s="81">
        <v>935104</v>
      </c>
      <c r="L262" s="81">
        <v>17374713</v>
      </c>
    </row>
    <row r="263" ht="25" customHeight="1">
      <c r="B263" s="77">
        <v>44144</v>
      </c>
      <c r="C263" s="83">
        <v>27636</v>
      </c>
      <c r="D263" s="84">
        <v>2849</v>
      </c>
      <c r="E263" s="84">
        <v>30485</v>
      </c>
      <c r="F263" s="84">
        <v>542849</v>
      </c>
      <c r="G263" s="84">
        <v>573334</v>
      </c>
      <c r="H263" s="84">
        <v>14698</v>
      </c>
      <c r="I263" s="84">
        <v>345289</v>
      </c>
      <c r="J263" s="84">
        <v>41750</v>
      </c>
      <c r="K263" s="84">
        <v>960373</v>
      </c>
      <c r="L263" s="84">
        <v>17522438</v>
      </c>
    </row>
    <row r="264" ht="26.5" customHeight="1">
      <c r="B264" s="104">
        <v>44145</v>
      </c>
      <c r="C264" s="105">
        <v>28633</v>
      </c>
      <c r="D264" s="106">
        <v>2971</v>
      </c>
      <c r="E264" s="106">
        <v>31604</v>
      </c>
      <c r="F264" s="106">
        <v>558506</v>
      </c>
      <c r="G264" s="106">
        <v>590110</v>
      </c>
      <c r="H264" s="106">
        <v>16776</v>
      </c>
      <c r="I264" s="106">
        <v>363023</v>
      </c>
      <c r="J264" s="106">
        <v>42330</v>
      </c>
      <c r="K264" s="106">
        <v>995463</v>
      </c>
      <c r="L264" s="106">
        <v>17740196</v>
      </c>
    </row>
    <row r="265" ht="28" customHeight="1">
      <c r="B265" s="107">
        <v>44146</v>
      </c>
      <c r="C265" s="108">
        <v>29444</v>
      </c>
      <c r="D265" s="109">
        <v>3081</v>
      </c>
      <c r="E265" s="109">
        <v>32525</v>
      </c>
      <c r="F265" s="109">
        <v>580833</v>
      </c>
      <c r="G265" s="109">
        <v>613358</v>
      </c>
      <c r="H265" s="109">
        <v>23248</v>
      </c>
      <c r="I265" s="109">
        <v>372113</v>
      </c>
      <c r="J265" s="109">
        <v>42953</v>
      </c>
      <c r="K265" s="109">
        <v>1028424</v>
      </c>
      <c r="L265" s="110">
        <v>17965836</v>
      </c>
    </row>
    <row r="266" ht="26.5" customHeight="1">
      <c r="B266" s="111">
        <v>44147</v>
      </c>
      <c r="C266" s="112">
        <v>29873</v>
      </c>
      <c r="D266" s="113">
        <v>3170</v>
      </c>
      <c r="E266" s="113">
        <v>33043</v>
      </c>
      <c r="F266" s="113">
        <v>602011</v>
      </c>
      <c r="G266" s="113">
        <v>635054</v>
      </c>
      <c r="H266" s="113">
        <v>21696</v>
      </c>
      <c r="I266" s="113">
        <v>387758</v>
      </c>
      <c r="J266" s="113">
        <v>43589</v>
      </c>
      <c r="K266" s="113">
        <v>1066401</v>
      </c>
      <c r="L266" s="113">
        <v>18200508</v>
      </c>
    </row>
    <row r="267" ht="25" customHeight="1">
      <c r="B267" s="77">
        <v>44148</v>
      </c>
      <c r="C267" s="83">
        <v>30914</v>
      </c>
      <c r="D267" s="84">
        <v>3230</v>
      </c>
      <c r="E267" s="84">
        <v>34144</v>
      </c>
      <c r="F267" s="84">
        <v>629782</v>
      </c>
      <c r="G267" s="84">
        <v>663926</v>
      </c>
      <c r="H267" s="84">
        <v>28872</v>
      </c>
      <c r="I267" s="84">
        <v>399238</v>
      </c>
      <c r="J267" s="84">
        <v>44139</v>
      </c>
      <c r="K267" s="84">
        <v>1107303</v>
      </c>
      <c r="L267" s="84">
        <v>18455416</v>
      </c>
    </row>
    <row r="268" ht="26.5" customHeight="1">
      <c r="B268" s="104">
        <v>44149</v>
      </c>
      <c r="C268" s="105">
        <v>31398</v>
      </c>
      <c r="D268" s="106">
        <v>3306</v>
      </c>
      <c r="E268" s="106">
        <v>34704</v>
      </c>
      <c r="F268" s="106">
        <v>653731</v>
      </c>
      <c r="G268" s="106">
        <v>688435</v>
      </c>
      <c r="H268" s="106">
        <v>24509</v>
      </c>
      <c r="I268" s="106">
        <v>411434</v>
      </c>
      <c r="J268" s="106">
        <v>44683</v>
      </c>
      <c r="K268" s="106">
        <v>1144552</v>
      </c>
      <c r="L268" s="106">
        <v>18683111</v>
      </c>
    </row>
    <row r="269" ht="28" customHeight="1">
      <c r="B269" s="107">
        <v>44150</v>
      </c>
      <c r="C269" s="108">
        <v>32047</v>
      </c>
      <c r="D269" s="109">
        <v>3422</v>
      </c>
      <c r="E269" s="109">
        <v>35469</v>
      </c>
      <c r="F269" s="109">
        <v>677021</v>
      </c>
      <c r="G269" s="109">
        <v>712490</v>
      </c>
      <c r="H269" s="109">
        <v>24055</v>
      </c>
      <c r="I269" s="109">
        <v>420810</v>
      </c>
      <c r="J269" s="109">
        <v>45229</v>
      </c>
      <c r="K269" s="109">
        <v>1178529</v>
      </c>
      <c r="L269" s="110">
        <v>18878386</v>
      </c>
    </row>
    <row r="270" ht="26.5" customHeight="1">
      <c r="B270" s="111">
        <v>44151</v>
      </c>
      <c r="C270" s="112">
        <v>32536</v>
      </c>
      <c r="D270" s="113">
        <v>3492</v>
      </c>
      <c r="E270" s="113">
        <v>36028</v>
      </c>
      <c r="F270" s="113">
        <v>681756</v>
      </c>
      <c r="G270" s="113">
        <v>717784</v>
      </c>
      <c r="H270" s="113">
        <v>5294</v>
      </c>
      <c r="I270" s="113">
        <v>442364</v>
      </c>
      <c r="J270" s="113">
        <v>45733</v>
      </c>
      <c r="K270" s="113">
        <v>1205881</v>
      </c>
      <c r="L270" s="113">
        <v>19031049</v>
      </c>
    </row>
    <row r="271" ht="25" customHeight="1">
      <c r="B271" s="77">
        <v>44152</v>
      </c>
      <c r="C271" s="83">
        <v>33074</v>
      </c>
      <c r="D271" s="84">
        <v>3612</v>
      </c>
      <c r="E271" s="84">
        <v>36686</v>
      </c>
      <c r="F271" s="84">
        <v>697124</v>
      </c>
      <c r="G271" s="84">
        <v>733810</v>
      </c>
      <c r="H271" s="84">
        <v>16026</v>
      </c>
      <c r="I271" s="84">
        <v>457798</v>
      </c>
      <c r="J271" s="84">
        <v>46464</v>
      </c>
      <c r="K271" s="84">
        <v>1238072</v>
      </c>
      <c r="L271" s="84">
        <v>19239507</v>
      </c>
    </row>
    <row r="272" ht="25" customHeight="1">
      <c r="B272" s="77">
        <v>44153</v>
      </c>
      <c r="C272" s="80">
        <v>33504</v>
      </c>
      <c r="D272" s="81">
        <v>3670</v>
      </c>
      <c r="E272" s="81">
        <v>37174</v>
      </c>
      <c r="F272" s="81">
        <v>705994</v>
      </c>
      <c r="G272" s="81">
        <v>743168</v>
      </c>
      <c r="H272" s="81">
        <v>9358</v>
      </c>
      <c r="I272" s="81">
        <v>481967</v>
      </c>
      <c r="J272" s="81">
        <v>47217</v>
      </c>
      <c r="K272" s="81">
        <v>1272352</v>
      </c>
      <c r="L272" s="81">
        <v>19474341</v>
      </c>
    </row>
    <row r="273" ht="25" customHeight="1">
      <c r="B273" s="77">
        <v>44154</v>
      </c>
      <c r="C273" s="83">
        <v>33610</v>
      </c>
      <c r="D273" s="84">
        <v>3712</v>
      </c>
      <c r="E273" s="84">
        <v>37322</v>
      </c>
      <c r="F273" s="84">
        <v>724349</v>
      </c>
      <c r="G273" s="84">
        <v>761671</v>
      </c>
      <c r="H273" s="84">
        <v>18503</v>
      </c>
      <c r="I273" s="84">
        <v>498987</v>
      </c>
      <c r="J273" s="84">
        <v>47870</v>
      </c>
      <c r="K273" s="84">
        <v>1308528</v>
      </c>
      <c r="L273" s="84">
        <v>19724527</v>
      </c>
    </row>
    <row r="274" ht="25" customHeight="1">
      <c r="B274" s="77">
        <v>44155</v>
      </c>
      <c r="C274" s="80">
        <v>33957</v>
      </c>
      <c r="D274" s="81">
        <v>3748</v>
      </c>
      <c r="E274" s="81">
        <v>37705</v>
      </c>
      <c r="F274" s="81">
        <v>739471</v>
      </c>
      <c r="G274" s="81">
        <v>777176</v>
      </c>
      <c r="H274" s="81">
        <v>15505</v>
      </c>
      <c r="I274" s="81">
        <v>520022</v>
      </c>
      <c r="J274" s="81">
        <v>48569</v>
      </c>
      <c r="K274" s="81">
        <v>1345767</v>
      </c>
      <c r="L274" s="81">
        <v>19962604</v>
      </c>
    </row>
    <row r="275" ht="25" customHeight="1">
      <c r="B275" s="77">
        <v>44156</v>
      </c>
      <c r="C275" s="83">
        <v>34063</v>
      </c>
      <c r="D275" s="84">
        <v>3758</v>
      </c>
      <c r="E275" s="84">
        <v>37821</v>
      </c>
      <c r="F275" s="84">
        <v>753925</v>
      </c>
      <c r="G275" s="84">
        <v>791746</v>
      </c>
      <c r="H275" s="84">
        <v>14570</v>
      </c>
      <c r="I275" s="84">
        <v>539524</v>
      </c>
      <c r="J275" s="84">
        <v>49261</v>
      </c>
      <c r="K275" s="84">
        <v>1380531</v>
      </c>
      <c r="L275" s="84">
        <v>20199829</v>
      </c>
    </row>
    <row r="276" ht="25" customHeight="1">
      <c r="B276" s="77">
        <v>44157</v>
      </c>
      <c r="C276" s="80">
        <v>34279</v>
      </c>
      <c r="D276" s="81">
        <v>3801</v>
      </c>
      <c r="E276" s="81">
        <v>38080</v>
      </c>
      <c r="F276" s="81">
        <v>767867</v>
      </c>
      <c r="G276" s="81">
        <v>805947</v>
      </c>
      <c r="H276" s="81">
        <v>14201</v>
      </c>
      <c r="I276" s="81">
        <v>553098</v>
      </c>
      <c r="J276" s="81">
        <v>49823</v>
      </c>
      <c r="K276" s="81">
        <v>1408868</v>
      </c>
      <c r="L276" s="81">
        <v>20388576</v>
      </c>
    </row>
    <row r="277" ht="25" customHeight="1">
      <c r="B277" s="77">
        <v>44158</v>
      </c>
      <c r="C277" s="83">
        <v>34697</v>
      </c>
      <c r="D277" s="84">
        <v>3810</v>
      </c>
      <c r="E277" s="84">
        <v>38507</v>
      </c>
      <c r="F277" s="84">
        <v>758342</v>
      </c>
      <c r="G277" s="84">
        <v>796849</v>
      </c>
      <c r="H277" s="84">
        <v>-9098</v>
      </c>
      <c r="I277" s="84">
        <v>584493</v>
      </c>
      <c r="J277" s="84">
        <v>50453</v>
      </c>
      <c r="K277" s="84">
        <v>1431795</v>
      </c>
      <c r="L277" s="84">
        <v>20537521</v>
      </c>
    </row>
    <row r="278" ht="26.5" customHeight="1">
      <c r="B278" s="77">
        <v>44159</v>
      </c>
      <c r="C278" s="80">
        <v>34577</v>
      </c>
      <c r="D278" s="121">
        <v>3816</v>
      </c>
      <c r="E278" s="81">
        <v>38393</v>
      </c>
      <c r="F278" s="81">
        <v>759993</v>
      </c>
      <c r="G278" s="81">
        <v>798386</v>
      </c>
      <c r="H278" s="81">
        <v>1537</v>
      </c>
      <c r="I278" s="81">
        <v>605330</v>
      </c>
      <c r="J278" s="81">
        <v>51306</v>
      </c>
      <c r="K278" s="81">
        <v>1455022</v>
      </c>
      <c r="L278" s="81">
        <v>20726180</v>
      </c>
    </row>
    <row r="279" ht="28" customHeight="1">
      <c r="B279" s="77">
        <v>44160</v>
      </c>
      <c r="C279" s="122">
        <v>34313</v>
      </c>
      <c r="D279" s="123">
        <v>3848</v>
      </c>
      <c r="E279" s="124">
        <v>38161</v>
      </c>
      <c r="F279" s="84">
        <v>753536</v>
      </c>
      <c r="G279" s="84">
        <v>791697</v>
      </c>
      <c r="H279" s="84">
        <v>-6689</v>
      </c>
      <c r="I279" s="84">
        <v>637149</v>
      </c>
      <c r="J279" s="84">
        <v>52028</v>
      </c>
      <c r="K279" s="84">
        <v>1480874</v>
      </c>
      <c r="L279" s="84">
        <v>20956187</v>
      </c>
    </row>
    <row r="280" ht="26.5" customHeight="1">
      <c r="B280" s="77">
        <v>44161</v>
      </c>
      <c r="C280" s="80">
        <v>34038</v>
      </c>
      <c r="D280" s="125">
        <v>3846</v>
      </c>
      <c r="E280" s="81">
        <v>37884</v>
      </c>
      <c r="F280" s="81">
        <v>757961</v>
      </c>
      <c r="G280" s="81">
        <v>795845</v>
      </c>
      <c r="H280" s="81">
        <v>4148</v>
      </c>
      <c r="I280" s="81">
        <v>661180</v>
      </c>
      <c r="J280" s="81">
        <v>52850</v>
      </c>
      <c r="K280" s="81">
        <v>1509875</v>
      </c>
      <c r="L280" s="81">
        <v>21188898</v>
      </c>
    </row>
    <row r="281" ht="25" customHeight="1">
      <c r="B281" s="77">
        <v>44162</v>
      </c>
      <c r="C281" s="83">
        <v>33684</v>
      </c>
      <c r="D281" s="84">
        <v>3782</v>
      </c>
      <c r="E281" s="84">
        <v>37466</v>
      </c>
      <c r="F281" s="84">
        <v>750427</v>
      </c>
      <c r="G281" s="84">
        <v>787893</v>
      </c>
      <c r="H281" s="84">
        <v>-7952</v>
      </c>
      <c r="I281" s="84">
        <v>696647</v>
      </c>
      <c r="J281" s="84">
        <v>53677</v>
      </c>
      <c r="K281" s="84">
        <v>1538217</v>
      </c>
      <c r="L281" s="84">
        <v>21411701</v>
      </c>
    </row>
    <row r="282" ht="26.5" customHeight="1">
      <c r="B282" s="82">
        <v>44163</v>
      </c>
      <c r="C282" s="126">
        <v>33299</v>
      </c>
      <c r="D282" s="127">
        <v>3762</v>
      </c>
      <c r="E282" s="127">
        <v>37061</v>
      </c>
      <c r="F282" s="127">
        <v>752247</v>
      </c>
      <c r="G282" s="127">
        <v>789308</v>
      </c>
      <c r="H282" s="127">
        <v>1415</v>
      </c>
      <c r="I282" s="127">
        <v>720861</v>
      </c>
      <c r="J282" s="127">
        <v>54363</v>
      </c>
      <c r="K282" s="127">
        <v>1564532</v>
      </c>
      <c r="L282" s="127">
        <v>21637641</v>
      </c>
    </row>
    <row r="283" ht="28" customHeight="1">
      <c r="B283" s="85">
        <v>44164</v>
      </c>
      <c r="C283" s="128">
        <v>32879</v>
      </c>
      <c r="D283" s="129">
        <v>3753</v>
      </c>
      <c r="E283" s="129">
        <v>36632</v>
      </c>
      <c r="F283" s="129">
        <v>759139</v>
      </c>
      <c r="G283" s="129">
        <v>795771</v>
      </c>
      <c r="H283" s="129">
        <v>6463</v>
      </c>
      <c r="I283" s="129">
        <v>734503</v>
      </c>
      <c r="J283" s="129">
        <v>54904</v>
      </c>
      <c r="K283" s="129">
        <v>1585178</v>
      </c>
      <c r="L283" s="130">
        <v>21814575</v>
      </c>
    </row>
    <row r="284" ht="26.5" customHeight="1">
      <c r="B284" s="87">
        <v>44165</v>
      </c>
      <c r="C284" s="131">
        <v>33187</v>
      </c>
      <c r="D284" s="132">
        <v>3744</v>
      </c>
      <c r="E284" s="132">
        <v>36931</v>
      </c>
      <c r="F284" s="132">
        <v>751540</v>
      </c>
      <c r="G284" s="132">
        <v>788471</v>
      </c>
      <c r="H284" s="132">
        <v>-7300</v>
      </c>
      <c r="I284" s="132">
        <v>757507</v>
      </c>
      <c r="J284" s="132">
        <v>55576</v>
      </c>
      <c r="K284" s="132">
        <v>1601554</v>
      </c>
      <c r="L284" s="132">
        <v>21945099</v>
      </c>
    </row>
    <row r="285" ht="25" customHeight="1">
      <c r="B285" s="77">
        <v>44166</v>
      </c>
      <c r="C285" s="83">
        <v>32811</v>
      </c>
      <c r="D285" s="84">
        <v>3663</v>
      </c>
      <c r="E285" s="84">
        <v>36474</v>
      </c>
      <c r="F285" s="84">
        <v>743471</v>
      </c>
      <c r="G285" s="84">
        <v>779945</v>
      </c>
      <c r="H285" s="84">
        <v>-8526</v>
      </c>
      <c r="I285" s="84">
        <v>784595</v>
      </c>
      <c r="J285" s="84">
        <v>56361</v>
      </c>
      <c r="K285" s="84">
        <v>1620901</v>
      </c>
      <c r="L285" s="84">
        <v>22127199</v>
      </c>
    </row>
    <row r="286" ht="25" customHeight="1">
      <c r="B286" s="77">
        <v>44167</v>
      </c>
      <c r="C286" s="80">
        <v>32454</v>
      </c>
      <c r="D286" s="81">
        <v>3616</v>
      </c>
      <c r="E286" s="81">
        <v>36070</v>
      </c>
      <c r="F286" s="81">
        <v>725160</v>
      </c>
      <c r="G286" s="81">
        <v>761230</v>
      </c>
      <c r="H286" s="81">
        <v>-18715</v>
      </c>
      <c r="I286" s="81">
        <v>823335</v>
      </c>
      <c r="J286" s="81">
        <v>57045</v>
      </c>
      <c r="K286" s="81">
        <v>1641610</v>
      </c>
      <c r="L286" s="81">
        <v>22334342</v>
      </c>
    </row>
  </sheetData>
  <mergeCells count="1">
    <mergeCell ref="B2:L2"/>
  </mergeCells>
  <pageMargins left="1" right="1" top="1" bottom="1" header="0.25" footer="0.25"/>
  <pageSetup firstPageNumber="1" fitToHeight="1" fitToWidth="1" scale="25" useFirstPageNumber="0" orientation="landscape" pageOrder="downThenOver"/>
  <headerFooter>
    <oddFooter>&amp;C&amp;"Helvetica Neue,Regular"&amp;10&amp;K000000&amp;P</oddFooter>
  </headerFooter>
  <drawing r:id="rId1"/>
</worksheet>
</file>

<file path=xl/worksheets/sheet2.xml><?xml version="1.0" encoding="utf-8"?>
<worksheet xmlns:r="http://schemas.openxmlformats.org/officeDocument/2006/relationships" xmlns="http://schemas.openxmlformats.org/spreadsheetml/2006/main">
  <sheetPr>
    <pageSetUpPr fitToPage="1"/>
  </sheetPr>
  <dimension ref="B3:R286"/>
  <sheetViews>
    <sheetView workbookViewId="0" showGridLines="0" defaultGridColor="1"/>
  </sheetViews>
  <sheetFormatPr defaultColWidth="16.3333" defaultRowHeight="20.05" customHeight="1" outlineLevelRow="0" outlineLevelCol="0"/>
  <cols>
    <col min="1" max="1" width="15.7344" style="133" customWidth="1"/>
    <col min="2" max="18" width="16.3516" style="133" customWidth="1"/>
    <col min="19" max="16384" width="16.3516" style="133" customWidth="1"/>
  </cols>
  <sheetData>
    <row r="1" ht="74.55" customHeight="1"/>
    <row r="2" ht="36.45" customHeight="1">
      <c r="B2" t="s" s="2">
        <v>0</v>
      </c>
      <c r="C2" s="2"/>
      <c r="D2" s="2"/>
      <c r="E2" s="2"/>
      <c r="F2" s="2"/>
      <c r="G2" s="2"/>
      <c r="H2" s="2"/>
      <c r="I2" s="2"/>
      <c r="J2" s="2"/>
      <c r="K2" s="2"/>
      <c r="L2" s="2"/>
      <c r="M2" s="2"/>
      <c r="N2" s="2"/>
      <c r="O2" s="2"/>
      <c r="P2" s="2"/>
      <c r="Q2" s="2"/>
      <c r="R2" s="2"/>
    </row>
    <row r="3" ht="68.15" customHeight="1">
      <c r="B3" t="s" s="3">
        <v>1</v>
      </c>
      <c r="C3" t="s" s="4">
        <v>12</v>
      </c>
      <c r="D3" t="s" s="5">
        <v>13</v>
      </c>
      <c r="E3" t="s" s="6">
        <v>14</v>
      </c>
      <c r="F3" t="s" s="7">
        <v>15</v>
      </c>
      <c r="G3" t="s" s="8">
        <v>16</v>
      </c>
      <c r="H3" t="s" s="4">
        <v>17</v>
      </c>
      <c r="I3" t="s" s="4">
        <v>18</v>
      </c>
      <c r="J3" t="s" s="5">
        <v>19</v>
      </c>
      <c r="K3" t="s" s="6">
        <v>20</v>
      </c>
      <c r="L3" t="s" s="6">
        <v>21</v>
      </c>
      <c r="M3" t="s" s="134">
        <v>22</v>
      </c>
      <c r="N3" t="s" s="4">
        <v>23</v>
      </c>
      <c r="O3" t="s" s="134">
        <v>24</v>
      </c>
      <c r="P3" t="s" s="135">
        <v>25</v>
      </c>
      <c r="Q3" t="s" s="135">
        <v>26</v>
      </c>
      <c r="R3" t="s" s="7">
        <v>27</v>
      </c>
    </row>
    <row r="4" ht="24.6" customHeight="1">
      <c r="B4" s="10">
        <v>43885</v>
      </c>
      <c r="C4" s="136">
        <f>'Italy-main'!J4/'Italy-main'!K4</f>
        <v>0.0305676855895197</v>
      </c>
      <c r="D4" s="136">
        <f>'Italy-main'!J4/'Italy-main'!I4</f>
        <v>7</v>
      </c>
      <c r="E4" s="136">
        <f>'Italy-main'!K4/'Italy-main'!L4</f>
        <v>0.0529602220166512</v>
      </c>
      <c r="F4" s="136">
        <f>'Italy-main'!D4/'Italy-main'!K4</f>
        <v>0.11353711790393</v>
      </c>
      <c r="G4" s="136">
        <f>('Italy-main'!J4+'Italy-main'!D4)/'Italy-main'!K4</f>
        <v>0.14410480349345</v>
      </c>
      <c r="H4" s="136">
        <f>'Italy-main'!H5/'Italy-main'!G4</f>
        <v>0.407239819004525</v>
      </c>
      <c r="I4" s="136">
        <v>0.1</v>
      </c>
      <c r="J4" s="136">
        <f>'Italy-main'!E4/'Italy-main'!K4</f>
        <v>0.554585152838428</v>
      </c>
      <c r="K4" s="137">
        <v>1</v>
      </c>
      <c r="L4" s="136">
        <v>0.1</v>
      </c>
      <c r="M4" s="136">
        <v>0.1667</v>
      </c>
      <c r="N4" s="137">
        <v>1</v>
      </c>
      <c r="O4" s="137">
        <v>1</v>
      </c>
      <c r="P4" s="137">
        <v>2000</v>
      </c>
      <c r="Q4" s="136">
        <f>R4/P4</f>
        <v>0.025</v>
      </c>
      <c r="R4" s="138">
        <v>50</v>
      </c>
    </row>
    <row r="5" ht="24.6" customHeight="1">
      <c r="B5" s="15">
        <v>43886</v>
      </c>
      <c r="C5" s="139">
        <f>'Italy-main'!J5/'Italy-main'!K5</f>
        <v>0.031055900621118</v>
      </c>
      <c r="D5" s="139">
        <f>'Italy-main'!J5/'Italy-main'!I5</f>
        <v>10</v>
      </c>
      <c r="E5" s="139">
        <f>'Italy-main'!K5/'Italy-main'!L5</f>
        <v>0.0373419923460513</v>
      </c>
      <c r="F5" s="139">
        <f>'Italy-main'!D5/'Italy-main'!K5</f>
        <v>0.108695652173913</v>
      </c>
      <c r="G5" s="139">
        <f>('Italy-main'!J5+'Italy-main'!D5)/'Italy-main'!K5</f>
        <v>0.139751552795031</v>
      </c>
      <c r="H5" s="139">
        <f>'Italy-main'!H6/'Italy-main'!G5</f>
        <v>0.237942122186495</v>
      </c>
      <c r="I5" s="139">
        <f>('Italy-main'!H5-'Italy-main'!H4)/'Italy-main'!H4</f>
        <v>-0.592760180995475</v>
      </c>
      <c r="J5" s="139">
        <f>'Italy-main'!E5/'Italy-main'!K5</f>
        <v>0.46583850931677</v>
      </c>
      <c r="K5" s="140">
        <f>'Italy-main'!J5-'Italy-main'!J4</f>
        <v>3</v>
      </c>
      <c r="L5" s="139">
        <f>(K5-K4)/K4</f>
        <v>2</v>
      </c>
      <c r="M5" s="139">
        <f>K5/'Italy-main'!J4</f>
        <v>0.428571428571429</v>
      </c>
      <c r="N5" s="140">
        <v>1</v>
      </c>
      <c r="O5" s="140">
        <v>1</v>
      </c>
      <c r="P5" s="140">
        <f>'Italy-main'!L5-'Italy-main'!L4</f>
        <v>4299</v>
      </c>
      <c r="Q5" s="139">
        <f>R5/P5</f>
        <v>0.0216329378925331</v>
      </c>
      <c r="R5" s="141">
        <f>'Italy-main'!K5-'Italy-main'!K4</f>
        <v>93</v>
      </c>
    </row>
    <row r="6" ht="24.6" customHeight="1">
      <c r="B6" s="15">
        <v>43887</v>
      </c>
      <c r="C6" s="136">
        <f>'Italy-main'!J6/'Italy-main'!K6</f>
        <v>0.03</v>
      </c>
      <c r="D6" s="136">
        <f>'Italy-main'!J6/'Italy-main'!I6</f>
        <v>4</v>
      </c>
      <c r="E6" s="136">
        <f>'Italy-main'!K6/'Italy-main'!L6</f>
        <v>0.0417231667883592</v>
      </c>
      <c r="F6" s="136">
        <f>'Italy-main'!D6/'Italy-main'!K6</f>
        <v>0.09</v>
      </c>
      <c r="G6" s="136">
        <f>('Italy-main'!J6+'Italy-main'!D6)/'Italy-main'!K6</f>
        <v>0.12</v>
      </c>
      <c r="H6" s="136">
        <f>'Italy-main'!H7/'Italy-main'!G6</f>
        <v>0.527272727272727</v>
      </c>
      <c r="I6" s="136">
        <f>('Italy-main'!H6-'Italy-main'!H5)/'Italy-main'!H5</f>
        <v>-0.177777777777778</v>
      </c>
      <c r="J6" s="136">
        <f>'Italy-main'!E6/'Italy-main'!K6</f>
        <v>0.41</v>
      </c>
      <c r="K6" s="137">
        <f>'Italy-main'!J6-'Italy-main'!J5</f>
        <v>2</v>
      </c>
      <c r="L6" s="136">
        <f>(K6-K5)/K5</f>
        <v>-0.333333333333333</v>
      </c>
      <c r="M6" s="136">
        <f>K6/'Italy-main'!J5</f>
        <v>0.2</v>
      </c>
      <c r="N6" s="137">
        <v>0.9838</v>
      </c>
      <c r="O6" s="137">
        <v>0.9663</v>
      </c>
      <c r="P6" s="137">
        <f>'Italy-main'!L6-'Italy-main'!L5</f>
        <v>964</v>
      </c>
      <c r="Q6" s="136">
        <f>R6/P6</f>
        <v>0.0809128630705394</v>
      </c>
      <c r="R6" s="138">
        <f>'Italy-main'!K6-'Italy-main'!K5</f>
        <v>78</v>
      </c>
    </row>
    <row r="7" ht="24.6" customHeight="1">
      <c r="B7" s="15">
        <v>43888</v>
      </c>
      <c r="C7" s="139">
        <f>'Italy-main'!J7/'Italy-main'!K7</f>
        <v>0.0261538461538462</v>
      </c>
      <c r="D7" s="139">
        <f>'Italy-main'!J7/'Italy-main'!I7</f>
        <v>0.377777777777778</v>
      </c>
      <c r="E7" s="139">
        <f>'Italy-main'!K7/'Italy-main'!L7</f>
        <v>0.0541035458631596</v>
      </c>
      <c r="F7" s="139">
        <f>'Italy-main'!D7/'Italy-main'!K7</f>
        <v>0.08615384615384621</v>
      </c>
      <c r="G7" s="139">
        <f>('Italy-main'!J7+'Italy-main'!D7)/'Italy-main'!K7</f>
        <v>0.112307692307692</v>
      </c>
      <c r="H7" s="139">
        <f>'Italy-main'!H8/'Italy-main'!G7</f>
        <v>0.396258503401361</v>
      </c>
      <c r="I7" s="139">
        <f>('Italy-main'!H7-'Italy-main'!H6)/'Italy-main'!H6</f>
        <v>1.74324324324324</v>
      </c>
      <c r="J7" s="139">
        <f>'Italy-main'!E7/'Italy-main'!K7</f>
        <v>0.467692307692308</v>
      </c>
      <c r="K7" s="140">
        <f>'Italy-main'!J7-'Italy-main'!J6</f>
        <v>5</v>
      </c>
      <c r="L7" s="139">
        <f>(K7-K6)/K6</f>
        <v>1.5</v>
      </c>
      <c r="M7" s="139">
        <f>K7/'Italy-main'!J6</f>
        <v>0.416666666666667</v>
      </c>
      <c r="N7" s="140">
        <v>0.9774</v>
      </c>
      <c r="O7" s="140">
        <v>0.9858</v>
      </c>
      <c r="P7" s="140">
        <f>'Italy-main'!L7-'Italy-main'!L6</f>
        <v>2427</v>
      </c>
      <c r="Q7" s="139">
        <f>R7/P7</f>
        <v>0.103007828594973</v>
      </c>
      <c r="R7" s="141">
        <f>'Italy-main'!K7-'Italy-main'!K6</f>
        <v>250</v>
      </c>
    </row>
    <row r="8" ht="24.6" customHeight="1">
      <c r="B8" s="15">
        <v>43889</v>
      </c>
      <c r="C8" s="136">
        <f>'Italy-main'!J8/'Italy-main'!K8</f>
        <v>0.0236486486486486</v>
      </c>
      <c r="D8" s="136">
        <f>'Italy-main'!J8/'Italy-main'!I8</f>
        <v>0.456521739130435</v>
      </c>
      <c r="E8" s="136">
        <f>'Italy-main'!K8/'Italy-main'!L8</f>
        <v>0.0565785281936923</v>
      </c>
      <c r="F8" s="136">
        <f>'Italy-main'!D8/'Italy-main'!K8</f>
        <v>0.0720720720720721</v>
      </c>
      <c r="G8" s="136">
        <f>('Italy-main'!J8+'Italy-main'!D8)/'Italy-main'!K8</f>
        <v>0.0957207207207207</v>
      </c>
      <c r="H8" s="136">
        <f>'Italy-main'!H9/'Italy-main'!G8</f>
        <v>0.277710109622412</v>
      </c>
      <c r="I8" s="136">
        <f>('Italy-main'!H8-'Italy-main'!H7)/'Italy-main'!H7</f>
        <v>0.147783251231527</v>
      </c>
      <c r="J8" s="136">
        <f>'Italy-main'!E8/'Italy-main'!K8</f>
        <v>0.460585585585586</v>
      </c>
      <c r="K8" s="137">
        <f>'Italy-main'!J8-'Italy-main'!J7</f>
        <v>4</v>
      </c>
      <c r="L8" s="136">
        <f>(K8-K7)/K7</f>
        <v>-0.2</v>
      </c>
      <c r="M8" s="136">
        <f>K8/'Italy-main'!J7</f>
        <v>0.235294117647059</v>
      </c>
      <c r="N8" s="137">
        <v>0.9886</v>
      </c>
      <c r="O8" s="137">
        <v>0.9905</v>
      </c>
      <c r="P8" s="137">
        <f>'Italy-main'!L8-'Italy-main'!L7</f>
        <v>3681</v>
      </c>
      <c r="Q8" s="136">
        <f>R8/P8</f>
        <v>0.0646563433849497</v>
      </c>
      <c r="R8" s="138">
        <f>'Italy-main'!K8-'Italy-main'!K7</f>
        <v>238</v>
      </c>
    </row>
    <row r="9" ht="24.6" customHeight="1">
      <c r="B9" s="15">
        <v>43890</v>
      </c>
      <c r="C9" s="139">
        <f>'Italy-main'!J9/'Italy-main'!K9</f>
        <v>0.025709219858156</v>
      </c>
      <c r="D9" s="139">
        <f>'Italy-main'!J9/'Italy-main'!I9</f>
        <v>0.58</v>
      </c>
      <c r="E9" s="139">
        <f>'Italy-main'!K9/'Italy-main'!L9</f>
        <v>0.0604469213868496</v>
      </c>
      <c r="F9" s="139">
        <f>'Italy-main'!D9/'Italy-main'!K9</f>
        <v>0.09308510638297871</v>
      </c>
      <c r="G9" s="139">
        <f>('Italy-main'!J9+'Italy-main'!D9)/'Italy-main'!K9</f>
        <v>0.118794326241135</v>
      </c>
      <c r="H9" s="139">
        <f>'Italy-main'!H10/'Italy-main'!G9</f>
        <v>0.5033365109628219</v>
      </c>
      <c r="I9" s="139">
        <f>('Italy-main'!H9-'Italy-main'!H8)/'Italy-main'!H8</f>
        <v>-0.0214592274678112</v>
      </c>
      <c r="J9" s="139">
        <f>'Italy-main'!E9/'Italy-main'!K9</f>
        <v>0.448581560283688</v>
      </c>
      <c r="K9" s="140">
        <f>'Italy-main'!J9-'Italy-main'!J8</f>
        <v>8</v>
      </c>
      <c r="L9" s="139">
        <f>(K9-K8)/K8</f>
        <v>1</v>
      </c>
      <c r="M9" s="139">
        <f>K9/'Italy-main'!J8</f>
        <v>0.380952380952381</v>
      </c>
      <c r="N9" s="140">
        <v>0.991</v>
      </c>
      <c r="O9" s="140">
        <v>0.9944</v>
      </c>
      <c r="P9" s="140">
        <f>'Italy-main'!L9-'Italy-main'!L8</f>
        <v>2966</v>
      </c>
      <c r="Q9" s="139">
        <f>R9/P9</f>
        <v>0.0809170600134862</v>
      </c>
      <c r="R9" s="141">
        <f>'Italy-main'!K9-'Italy-main'!K8</f>
        <v>240</v>
      </c>
    </row>
    <row r="10" ht="24.6" customHeight="1">
      <c r="B10" s="15">
        <v>43891</v>
      </c>
      <c r="C10" s="136">
        <f>'Italy-main'!J10/'Italy-main'!K10</f>
        <v>0.0200708382526564</v>
      </c>
      <c r="D10" s="136">
        <f>'Italy-main'!J10/'Italy-main'!I10</f>
        <v>0.409638554216867</v>
      </c>
      <c r="E10" s="136">
        <f>'Italy-main'!K10/'Italy-main'!L10</f>
        <v>0.0801817579400767</v>
      </c>
      <c r="F10" s="136">
        <f>'Italy-main'!D10/'Italy-main'!K10</f>
        <v>0.0826446280991736</v>
      </c>
      <c r="G10" s="136">
        <f>('Italy-main'!J10+'Italy-main'!D10)/'Italy-main'!K10</f>
        <v>0.10271546635183</v>
      </c>
      <c r="H10" s="136">
        <f>'Italy-main'!H11/'Italy-main'!G10</f>
        <v>0.163601775523145</v>
      </c>
      <c r="I10" s="136">
        <f>('Italy-main'!H10-'Italy-main'!H9)/'Italy-main'!H9</f>
        <v>1.31578947368421</v>
      </c>
      <c r="J10" s="136">
        <f>'Italy-main'!E10/'Italy-main'!K10</f>
        <v>0.459858323494687</v>
      </c>
      <c r="K10" s="137">
        <f>'Italy-main'!J10-'Italy-main'!J9</f>
        <v>5</v>
      </c>
      <c r="L10" s="136">
        <f>(K10-K9)/K9</f>
        <v>-0.375</v>
      </c>
      <c r="M10" s="136">
        <f>K10/'Italy-main'!J9</f>
        <v>0.172413793103448</v>
      </c>
      <c r="N10" s="137">
        <v>0.9943</v>
      </c>
      <c r="O10" s="137">
        <v>0.9933</v>
      </c>
      <c r="P10" s="137">
        <f>'Italy-main'!L10-'Italy-main'!L9</f>
        <v>2466</v>
      </c>
      <c r="Q10" s="136">
        <f>R10/P10</f>
        <v>0.229521492295215</v>
      </c>
      <c r="R10" s="138">
        <f>'Italy-main'!K10-'Italy-main'!K9</f>
        <v>566</v>
      </c>
    </row>
    <row r="11" ht="24.6" customHeight="1">
      <c r="B11" s="15">
        <v>43892</v>
      </c>
      <c r="C11" s="139">
        <f>'Italy-main'!J11/'Italy-main'!K11</f>
        <v>0.0255402750491159</v>
      </c>
      <c r="D11" s="139">
        <f>'Italy-main'!J11/'Italy-main'!I11</f>
        <v>0.348993288590604</v>
      </c>
      <c r="E11" s="139">
        <f>'Italy-main'!K11/'Italy-main'!L11</f>
        <v>0.08721353608909831</v>
      </c>
      <c r="F11" s="139">
        <f>'Italy-main'!D11/'Italy-main'!K11</f>
        <v>0.081532416502947</v>
      </c>
      <c r="G11" s="139">
        <f>('Italy-main'!J11+'Italy-main'!D11)/'Italy-main'!K11</f>
        <v>0.107072691552063</v>
      </c>
      <c r="H11" s="139">
        <f>'Italy-main'!H12/'Italy-main'!G11</f>
        <v>0.233242506811989</v>
      </c>
      <c r="I11" s="139">
        <f>('Italy-main'!H11-'Italy-main'!H10)/'Italy-main'!H10</f>
        <v>-0.511363636363636</v>
      </c>
      <c r="J11" s="139">
        <f>'Italy-main'!E11/'Italy-main'!K11</f>
        <v>0.445972495088409</v>
      </c>
      <c r="K11" s="140">
        <f>'Italy-main'!J11-'Italy-main'!J10</f>
        <v>18</v>
      </c>
      <c r="L11" s="139">
        <f>(K11-K10)/K10</f>
        <v>2.6</v>
      </c>
      <c r="M11" s="139">
        <f>K11/'Italy-main'!J10</f>
        <v>0.529411764705882</v>
      </c>
      <c r="N11" s="140">
        <v>0.9937</v>
      </c>
      <c r="O11" s="140">
        <v>0.9938</v>
      </c>
      <c r="P11" s="140">
        <f>'Italy-main'!L11-'Italy-main'!L10</f>
        <v>2218</v>
      </c>
      <c r="Q11" s="139">
        <f>R11/P11</f>
        <v>0.15419296663661</v>
      </c>
      <c r="R11" s="141">
        <f>'Italy-main'!K11-'Italy-main'!K10</f>
        <v>342</v>
      </c>
    </row>
    <row r="12" ht="24.6" customHeight="1">
      <c r="B12" s="15">
        <v>43893</v>
      </c>
      <c r="C12" s="136">
        <f>'Italy-main'!J12/'Italy-main'!K12</f>
        <v>0.0315747402078337</v>
      </c>
      <c r="D12" s="136">
        <f>'Italy-main'!J12/'Italy-main'!I12</f>
        <v>0.49375</v>
      </c>
      <c r="E12" s="136">
        <f>'Italy-main'!K12/'Italy-main'!L12</f>
        <v>0.0967667079207921</v>
      </c>
      <c r="F12" s="136">
        <f>'Italy-main'!D12/'Italy-main'!K12</f>
        <v>0.0915267785771383</v>
      </c>
      <c r="G12" s="136">
        <f>('Italy-main'!J12+'Italy-main'!D12)/'Italy-main'!K12</f>
        <v>0.123101518784972</v>
      </c>
      <c r="H12" s="136">
        <f>'Italy-main'!H13/'Italy-main'!G12</f>
        <v>0.195757843570482</v>
      </c>
      <c r="I12" s="136">
        <f>('Italy-main'!H12-'Italy-main'!H11)/'Italy-main'!H11</f>
        <v>0.658914728682171</v>
      </c>
      <c r="J12" s="136">
        <f>'Italy-main'!E12/'Italy-main'!K12</f>
        <v>0.504796163069544</v>
      </c>
      <c r="K12" s="137">
        <f>'Italy-main'!J12-'Italy-main'!J11</f>
        <v>27</v>
      </c>
      <c r="L12" s="136">
        <f>(K12-K11)/K11</f>
        <v>0.5</v>
      </c>
      <c r="M12" s="136">
        <f>K12/'Italy-main'!J11</f>
        <v>0.5192307692307691</v>
      </c>
      <c r="N12" s="137">
        <v>0.9913</v>
      </c>
      <c r="O12" s="137">
        <v>0.9909</v>
      </c>
      <c r="P12" s="137">
        <f>'Italy-main'!L12-'Italy-main'!L11</f>
        <v>2511</v>
      </c>
      <c r="Q12" s="136">
        <f>R12/P12</f>
        <v>0.185583432895261</v>
      </c>
      <c r="R12" s="138">
        <f>'Italy-main'!K12-'Italy-main'!K11</f>
        <v>466</v>
      </c>
    </row>
    <row r="13" ht="24.6" customHeight="1">
      <c r="B13" s="15">
        <v>43894</v>
      </c>
      <c r="C13" s="139">
        <f>'Italy-main'!J13/'Italy-main'!K13</f>
        <v>0.0346390417610877</v>
      </c>
      <c r="D13" s="139">
        <f>'Italy-main'!J13/'Italy-main'!I13</f>
        <v>0.38768115942029</v>
      </c>
      <c r="E13" s="139">
        <f>'Italy-main'!K13/'Italy-main'!L13</f>
        <v>0.103529175185173</v>
      </c>
      <c r="F13" s="139">
        <f>'Italy-main'!D13/'Italy-main'!K13</f>
        <v>0.0955001618646811</v>
      </c>
      <c r="G13" s="139">
        <f>('Italy-main'!J13+'Italy-main'!D13)/'Italy-main'!K13</f>
        <v>0.130139203625769</v>
      </c>
      <c r="H13" s="139">
        <f>'Italy-main'!H14/'Italy-main'!G13</f>
        <v>0.218033998521803</v>
      </c>
      <c r="I13" s="139">
        <f>('Italy-main'!H13-'Italy-main'!H12)/'Italy-main'!H12</f>
        <v>0.0350467289719626</v>
      </c>
      <c r="J13" s="139">
        <f>'Italy-main'!E13/'Italy-main'!K13</f>
        <v>0.53123988345743</v>
      </c>
      <c r="K13" s="140">
        <f>'Italy-main'!J13-'Italy-main'!J12</f>
        <v>28</v>
      </c>
      <c r="L13" s="139">
        <f>(K13-K12)/K12</f>
        <v>0.037037037037037</v>
      </c>
      <c r="M13" s="139">
        <f>K13/'Italy-main'!J12</f>
        <v>0.354430379746835</v>
      </c>
      <c r="N13" s="140">
        <v>0.989</v>
      </c>
      <c r="O13" s="140">
        <v>0.9919</v>
      </c>
      <c r="P13" s="140">
        <f>'Italy-main'!L13-'Italy-main'!L12</f>
        <v>3981</v>
      </c>
      <c r="Q13" s="139">
        <f>R13/P13</f>
        <v>0.14745038934941</v>
      </c>
      <c r="R13" s="141">
        <f>'Italy-main'!K13-'Italy-main'!K12</f>
        <v>587</v>
      </c>
    </row>
    <row r="14" ht="24.6" customHeight="1">
      <c r="B14" s="15">
        <v>43895</v>
      </c>
      <c r="C14" s="136">
        <f>'Italy-main'!J14/'Italy-main'!K14</f>
        <v>0.0383618455158113</v>
      </c>
      <c r="D14" s="136">
        <f>'Italy-main'!J14/'Italy-main'!I14</f>
        <v>0.357487922705314</v>
      </c>
      <c r="E14" s="136">
        <f>'Italy-main'!K14/'Italy-main'!L14</f>
        <v>0.119213892837278</v>
      </c>
      <c r="F14" s="136">
        <f>'Italy-main'!D14/'Italy-main'!K14</f>
        <v>0.0909797822706065</v>
      </c>
      <c r="G14" s="136">
        <f>('Italy-main'!J14+'Italy-main'!D14)/'Italy-main'!K14</f>
        <v>0.129341627786418</v>
      </c>
      <c r="H14" s="136">
        <f>'Italy-main'!H15/'Italy-main'!G14</f>
        <v>0.188106796116505</v>
      </c>
      <c r="I14" s="136">
        <f>('Italy-main'!H14-'Italy-main'!H13)/'Italy-main'!H13</f>
        <v>0.331828442437923</v>
      </c>
      <c r="J14" s="136">
        <f>'Italy-main'!E14/'Italy-main'!K14</f>
        <v>0.554950751684811</v>
      </c>
      <c r="K14" s="137">
        <f>'Italy-main'!J14-'Italy-main'!J13</f>
        <v>41</v>
      </c>
      <c r="L14" s="136">
        <f>(K14-K13)/K13</f>
        <v>0.464285714285714</v>
      </c>
      <c r="M14" s="136">
        <f>K14/'Italy-main'!J13</f>
        <v>0.383177570093458</v>
      </c>
      <c r="N14" s="137">
        <v>0.9877</v>
      </c>
      <c r="O14" s="137">
        <v>0.9931</v>
      </c>
      <c r="P14" s="137">
        <f>'Italy-main'!L14-'Italy-main'!L13</f>
        <v>2525</v>
      </c>
      <c r="Q14" s="136">
        <f>R14/P14</f>
        <v>0.304554455445545</v>
      </c>
      <c r="R14" s="138">
        <f>'Italy-main'!K14-'Italy-main'!K13</f>
        <v>769</v>
      </c>
    </row>
    <row r="15" ht="25.6" customHeight="1">
      <c r="B15" s="21">
        <v>43896</v>
      </c>
      <c r="C15" s="139">
        <f>'Italy-main'!J15/'Italy-main'!K15</f>
        <v>0.0424935289042278</v>
      </c>
      <c r="D15" s="139">
        <f>'Italy-main'!J15/'Italy-main'!I15</f>
        <v>0.376673040152964</v>
      </c>
      <c r="E15" s="139">
        <f>'Italy-main'!K15/'Italy-main'!L15</f>
        <v>0.127506257047774</v>
      </c>
      <c r="F15" s="139">
        <f>'Italy-main'!D15/'Italy-main'!K15</f>
        <v>0.0996548748921484</v>
      </c>
      <c r="G15" s="139">
        <f>('Italy-main'!J15+'Italy-main'!D15)/'Italy-main'!K15</f>
        <v>0.142148403796376</v>
      </c>
      <c r="H15" s="139">
        <f>'Italy-main'!H16/'Italy-main'!G15</f>
        <v>0.292390194075587</v>
      </c>
      <c r="I15" s="139">
        <f>('Italy-main'!H15-'Italy-main'!H14)/'Italy-main'!H14</f>
        <v>0.0508474576271186</v>
      </c>
      <c r="J15" s="139">
        <f>'Italy-main'!E15/'Italy-main'!K15</f>
        <v>0.616048317515099</v>
      </c>
      <c r="K15" s="140">
        <f>'Italy-main'!J15-'Italy-main'!J14</f>
        <v>49</v>
      </c>
      <c r="L15" s="139">
        <f>(K15-K14)/K14</f>
        <v>0.195121951219512</v>
      </c>
      <c r="M15" s="139">
        <f>K15/'Italy-main'!J14</f>
        <v>0.331081081081081</v>
      </c>
      <c r="N15" s="140">
        <v>0.9859</v>
      </c>
      <c r="O15" s="140">
        <v>0.9945000000000001</v>
      </c>
      <c r="P15" s="140">
        <f>'Italy-main'!L15-'Italy-main'!L14</f>
        <v>3997</v>
      </c>
      <c r="Q15" s="139">
        <f>R15/P15</f>
        <v>0.194645984488366</v>
      </c>
      <c r="R15" s="141">
        <f>'Italy-main'!K15-'Italy-main'!K14</f>
        <v>778</v>
      </c>
    </row>
    <row r="16" ht="26.6" customHeight="1">
      <c r="B16" s="22">
        <v>43897</v>
      </c>
      <c r="C16" s="142">
        <f>'Italy-main'!J16/'Italy-main'!K16</f>
        <v>0.0396056433792283</v>
      </c>
      <c r="D16" s="136">
        <f>'Italy-main'!J16/'Italy-main'!I16</f>
        <v>0.395585738539898</v>
      </c>
      <c r="E16" s="136">
        <f>'Italy-main'!K16/'Italy-main'!L16</f>
        <v>0.139864961247682</v>
      </c>
      <c r="F16" s="136">
        <f>'Italy-main'!D16/'Italy-main'!K16</f>
        <v>0.0963793982661907</v>
      </c>
      <c r="G16" s="136">
        <f>('Italy-main'!J16+'Italy-main'!D16)/'Italy-main'!K16</f>
        <v>0.135985041645419</v>
      </c>
      <c r="H16" s="136">
        <f>'Italy-main'!H17/'Italy-main'!G16</f>
        <v>0.262003556609366</v>
      </c>
      <c r="I16" s="136">
        <f>('Italy-main'!H16-'Italy-main'!H15)/'Italy-main'!H15</f>
        <v>0.846774193548387</v>
      </c>
      <c r="J16" s="136">
        <f>'Italy-main'!E16/'Italy-main'!K16</f>
        <v>0.546999830018698</v>
      </c>
      <c r="K16" s="137">
        <f>'Italy-main'!J16-'Italy-main'!J15</f>
        <v>36</v>
      </c>
      <c r="L16" s="136">
        <f>(K16-K15)/K15</f>
        <v>-0.26530612244898</v>
      </c>
      <c r="M16" s="136">
        <f>K16/'Italy-main'!J15</f>
        <v>0.182741116751269</v>
      </c>
      <c r="N16" s="137">
        <v>0.9858</v>
      </c>
      <c r="O16" s="137">
        <v>0.9953</v>
      </c>
      <c r="P16" s="137">
        <f>'Italy-main'!L16-'Italy-main'!L15</f>
        <v>5703</v>
      </c>
      <c r="Q16" s="136">
        <f>R16/P16</f>
        <v>0.218656847273365</v>
      </c>
      <c r="R16" s="138">
        <f>'Italy-main'!K16-'Italy-main'!K15</f>
        <v>1247</v>
      </c>
    </row>
    <row r="17" ht="26.6" customHeight="1">
      <c r="B17" s="24">
        <v>43898</v>
      </c>
      <c r="C17" s="143">
        <f>'Italy-main'!J17/'Italy-main'!K17</f>
        <v>0.0496271186440678</v>
      </c>
      <c r="D17" s="143">
        <f>'Italy-main'!J17/'Italy-main'!I17</f>
        <v>0.588424437299035</v>
      </c>
      <c r="E17" s="143">
        <f>'Italy-main'!K17/'Italy-main'!L17</f>
        <v>0.147686084466428</v>
      </c>
      <c r="F17" s="143">
        <f>'Italy-main'!D17/'Italy-main'!K17</f>
        <v>0.088135593220339</v>
      </c>
      <c r="G17" s="143">
        <f>('Italy-main'!J17+'Italy-main'!D17)/'Italy-main'!K17</f>
        <v>0.137762711864407</v>
      </c>
      <c r="H17" s="143">
        <f>'Italy-main'!H18/'Italy-main'!G17</f>
        <v>0.250195710036011</v>
      </c>
      <c r="I17" s="143">
        <f>('Italy-main'!H17-'Italy-main'!H16)/'Italy-main'!H16</f>
        <v>0.158078602620087</v>
      </c>
      <c r="J17" s="143">
        <f>'Italy-main'!E17/'Italy-main'!K17</f>
        <v>0.570440677966102</v>
      </c>
      <c r="K17" s="144">
        <f>'Italy-main'!J17-'Italy-main'!J16</f>
        <v>133</v>
      </c>
      <c r="L17" s="143">
        <f>(K17-K16)/K16</f>
        <v>2.69444444444444</v>
      </c>
      <c r="M17" s="143">
        <f>K17/'Italy-main'!J16</f>
        <v>0.570815450643777</v>
      </c>
      <c r="N17" s="144">
        <v>0.9863</v>
      </c>
      <c r="O17" s="144">
        <v>0.996</v>
      </c>
      <c r="P17" s="140">
        <f>'Italy-main'!L17-'Italy-main'!L16</f>
        <v>7875</v>
      </c>
      <c r="Q17" s="139">
        <f>R17/P17</f>
        <v>0.189460317460317</v>
      </c>
      <c r="R17" s="141">
        <f>'Italy-main'!K17-'Italy-main'!K16</f>
        <v>1492</v>
      </c>
    </row>
    <row r="18" ht="26.6" customHeight="1">
      <c r="B18" s="29">
        <v>43899</v>
      </c>
      <c r="C18" s="145">
        <f>'Italy-main'!J18/'Italy-main'!K18</f>
        <v>0.0504797208896642</v>
      </c>
      <c r="D18" s="146">
        <f>'Italy-main'!J18/'Italy-main'!I18</f>
        <v>0.639502762430939</v>
      </c>
      <c r="E18" s="146">
        <f>'Italy-main'!K18/'Italy-main'!L18</f>
        <v>0.170400921487757</v>
      </c>
      <c r="F18" s="146">
        <f>'Italy-main'!D18/'Italy-main'!K18</f>
        <v>0.079917139119058</v>
      </c>
      <c r="G18" s="146">
        <f>('Italy-main'!J18+'Italy-main'!D18)/'Italy-main'!K18</f>
        <v>0.130396860008722</v>
      </c>
      <c r="H18" s="146">
        <f>'Italy-main'!H19/'Italy-main'!G18</f>
        <v>0.0662492172824045</v>
      </c>
      <c r="I18" s="146">
        <f>('Italy-main'!H18-'Italy-main'!H17)/'Italy-main'!H17</f>
        <v>0.205128205128205</v>
      </c>
      <c r="J18" s="146">
        <f>'Italy-main'!E18/'Italy-main'!K18</f>
        <v>0.550479720889664</v>
      </c>
      <c r="K18" s="147">
        <f>'Italy-main'!J18-'Italy-main'!J17</f>
        <v>97</v>
      </c>
      <c r="L18" s="146">
        <f>(K18-K17)/K17</f>
        <v>-0.270676691729323</v>
      </c>
      <c r="M18" s="146">
        <f>K18/'Italy-main'!J17</f>
        <v>0.265027322404372</v>
      </c>
      <c r="N18" s="147">
        <v>0.9869</v>
      </c>
      <c r="O18" s="147">
        <v>0.9968</v>
      </c>
      <c r="P18" s="137">
        <f>'Italy-main'!L18-'Italy-main'!L17</f>
        <v>3889</v>
      </c>
      <c r="Q18" s="136">
        <f>R18/P18</f>
        <v>0.462072512213937</v>
      </c>
      <c r="R18" s="138">
        <f>'Italy-main'!K18-'Italy-main'!K17</f>
        <v>1797</v>
      </c>
    </row>
    <row r="19" ht="25.6" customHeight="1">
      <c r="B19" s="35">
        <v>43900</v>
      </c>
      <c r="C19" s="148">
        <f>'Italy-main'!J19/'Italy-main'!K19</f>
        <v>0.0621736131638585</v>
      </c>
      <c r="D19" s="148">
        <f>'Italy-main'!J19/'Italy-main'!I19</f>
        <v>0.628486055776892</v>
      </c>
      <c r="E19" s="148">
        <f>'Italy-main'!K19/'Italy-main'!L19</f>
        <v>0.167031484011126</v>
      </c>
      <c r="F19" s="148">
        <f>'Italy-main'!D19/'Italy-main'!K19</f>
        <v>0.0864124544290078</v>
      </c>
      <c r="G19" s="148">
        <f>('Italy-main'!J19+'Italy-main'!D19)/'Italy-main'!K19</f>
        <v>0.148586067592866</v>
      </c>
      <c r="H19" s="148">
        <f>'Italy-main'!H20/'Italy-main'!G19</f>
        <v>0.243833685694151</v>
      </c>
      <c r="I19" s="148">
        <f>('Italy-main'!H19-'Italy-main'!H18)/'Italy-main'!H18</f>
        <v>-0.668961201501877</v>
      </c>
      <c r="J19" s="148">
        <f>'Italy-main'!E19/'Italy-main'!K19</f>
        <v>0.58281604098926</v>
      </c>
      <c r="K19" s="149">
        <f>'Italy-main'!J19-'Italy-main'!J18</f>
        <v>168</v>
      </c>
      <c r="L19" s="148">
        <f>(K19-K18)/K18</f>
        <v>0.731958762886598</v>
      </c>
      <c r="M19" s="148">
        <f>K19/'Italy-main'!J18</f>
        <v>0.362850971922246</v>
      </c>
      <c r="N19" s="149">
        <v>0.9853</v>
      </c>
      <c r="O19" s="149">
        <v>0.9973</v>
      </c>
      <c r="P19" s="140">
        <f>'Italy-main'!L19-'Italy-main'!L18</f>
        <v>6935</v>
      </c>
      <c r="Q19" s="139">
        <f>R19/P19</f>
        <v>0.140879596250901</v>
      </c>
      <c r="R19" s="141">
        <f>'Italy-main'!K19-'Italy-main'!K18</f>
        <v>977</v>
      </c>
    </row>
    <row r="20" ht="24.6" customHeight="1">
      <c r="B20" s="15">
        <v>43901</v>
      </c>
      <c r="C20" s="136">
        <f>'Italy-main'!J20/'Italy-main'!K20</f>
        <v>0.0663617396886535</v>
      </c>
      <c r="D20" s="136">
        <f>'Italy-main'!J20/'Italy-main'!I20</f>
        <v>0.791387559808612</v>
      </c>
      <c r="E20" s="136">
        <f>'Italy-main'!K20/'Italy-main'!L20</f>
        <v>0.170352954042158</v>
      </c>
      <c r="F20" s="136">
        <f>'Italy-main'!D20/'Italy-main'!K20</f>
        <v>0.082490771946718</v>
      </c>
      <c r="G20" s="136">
        <f>('Italy-main'!J20+'Italy-main'!D20)/'Italy-main'!K20</f>
        <v>0.148852511635372</v>
      </c>
      <c r="H20" s="136">
        <f>'Italy-main'!H21/'Italy-main'!G20</f>
        <v>0.212370160528801</v>
      </c>
      <c r="I20" s="136">
        <f>('Italy-main'!H20-'Italy-main'!H19)/'Italy-main'!H19</f>
        <v>2.92438563327032</v>
      </c>
      <c r="J20" s="136">
        <f>'Italy-main'!E20/'Italy-main'!K20</f>
        <v>0.550954902904831</v>
      </c>
      <c r="K20" s="137">
        <f>'Italy-main'!J20-'Italy-main'!J19</f>
        <v>196</v>
      </c>
      <c r="L20" s="136">
        <f>(K20-K19)/K19</f>
        <v>0.166666666666667</v>
      </c>
      <c r="M20" s="136">
        <f>K20/'Italy-main'!J19</f>
        <v>0.310618066561014</v>
      </c>
      <c r="N20" s="137">
        <v>0.9847</v>
      </c>
      <c r="O20" s="137">
        <v>0.9977</v>
      </c>
      <c r="P20" s="137">
        <f>'Italy-main'!L20-'Italy-main'!L19</f>
        <v>12393</v>
      </c>
      <c r="Q20" s="136">
        <f>R20/P20</f>
        <v>0.186637618010167</v>
      </c>
      <c r="R20" s="138">
        <f>'Italy-main'!K20-'Italy-main'!K19</f>
        <v>2313</v>
      </c>
    </row>
    <row r="21" ht="24.6" customHeight="1">
      <c r="B21" s="15">
        <v>43902</v>
      </c>
      <c r="C21" s="139">
        <f>'Italy-main'!J21/'Italy-main'!K21</f>
        <v>0.0672268907563025</v>
      </c>
      <c r="D21" s="139">
        <f>'Italy-main'!J21/'Italy-main'!I21</f>
        <v>0.807631160572337</v>
      </c>
      <c r="E21" s="139">
        <f>'Italy-main'!K21/'Italy-main'!L21</f>
        <v>0.175710083593959</v>
      </c>
      <c r="F21" s="139">
        <f>'Italy-main'!D21/'Italy-main'!K21</f>
        <v>0.0762919340964732</v>
      </c>
      <c r="G21" s="139">
        <f>('Italy-main'!J21+'Italy-main'!D21)/'Italy-main'!K21</f>
        <v>0.143518824852776</v>
      </c>
      <c r="H21" s="139">
        <f>'Italy-main'!H22/'Italy-main'!G21</f>
        <v>0.164810343484695</v>
      </c>
      <c r="I21" s="139">
        <f>('Italy-main'!H21-'Italy-main'!H20)/'Italy-main'!H20</f>
        <v>0.0833333333333333</v>
      </c>
      <c r="J21" s="139">
        <f>'Italy-main'!E21/'Italy-main'!K21</f>
        <v>0.516310461192351</v>
      </c>
      <c r="K21" s="140">
        <f>'Italy-main'!J21-'Italy-main'!J20</f>
        <v>189</v>
      </c>
      <c r="L21" s="139">
        <f>(K21-K20)/K20</f>
        <v>-0.0357142857142857</v>
      </c>
      <c r="M21" s="139">
        <f>K21/'Italy-main'!J20</f>
        <v>0.228536880290206</v>
      </c>
      <c r="N21" s="140">
        <v>0.9845</v>
      </c>
      <c r="O21" s="140">
        <v>0.9978</v>
      </c>
      <c r="P21" s="140">
        <f>'Italy-main'!L21-'Italy-main'!L20</f>
        <v>12857</v>
      </c>
      <c r="Q21" s="139">
        <f>R21/P21</f>
        <v>0.206191179901999</v>
      </c>
      <c r="R21" s="141">
        <f>'Italy-main'!K21-'Italy-main'!K20</f>
        <v>2651</v>
      </c>
    </row>
    <row r="22" ht="24.6" customHeight="1">
      <c r="B22" s="15">
        <v>43903</v>
      </c>
      <c r="C22" s="136">
        <f>'Italy-main'!J22/'Italy-main'!K22</f>
        <v>0.071687429218573</v>
      </c>
      <c r="D22" s="136">
        <f>'Italy-main'!J22/'Italy-main'!I22</f>
        <v>0.879777623349548</v>
      </c>
      <c r="E22" s="136">
        <f>'Italy-main'!K22/'Italy-main'!L22</f>
        <v>0.18115050057443</v>
      </c>
      <c r="F22" s="136">
        <f>'Italy-main'!D22/'Italy-main'!K22</f>
        <v>0.07519818799547</v>
      </c>
      <c r="G22" s="136">
        <f>('Italy-main'!J22+'Italy-main'!D22)/'Italy-main'!K22</f>
        <v>0.146885617214043</v>
      </c>
      <c r="H22" s="136">
        <f>'Italy-main'!H23/'Italy-main'!G22</f>
        <v>0.186894015379472</v>
      </c>
      <c r="I22" s="136">
        <f>('Italy-main'!H22-'Italy-main'!H21)/'Italy-main'!H21</f>
        <v>-0.05913739439751</v>
      </c>
      <c r="J22" s="136">
        <f>'Italy-main'!E22/'Italy-main'!K22</f>
        <v>0.495696489241223</v>
      </c>
      <c r="K22" s="137">
        <f>'Italy-main'!J22-'Italy-main'!J21</f>
        <v>250</v>
      </c>
      <c r="L22" s="136">
        <f>(K22-K21)/K21</f>
        <v>0.322751322751323</v>
      </c>
      <c r="M22" s="136">
        <f>K22/'Italy-main'!J21</f>
        <v>0.246062992125984</v>
      </c>
      <c r="N22" s="150">
        <v>0.9839</v>
      </c>
      <c r="O22" s="151">
        <v>0.9976</v>
      </c>
      <c r="P22" s="137">
        <f>'Italy-main'!L22-'Italy-main'!L21</f>
        <v>11477</v>
      </c>
      <c r="Q22" s="136">
        <f>R22/P22</f>
        <v>0.221922105079725</v>
      </c>
      <c r="R22" s="138">
        <f>'Italy-main'!K22-'Italy-main'!K21</f>
        <v>2547</v>
      </c>
    </row>
    <row r="23" ht="24.6" customHeight="1">
      <c r="B23" s="15">
        <v>43904</v>
      </c>
      <c r="C23" s="139">
        <f>'Italy-main'!J23/'Italy-main'!K23</f>
        <v>0.0681098454412251</v>
      </c>
      <c r="D23" s="139">
        <f>'Italy-main'!J23/'Italy-main'!I23</f>
        <v>0.732960325534079</v>
      </c>
      <c r="E23" s="139">
        <f>'Italy-main'!K23/'Italy-main'!L23</f>
        <v>0.193798662636255</v>
      </c>
      <c r="F23" s="139">
        <f>'Italy-main'!D23/'Italy-main'!K23</f>
        <v>0.07174930283121431</v>
      </c>
      <c r="G23" s="139">
        <f>('Italy-main'!J23+'Italy-main'!D23)/'Italy-main'!K23</f>
        <v>0.139859148272439</v>
      </c>
      <c r="H23" s="139">
        <f>'Italy-main'!H24/'Italy-main'!G23</f>
        <v>0.160732394366197</v>
      </c>
      <c r="I23" s="139">
        <f>('Italy-main'!H23-'Italy-main'!H22)/'Italy-main'!H22</f>
        <v>0.320888468809074</v>
      </c>
      <c r="J23" s="139">
        <f>'Italy-main'!E23/'Italy-main'!K23</f>
        <v>0.46745757905185</v>
      </c>
      <c r="K23" s="140">
        <f>'Italy-main'!J23-'Italy-main'!J22</f>
        <v>175</v>
      </c>
      <c r="L23" s="139">
        <f>(K23-K22)/K22</f>
        <v>-0.3</v>
      </c>
      <c r="M23" s="139">
        <f>K23/'Italy-main'!J22</f>
        <v>0.138230647709321</v>
      </c>
      <c r="N23" s="152">
        <v>0.9837</v>
      </c>
      <c r="O23" s="153">
        <v>0.9965000000000001</v>
      </c>
      <c r="P23" s="140">
        <f>'Italy-main'!L23-'Italy-main'!L22</f>
        <v>11682</v>
      </c>
      <c r="Q23" s="139">
        <f>R23/P23</f>
        <v>0.299349426468071</v>
      </c>
      <c r="R23" s="141">
        <f>'Italy-main'!K23-'Italy-main'!K22</f>
        <v>3497</v>
      </c>
    </row>
    <row r="24" ht="24.6" customHeight="1">
      <c r="B24" s="15">
        <v>43905</v>
      </c>
      <c r="C24" s="136">
        <f>'Italy-main'!J24/'Italy-main'!K24</f>
        <v>0.0730997696690508</v>
      </c>
      <c r="D24" s="136">
        <f>'Italy-main'!J24/'Italy-main'!I24</f>
        <v>0.774732334047109</v>
      </c>
      <c r="E24" s="136">
        <f>'Italy-main'!K24/'Italy-main'!L24</f>
        <v>0.198136093963923</v>
      </c>
      <c r="F24" s="136">
        <f>'Italy-main'!D24/'Italy-main'!K24</f>
        <v>0.0675637451004162</v>
      </c>
      <c r="G24" s="136">
        <f>('Italy-main'!J24+'Italy-main'!D24)/'Italy-main'!K24</f>
        <v>0.140663514769467</v>
      </c>
      <c r="H24" s="136">
        <f>'Italy-main'!H25/'Italy-main'!G24</f>
        <v>0.119885453574722</v>
      </c>
      <c r="I24" s="136">
        <f>('Italy-main'!H24-'Italy-main'!H23)/'Italy-main'!H23</f>
        <v>0.0207513416815742</v>
      </c>
      <c r="J24" s="136">
        <f>'Italy-main'!E24/'Italy-main'!K24</f>
        <v>0.458035317412212</v>
      </c>
      <c r="K24" s="137">
        <f>'Italy-main'!J24-'Italy-main'!J23</f>
        <v>368</v>
      </c>
      <c r="L24" s="136">
        <f>(K24-K23)/K23</f>
        <v>1.10285714285714</v>
      </c>
      <c r="M24" s="136">
        <f>K24/'Italy-main'!J23</f>
        <v>0.255378209576683</v>
      </c>
      <c r="N24" s="154">
        <v>0.9833</v>
      </c>
      <c r="O24" s="155">
        <v>0.9956</v>
      </c>
      <c r="P24" s="137">
        <f>'Italy-main'!L24-'Italy-main'!L23</f>
        <v>15729</v>
      </c>
      <c r="Q24" s="136">
        <f>R24/P24</f>
        <v>0.228240829041897</v>
      </c>
      <c r="R24" s="138">
        <f>'Italy-main'!K24-'Italy-main'!K23</f>
        <v>3590</v>
      </c>
    </row>
    <row r="25" ht="24.6" customHeight="1">
      <c r="B25" s="15">
        <v>43906</v>
      </c>
      <c r="C25" s="139">
        <f>'Italy-main'!J25/'Italy-main'!K25</f>
        <v>0.0771265189421015</v>
      </c>
      <c r="D25" s="139">
        <f>'Italy-main'!J25/'Italy-main'!I25</f>
        <v>0.78501273190251</v>
      </c>
      <c r="E25" s="139">
        <f>'Italy-main'!K25/'Italy-main'!L25</f>
        <v>0.202809469274148</v>
      </c>
      <c r="F25" s="139">
        <f>'Italy-main'!D25/'Italy-main'!K25</f>
        <v>0.06615439599714081</v>
      </c>
      <c r="G25" s="139">
        <f>('Italy-main'!J25+'Italy-main'!D25)/'Italy-main'!K25</f>
        <v>0.143280914939242</v>
      </c>
      <c r="H25" s="139">
        <f>'Italy-main'!H26/'Italy-main'!G25</f>
        <v>0.129545356043861</v>
      </c>
      <c r="I25" s="139">
        <f>('Italy-main'!H25-'Italy-main'!H24)/'Italy-main'!H24</f>
        <v>-0.134244654749387</v>
      </c>
      <c r="J25" s="139">
        <f>'Italy-main'!E25/'Italy-main'!K25</f>
        <v>0.460185847033595</v>
      </c>
      <c r="K25" s="140">
        <f>'Italy-main'!J25-'Italy-main'!J24</f>
        <v>349</v>
      </c>
      <c r="L25" s="139">
        <f>(K25-K24)/K24</f>
        <v>-0.0516304347826087</v>
      </c>
      <c r="M25" s="139">
        <f>K25/'Italy-main'!J24</f>
        <v>0.192924267551133</v>
      </c>
      <c r="N25" s="152">
        <v>0.9823</v>
      </c>
      <c r="O25" s="153">
        <v>0.9945000000000001</v>
      </c>
      <c r="P25" s="140">
        <f>'Italy-main'!L25-'Italy-main'!L24</f>
        <v>13063</v>
      </c>
      <c r="Q25" s="139">
        <f>R25/P25</f>
        <v>0.247492918931333</v>
      </c>
      <c r="R25" s="141">
        <f>'Italy-main'!K25-'Italy-main'!K24</f>
        <v>3233</v>
      </c>
    </row>
    <row r="26" ht="24.6" customHeight="1">
      <c r="B26" s="15">
        <v>43907</v>
      </c>
      <c r="C26" s="136">
        <f>'Italy-main'!J26/'Italy-main'!K26</f>
        <v>0.0794451850441186</v>
      </c>
      <c r="D26" s="136">
        <f>'Italy-main'!J26/'Italy-main'!I26</f>
        <v>0.851071064263856</v>
      </c>
      <c r="E26" s="136">
        <f>'Italy-main'!K26/'Italy-main'!L26</f>
        <v>0.211937547508695</v>
      </c>
      <c r="F26" s="136">
        <f>'Italy-main'!D26/'Italy-main'!K26</f>
        <v>0.0653843712308767</v>
      </c>
      <c r="G26" s="136">
        <f>('Italy-main'!J26+'Italy-main'!D26)/'Italy-main'!K26</f>
        <v>0.144829556274995</v>
      </c>
      <c r="H26" s="136">
        <f>'Italy-main'!H27/'Italy-main'!G26</f>
        <v>0.1016038677001</v>
      </c>
      <c r="I26" s="136">
        <f>('Italy-main'!H26-'Italy-main'!H25)/'Italy-main'!H25</f>
        <v>0.210121457489879</v>
      </c>
      <c r="J26" s="136">
        <f>'Italy-main'!E26/'Italy-main'!K26</f>
        <v>0.474639751158509</v>
      </c>
      <c r="K26" s="137">
        <f>'Italy-main'!J26-'Italy-main'!J25</f>
        <v>345</v>
      </c>
      <c r="L26" s="136">
        <f>(K26-K25)/K25</f>
        <v>-0.0114613180515759</v>
      </c>
      <c r="M26" s="136">
        <f>K26/'Italy-main'!J25</f>
        <v>0.159870250231696</v>
      </c>
      <c r="N26" s="154">
        <v>0.981</v>
      </c>
      <c r="O26" s="155">
        <v>0.9929</v>
      </c>
      <c r="P26" s="137">
        <f>'Italy-main'!L26-'Italy-main'!L25</f>
        <v>10695</v>
      </c>
      <c r="Q26" s="136">
        <f>R26/P26</f>
        <v>0.329686769518467</v>
      </c>
      <c r="R26" s="138">
        <f>'Italy-main'!K26-'Italy-main'!K25</f>
        <v>3526</v>
      </c>
    </row>
    <row r="27" ht="24.6" customHeight="1">
      <c r="B27" s="15">
        <v>43908</v>
      </c>
      <c r="C27" s="139">
        <f>'Italy-main'!J27/'Italy-main'!K27</f>
        <v>0.0833870019320696</v>
      </c>
      <c r="D27" s="139">
        <f>'Italy-main'!J27/'Italy-main'!I27</f>
        <v>0.739875776397516</v>
      </c>
      <c r="E27" s="139">
        <f>'Italy-main'!K27/'Italy-main'!L27</f>
        <v>0.215735074694487</v>
      </c>
      <c r="F27" s="139">
        <f>'Italy-main'!D27/'Italy-main'!K27</f>
        <v>0.06319827513790501</v>
      </c>
      <c r="G27" s="139">
        <f>('Italy-main'!J27+'Italy-main'!D27)/'Italy-main'!K27</f>
        <v>0.146585277069975</v>
      </c>
      <c r="H27" s="139">
        <f>'Italy-main'!H28/'Italy-main'!G27</f>
        <v>0.156043190525949</v>
      </c>
      <c r="I27" s="139">
        <f>('Italy-main'!H27-'Italy-main'!H26)/'Italy-main'!H26</f>
        <v>-0.114084978253597</v>
      </c>
      <c r="J27" s="139">
        <f>'Italy-main'!E27/'Italy-main'!K27</f>
        <v>0.465376753563128</v>
      </c>
      <c r="K27" s="140">
        <f>'Italy-main'!J27-'Italy-main'!J26</f>
        <v>475</v>
      </c>
      <c r="L27" s="139">
        <f>(K27-K26)/K26</f>
        <v>0.376811594202899</v>
      </c>
      <c r="M27" s="139">
        <f>K27/'Italy-main'!J26</f>
        <v>0.189772273272074</v>
      </c>
      <c r="N27" s="152">
        <v>0.9796</v>
      </c>
      <c r="O27" s="153">
        <v>0.9913</v>
      </c>
      <c r="P27" s="140">
        <f>'Italy-main'!L27-'Italy-main'!L26</f>
        <v>16884</v>
      </c>
      <c r="Q27" s="139">
        <f>R27/P27</f>
        <v>0.249170812603648</v>
      </c>
      <c r="R27" s="141">
        <f>'Italy-main'!K27-'Italy-main'!K26</f>
        <v>4207</v>
      </c>
    </row>
    <row r="28" ht="24.6" customHeight="1">
      <c r="B28" s="15">
        <v>43909</v>
      </c>
      <c r="C28" s="136">
        <f>'Italy-main'!J28/'Italy-main'!K28</f>
        <v>0.0829779456561472</v>
      </c>
      <c r="D28" s="136">
        <f>'Italy-main'!J28/'Italy-main'!I28</f>
        <v>0.766891891891892</v>
      </c>
      <c r="E28" s="136">
        <f>'Italy-main'!K28/'Italy-main'!L28</f>
        <v>0.224508554139744</v>
      </c>
      <c r="F28" s="136">
        <f>'Italy-main'!D28/'Italy-main'!K28</f>
        <v>0.0608748629218959</v>
      </c>
      <c r="G28" s="136">
        <f>('Italy-main'!J28+'Italy-main'!D28)/'Italy-main'!K28</f>
        <v>0.143852808578043</v>
      </c>
      <c r="H28" s="136">
        <f>'Italy-main'!H29/'Italy-main'!G28</f>
        <v>0.140705031636035</v>
      </c>
      <c r="I28" s="136">
        <f>('Italy-main'!H28-'Italy-main'!H27)/'Italy-main'!H27</f>
        <v>0.691842900302115</v>
      </c>
      <c r="J28" s="136">
        <f>'Italy-main'!E28/'Italy-main'!K28</f>
        <v>0.444864140367979</v>
      </c>
      <c r="K28" s="137">
        <f>'Italy-main'!J28-'Italy-main'!J27</f>
        <v>427</v>
      </c>
      <c r="L28" s="136">
        <f>(K28-K27)/K27</f>
        <v>-0.101052631578947</v>
      </c>
      <c r="M28" s="136">
        <f>K28/'Italy-main'!J27</f>
        <v>0.143384822028207</v>
      </c>
      <c r="N28" s="154">
        <v>0.9784</v>
      </c>
      <c r="O28" s="155">
        <v>0.9893999999999999</v>
      </c>
      <c r="P28" s="137">
        <f>'Italy-main'!L28-'Italy-main'!L27</f>
        <v>17236</v>
      </c>
      <c r="Q28" s="136">
        <f>R28/P28</f>
        <v>0.308772336969134</v>
      </c>
      <c r="R28" s="138">
        <f>'Italy-main'!K28-'Italy-main'!K27</f>
        <v>5322</v>
      </c>
    </row>
    <row r="29" ht="24.6" customHeight="1">
      <c r="B29" s="15">
        <v>43910</v>
      </c>
      <c r="C29" s="139">
        <f>'Italy-main'!J29/'Italy-main'!K29</f>
        <v>0.0857489206950086</v>
      </c>
      <c r="D29" s="139">
        <f>'Italy-main'!J29/'Italy-main'!I29</f>
        <v>0.786118151686489</v>
      </c>
      <c r="E29" s="139">
        <f>'Italy-main'!K29/'Italy-main'!L29</f>
        <v>0.227279757934321</v>
      </c>
      <c r="F29" s="139">
        <f>'Italy-main'!D29/'Italy-main'!K29</f>
        <v>0.0564641330469365</v>
      </c>
      <c r="G29" s="139">
        <f>('Italy-main'!J29+'Italy-main'!D29)/'Italy-main'!K29</f>
        <v>0.142213053741945</v>
      </c>
      <c r="H29" s="139">
        <f>'Italy-main'!H30/'Italy-main'!G29</f>
        <v>0.127337559429477</v>
      </c>
      <c r="I29" s="139">
        <f>('Italy-main'!H29-'Italy-main'!H28)/'Italy-main'!H28</f>
        <v>0.0424107142857143</v>
      </c>
      <c r="J29" s="139">
        <f>'Italy-main'!E29/'Italy-main'!K29</f>
        <v>0.397162969736926</v>
      </c>
      <c r="K29" s="140">
        <f>'Italy-main'!J29-'Italy-main'!J28</f>
        <v>627</v>
      </c>
      <c r="L29" s="139">
        <f>(K29-K28)/K28</f>
        <v>0.468384074941452</v>
      </c>
      <c r="M29" s="139">
        <f>K29/'Italy-main'!J28</f>
        <v>0.184140969162996</v>
      </c>
      <c r="N29" s="152">
        <v>0.9772999999999999</v>
      </c>
      <c r="O29" s="153">
        <v>0.9876</v>
      </c>
      <c r="P29" s="140">
        <f>'Italy-main'!L29-'Italy-main'!L28</f>
        <v>24109</v>
      </c>
      <c r="Q29" s="139">
        <f>R29/P29</f>
        <v>0.248289020697665</v>
      </c>
      <c r="R29" s="141">
        <f>'Italy-main'!K29-'Italy-main'!K28</f>
        <v>5986</v>
      </c>
    </row>
    <row r="30" ht="24.6" customHeight="1">
      <c r="B30" s="15">
        <v>43911</v>
      </c>
      <c r="C30" s="136">
        <f>'Italy-main'!J30/'Italy-main'!K30</f>
        <v>0.0900556198439658</v>
      </c>
      <c r="D30" s="136">
        <f>'Italy-main'!J30/'Italy-main'!I30</f>
        <v>0.794631093544137</v>
      </c>
      <c r="E30" s="136">
        <f>'Italy-main'!K30/'Italy-main'!L30</f>
        <v>0.22972961384432</v>
      </c>
      <c r="F30" s="136">
        <f>'Italy-main'!D30/'Italy-main'!K30</f>
        <v>0.0533241255739296</v>
      </c>
      <c r="G30" s="136">
        <f>('Italy-main'!J30+'Italy-main'!D30)/'Italy-main'!K30</f>
        <v>0.143379745417895</v>
      </c>
      <c r="H30" s="136">
        <f>'Italy-main'!H31/'Italy-main'!G30</f>
        <v>0.0927110423841991</v>
      </c>
      <c r="I30" s="136">
        <f>('Italy-main'!H30-'Italy-main'!H29)/'Italy-main'!H29</f>
        <v>0.0323340471092077</v>
      </c>
      <c r="J30" s="136">
        <f>'Italy-main'!E30/'Italy-main'!K30</f>
        <v>0.383832916495577</v>
      </c>
      <c r="K30" s="137">
        <f>'Italy-main'!J30-'Italy-main'!J29</f>
        <v>793</v>
      </c>
      <c r="L30" s="136">
        <f>(K30-K29)/K29</f>
        <v>0.264752791068581</v>
      </c>
      <c r="M30" s="136">
        <f>K30/'Italy-main'!J29</f>
        <v>0.196676587301587</v>
      </c>
      <c r="N30" s="154">
        <v>0.9762999999999999</v>
      </c>
      <c r="O30" s="155">
        <v>0.9861</v>
      </c>
      <c r="P30" s="137">
        <f>'Italy-main'!L30-'Italy-main'!L29</f>
        <v>26336</v>
      </c>
      <c r="Q30" s="136">
        <f>R30/P30</f>
        <v>0.248974787363305</v>
      </c>
      <c r="R30" s="138">
        <f>'Italy-main'!K30-'Italy-main'!K29</f>
        <v>6557</v>
      </c>
    </row>
    <row r="31" ht="24.6" customHeight="1">
      <c r="B31" s="15">
        <v>43912</v>
      </c>
      <c r="C31" s="139">
        <f>'Italy-main'!J31/'Italy-main'!K31</f>
        <v>0.0925969765632926</v>
      </c>
      <c r="D31" s="139">
        <f>'Italy-main'!J31/'Italy-main'!I31</f>
        <v>0.779612756264237</v>
      </c>
      <c r="E31" s="139">
        <f>'Italy-main'!K31/'Italy-main'!L31</f>
        <v>0.228860457736395</v>
      </c>
      <c r="F31" s="139">
        <f>'Italy-main'!D31/'Italy-main'!K31</f>
        <v>0.0508809902262505</v>
      </c>
      <c r="G31" s="139">
        <f>('Italy-main'!J31+'Italy-main'!D31)/'Italy-main'!K31</f>
        <v>0.143477966789543</v>
      </c>
      <c r="H31" s="139">
        <f>'Italy-main'!H32/'Italy-main'!G31</f>
        <v>0.0810497877267464</v>
      </c>
      <c r="I31" s="139">
        <f>('Italy-main'!H31-'Italy-main'!H30)/'Italy-main'!H30</f>
        <v>-0.179215930304916</v>
      </c>
      <c r="J31" s="139">
        <f>'Italy-main'!E31/'Italy-main'!K31</f>
        <v>0.386468937062464</v>
      </c>
      <c r="K31" s="140">
        <f>'Italy-main'!J31-'Italy-main'!J30</f>
        <v>651</v>
      </c>
      <c r="L31" s="139">
        <f>(K31-K30)/K30</f>
        <v>-0.17906683480454</v>
      </c>
      <c r="M31" s="139">
        <f>K31/'Italy-main'!J30</f>
        <v>0.134922279792746</v>
      </c>
      <c r="N31" s="152">
        <v>0.975</v>
      </c>
      <c r="O31" s="153">
        <v>0.9844000000000001</v>
      </c>
      <c r="P31" s="140">
        <f>'Italy-main'!L31-'Italy-main'!L30</f>
        <v>25180</v>
      </c>
      <c r="Q31" s="139">
        <f>R31/P31</f>
        <v>0.220810166799047</v>
      </c>
      <c r="R31" s="141">
        <f>'Italy-main'!K31-'Italy-main'!K30</f>
        <v>5560</v>
      </c>
    </row>
    <row r="32" ht="25.6" customHeight="1">
      <c r="B32" s="156">
        <v>43913</v>
      </c>
      <c r="C32" s="136">
        <f>'Italy-main'!J32/'Italy-main'!K32</f>
        <v>0.0950615545856993</v>
      </c>
      <c r="D32" s="136">
        <f>'Italy-main'!J32/'Italy-main'!I32</f>
        <v>0.817680301399354</v>
      </c>
      <c r="E32" s="136">
        <f>'Italy-main'!K32/'Italy-main'!L32</f>
        <v>0.232066882541711</v>
      </c>
      <c r="F32" s="136">
        <f>'Italy-main'!D32/'Italy-main'!K32</f>
        <v>0.0501196677460228</v>
      </c>
      <c r="G32" s="136">
        <f>('Italy-main'!J32+'Italy-main'!D32)/'Italy-main'!K32</f>
        <v>0.145181222331722</v>
      </c>
      <c r="H32" s="136">
        <f>'Italy-main'!H33/'Italy-main'!G32</f>
        <v>0.0716410805664644</v>
      </c>
      <c r="I32" s="136">
        <f>('Italy-main'!H32-'Italy-main'!H31)/'Italy-main'!H31</f>
        <v>-0.0447308567096285</v>
      </c>
      <c r="J32" s="136">
        <f>'Italy-main'!E32/'Italy-main'!K32</f>
        <v>0.373801367184445</v>
      </c>
      <c r="K32" s="137">
        <f>'Italy-main'!J32-'Italy-main'!J31</f>
        <v>601</v>
      </c>
      <c r="L32" s="136">
        <f>(K32-K31)/K31</f>
        <v>-0.0768049155145929</v>
      </c>
      <c r="M32" s="136">
        <f>K32/'Italy-main'!J31</f>
        <v>0.109751643535427</v>
      </c>
      <c r="N32" s="154">
        <v>0.9732</v>
      </c>
      <c r="O32" s="155">
        <v>0.9823</v>
      </c>
      <c r="P32" s="137">
        <f>'Italy-main'!L32-'Italy-main'!L31</f>
        <v>17066</v>
      </c>
      <c r="Q32" s="136">
        <f>R32/P32</f>
        <v>0.28061643032931</v>
      </c>
      <c r="R32" s="138">
        <f>'Italy-main'!K32-'Italy-main'!K31</f>
        <v>4789</v>
      </c>
    </row>
    <row r="33" ht="26.6" customHeight="1">
      <c r="B33" s="67">
        <v>43914</v>
      </c>
      <c r="C33" s="157">
        <f>'Italy-main'!J33/'Italy-main'!K33</f>
        <v>0.09858910604834049</v>
      </c>
      <c r="D33" s="139">
        <f>'Italy-main'!J33/'Italy-main'!I33</f>
        <v>0.819120826327168</v>
      </c>
      <c r="E33" s="139">
        <f>'Italy-main'!K33/'Italy-main'!L33</f>
        <v>0.232944060559529</v>
      </c>
      <c r="F33" s="139">
        <f>'Italy-main'!D33/'Italy-main'!K33</f>
        <v>0.0490921706950387</v>
      </c>
      <c r="G33" s="139">
        <f>('Italy-main'!J33+'Italy-main'!D33)/'Italy-main'!K33</f>
        <v>0.147681276743379</v>
      </c>
      <c r="H33" s="139">
        <f>'Italy-main'!H34/'Italy-main'!G33</f>
        <v>0.0646122524523413</v>
      </c>
      <c r="I33" s="139">
        <f>('Italy-main'!H33-'Italy-main'!H32)/'Italy-main'!H32</f>
        <v>-0.0444444444444444</v>
      </c>
      <c r="J33" s="139">
        <f>'Italy-main'!E33/'Italy-main'!K33</f>
        <v>0.366210824563432</v>
      </c>
      <c r="K33" s="140">
        <f>'Italy-main'!J33-'Italy-main'!J32</f>
        <v>743</v>
      </c>
      <c r="L33" s="139">
        <f>(K33-K32)/K32</f>
        <v>0.236272878535774</v>
      </c>
      <c r="M33" s="139">
        <f>K33/'Italy-main'!J32</f>
        <v>0.122264275135758</v>
      </c>
      <c r="N33" s="152">
        <v>0.9712</v>
      </c>
      <c r="O33" s="153">
        <v>0.98</v>
      </c>
      <c r="P33" s="140">
        <f>'Italy-main'!L33-'Italy-main'!L32</f>
        <v>21496</v>
      </c>
      <c r="Q33" s="139">
        <f>R33/P33</f>
        <v>0.244184964644585</v>
      </c>
      <c r="R33" s="141">
        <f>'Italy-main'!K33-'Italy-main'!K32</f>
        <v>5249</v>
      </c>
    </row>
    <row r="34" ht="25.6" customHeight="1">
      <c r="B34" s="158">
        <v>43915</v>
      </c>
      <c r="C34" s="136">
        <f>'Italy-main'!J34/'Italy-main'!K34</f>
        <v>0.100865754308606</v>
      </c>
      <c r="D34" s="136">
        <f>'Italy-main'!J34/'Italy-main'!I34</f>
        <v>0.801431318094424</v>
      </c>
      <c r="E34" s="136">
        <f>'Italy-main'!K34/'Italy-main'!L34</f>
        <v>0.229271525219991</v>
      </c>
      <c r="F34" s="136">
        <f>'Italy-main'!D34/'Italy-main'!K34</f>
        <v>0.0469039873094399</v>
      </c>
      <c r="G34" s="136">
        <f>('Italy-main'!J34+'Italy-main'!D34)/'Italy-main'!K34</f>
        <v>0.147769741618046</v>
      </c>
      <c r="H34" s="136">
        <f>'Italy-main'!H35/'Italy-main'!G34</f>
        <v>0.0780932181290311</v>
      </c>
      <c r="I34" s="136">
        <f>('Italy-main'!H34-'Italy-main'!H33)/'Italy-main'!H33</f>
        <v>-0.033499446290144</v>
      </c>
      <c r="J34" s="136">
        <f>'Italy-main'!E34/'Italy-main'!K34</f>
        <v>0.357607614336031</v>
      </c>
      <c r="K34" s="137">
        <f>'Italy-main'!J34-'Italy-main'!J33</f>
        <v>683</v>
      </c>
      <c r="L34" s="136">
        <f>(K34-K33)/K33</f>
        <v>-0.0807537012113055</v>
      </c>
      <c r="M34" s="136">
        <f>K34/'Italy-main'!J33</f>
        <v>0.100146627565982</v>
      </c>
      <c r="N34" s="154">
        <v>0.9688</v>
      </c>
      <c r="O34" s="155">
        <v>0.9775</v>
      </c>
      <c r="P34" s="137">
        <f>'Italy-main'!L34-'Italy-main'!L33</f>
        <v>27481</v>
      </c>
      <c r="Q34" s="136">
        <f>R34/P34</f>
        <v>0.189585531821986</v>
      </c>
      <c r="R34" s="138">
        <f>'Italy-main'!K34-'Italy-main'!K33</f>
        <v>5210</v>
      </c>
    </row>
    <row r="35" ht="24.6" customHeight="1">
      <c r="B35" s="15">
        <v>43916</v>
      </c>
      <c r="C35" s="139">
        <f>'Italy-main'!J35/'Italy-main'!K35</f>
        <v>0.101379455915768</v>
      </c>
      <c r="D35" s="139">
        <f>'Italy-main'!J35/'Italy-main'!I35</f>
        <v>0.788051346395136</v>
      </c>
      <c r="E35" s="139">
        <f>'Italy-main'!K35/'Italy-main'!L35</f>
        <v>0.223062648867224</v>
      </c>
      <c r="F35" s="139">
        <f>'Italy-main'!D35/'Italy-main'!K35</f>
        <v>0.0448478376935398</v>
      </c>
      <c r="G35" s="139">
        <f>('Italy-main'!J35+'Italy-main'!D35)/'Italy-main'!K35</f>
        <v>0.146227293609307</v>
      </c>
      <c r="H35" s="139">
        <f>'Italy-main'!H36/'Italy-main'!G35</f>
        <v>0.0709689903729863</v>
      </c>
      <c r="I35" s="139">
        <f>('Italy-main'!H35-'Italy-main'!H34)/'Italy-main'!H34</f>
        <v>0.28673732454884</v>
      </c>
      <c r="J35" s="139">
        <f>'Italy-main'!E35/'Italy-main'!K35</f>
        <v>0.352189622418952</v>
      </c>
      <c r="K35" s="140">
        <f>'Italy-main'!J35-'Italy-main'!J34</f>
        <v>662</v>
      </c>
      <c r="L35" s="139">
        <f>(K35-K34)/K34</f>
        <v>-0.0307467057101025</v>
      </c>
      <c r="M35" s="139">
        <f>K35/'Italy-main'!J34</f>
        <v>0.0882313741170199</v>
      </c>
      <c r="N35" s="152">
        <v>0.9663</v>
      </c>
      <c r="O35" s="153">
        <v>0.9746</v>
      </c>
      <c r="P35" s="140">
        <f>'Italy-main'!L35-'Italy-main'!L34</f>
        <v>36615</v>
      </c>
      <c r="Q35" s="139">
        <f>R35/P35</f>
        <v>0.168045882834904</v>
      </c>
      <c r="R35" s="141">
        <f>'Italy-main'!K35-'Italy-main'!K34</f>
        <v>6153</v>
      </c>
    </row>
    <row r="36" ht="24.6" customHeight="1">
      <c r="B36" s="15">
        <v>43917</v>
      </c>
      <c r="C36" s="136">
        <f>'Italy-main'!J36/'Italy-main'!K36</f>
        <v>0.105597817290573</v>
      </c>
      <c r="D36" s="136">
        <f>'Italy-main'!J36/'Italy-main'!I36</f>
        <v>0.834155251141553</v>
      </c>
      <c r="E36" s="136">
        <f>'Italy-main'!K36/'Italy-main'!L36</f>
        <v>0.219494060835518</v>
      </c>
      <c r="F36" s="136">
        <f>'Italy-main'!D36/'Italy-main'!K36</f>
        <v>0.0431455062544799</v>
      </c>
      <c r="G36" s="136">
        <f>('Italy-main'!J36+'Italy-main'!D36)/'Italy-main'!K36</f>
        <v>0.148743323545053</v>
      </c>
      <c r="H36" s="136">
        <f>'Italy-main'!H37/'Italy-main'!G36</f>
        <v>0.0549733489926823</v>
      </c>
      <c r="I36" s="136">
        <f>('Italy-main'!H36-'Italy-main'!H35)/'Italy-main'!H35</f>
        <v>-0.0202582368655387</v>
      </c>
      <c r="J36" s="136">
        <f>'Italy-main'!E36/'Italy-main'!K36</f>
        <v>0.344065758745867</v>
      </c>
      <c r="K36" s="137">
        <f>'Italy-main'!J36-'Italy-main'!J35</f>
        <v>969</v>
      </c>
      <c r="L36" s="136">
        <f>(K36-K35)/K35</f>
        <v>0.463746223564955</v>
      </c>
      <c r="M36" s="136">
        <f>K36/'Italy-main'!J35</f>
        <v>0.118677281077771</v>
      </c>
      <c r="N36" s="154">
        <v>0.9637</v>
      </c>
      <c r="O36" s="155">
        <v>0.9719</v>
      </c>
      <c r="P36" s="137">
        <f>'Italy-main'!L36-'Italy-main'!L35</f>
        <v>33019</v>
      </c>
      <c r="Q36" s="136">
        <f>R36/P36</f>
        <v>0.180471849541173</v>
      </c>
      <c r="R36" s="138">
        <f>'Italy-main'!K36-'Italy-main'!K35</f>
        <v>5959</v>
      </c>
    </row>
    <row r="37" ht="24.6" customHeight="1">
      <c r="B37" s="15">
        <v>43918</v>
      </c>
      <c r="C37" s="139">
        <f>'Italy-main'!J37/'Italy-main'!K37</f>
        <v>0.108389566571503</v>
      </c>
      <c r="D37" s="139">
        <f>'Italy-main'!J37/'Italy-main'!I37</f>
        <v>0.8093507751937981</v>
      </c>
      <c r="E37" s="139">
        <f>'Italy-main'!K37/'Italy-main'!L37</f>
        <v>0.215288480790453</v>
      </c>
      <c r="F37" s="139">
        <f>'Italy-main'!D37/'Italy-main'!K37</f>
        <v>0.0416991089194567</v>
      </c>
      <c r="G37" s="139">
        <f>('Italy-main'!J37+'Italy-main'!D37)/'Italy-main'!K37</f>
        <v>0.150088675490959</v>
      </c>
      <c r="H37" s="139">
        <f>'Italy-main'!H38/'Italy-main'!G37</f>
        <v>0.0544494398058945</v>
      </c>
      <c r="I37" s="139">
        <f>('Italy-main'!H37-'Italy-main'!H36)/'Italy-main'!H36</f>
        <v>-0.170415814587594</v>
      </c>
      <c r="J37" s="139">
        <f>'Italy-main'!E37/'Italy-main'!K37</f>
        <v>0.330175620728437</v>
      </c>
      <c r="K37" s="140">
        <f>'Italy-main'!J37-'Italy-main'!J36</f>
        <v>889</v>
      </c>
      <c r="L37" s="139">
        <f>(K37-K36)/K36</f>
        <v>-0.0825593395252838</v>
      </c>
      <c r="M37" s="139">
        <f>K37/'Italy-main'!J36</f>
        <v>0.0973286621414495</v>
      </c>
      <c r="N37" s="152">
        <v>0.9609</v>
      </c>
      <c r="O37" s="153">
        <v>0.9691</v>
      </c>
      <c r="P37" s="140">
        <f>'Italy-main'!L37-'Italy-main'!L36</f>
        <v>35447</v>
      </c>
      <c r="Q37" s="139">
        <f>R37/P37</f>
        <v>0.168533303241459</v>
      </c>
      <c r="R37" s="141">
        <f>'Italy-main'!K37-'Italy-main'!K36</f>
        <v>5974</v>
      </c>
    </row>
    <row r="38" ht="24.6" customHeight="1">
      <c r="B38" s="15">
        <v>43919</v>
      </c>
      <c r="C38" s="136">
        <f>'Italy-main'!J38/'Italy-main'!K38</f>
        <v>0.110339956392224</v>
      </c>
      <c r="D38" s="136">
        <f>'Italy-main'!J38/'Italy-main'!I38</f>
        <v>0.8272448196469691</v>
      </c>
      <c r="E38" s="136">
        <f>'Italy-main'!K38/'Italy-main'!L38</f>
        <v>0.215159791203224</v>
      </c>
      <c r="F38" s="136">
        <f>'Italy-main'!D38/'Italy-main'!K38</f>
        <v>0.0399840309553788</v>
      </c>
      <c r="G38" s="136">
        <f>('Italy-main'!J38+'Italy-main'!D38)/'Italy-main'!K38</f>
        <v>0.150323987347603</v>
      </c>
      <c r="H38" s="136">
        <f>'Italy-main'!H39/'Italy-main'!G38</f>
        <v>0.0223064428803465</v>
      </c>
      <c r="I38" s="136">
        <f>('Italy-main'!H38-'Italy-main'!H37)/'Italy-main'!H37</f>
        <v>0.044919200219118</v>
      </c>
      <c r="J38" s="136">
        <f>'Italy-main'!E38/'Italy-main'!K38</f>
        <v>0.320322656593885</v>
      </c>
      <c r="K38" s="137">
        <f>'Italy-main'!J38-'Italy-main'!J37</f>
        <v>756</v>
      </c>
      <c r="L38" s="136">
        <f>(K38-K37)/K37</f>
        <v>-0.149606299212598</v>
      </c>
      <c r="M38" s="136">
        <f>K38/'Italy-main'!J37</f>
        <v>0.0754265190062855</v>
      </c>
      <c r="N38" s="154">
        <v>0.9579</v>
      </c>
      <c r="O38" s="155">
        <v>0.9661</v>
      </c>
      <c r="P38" s="137">
        <f>'Italy-main'!L38-'Italy-main'!L37</f>
        <v>24504</v>
      </c>
      <c r="Q38" s="136">
        <f>R38/P38</f>
        <v>0.212904015670911</v>
      </c>
      <c r="R38" s="138">
        <f>'Italy-main'!K38-'Italy-main'!K37</f>
        <v>5217</v>
      </c>
    </row>
    <row r="39" ht="24.6" customHeight="1">
      <c r="B39" s="15">
        <v>43920</v>
      </c>
      <c r="C39" s="139">
        <f>'Italy-main'!J39/'Italy-main'!K39</f>
        <v>0.113928778541169</v>
      </c>
      <c r="D39" s="139">
        <f>'Italy-main'!J39/'Italy-main'!I39</f>
        <v>0.79281805745554</v>
      </c>
      <c r="E39" s="139">
        <f>'Italy-main'!K39/'Italy-main'!L39</f>
        <v>0.213128902984965</v>
      </c>
      <c r="F39" s="139">
        <f>'Italy-main'!D39/'Italy-main'!K39</f>
        <v>0.0391295373455607</v>
      </c>
      <c r="G39" s="139">
        <f>('Italy-main'!J39+'Italy-main'!D39)/'Italy-main'!K39</f>
        <v>0.15305831588673</v>
      </c>
      <c r="H39" s="139">
        <f>'Italy-main'!H40/'Italy-main'!G39</f>
        <v>0.0278969388835928</v>
      </c>
      <c r="I39" s="139">
        <f>('Italy-main'!H39-'Italy-main'!H38)/'Italy-main'!H38</f>
        <v>-0.5680209698558319</v>
      </c>
      <c r="J39" s="139">
        <f>'Italy-main'!E39/'Italy-main'!K39</f>
        <v>0.312328605549494</v>
      </c>
      <c r="K39" s="140">
        <f>'Italy-main'!J39-'Italy-main'!J38</f>
        <v>812</v>
      </c>
      <c r="L39" s="139">
        <f>(K39-K38)/K38</f>
        <v>0.0740740740740741</v>
      </c>
      <c r="M39" s="139">
        <f>K39/'Italy-main'!J38</f>
        <v>0.0753316634196122</v>
      </c>
      <c r="N39" s="152">
        <v>0.9545</v>
      </c>
      <c r="O39" s="153">
        <v>0.9629</v>
      </c>
      <c r="P39" s="140">
        <f>'Italy-main'!L39-'Italy-main'!L38</f>
        <v>23329</v>
      </c>
      <c r="Q39" s="139">
        <f>R39/P39</f>
        <v>0.173603669252861</v>
      </c>
      <c r="R39" s="141">
        <f>'Italy-main'!K39-'Italy-main'!K38</f>
        <v>4050</v>
      </c>
    </row>
    <row r="40" ht="24.6" customHeight="1">
      <c r="B40" s="15">
        <v>43921</v>
      </c>
      <c r="C40" s="136">
        <f>'Italy-main'!J40/'Italy-main'!K40</f>
        <v>0.117475801572898</v>
      </c>
      <c r="D40" s="136">
        <f>'Italy-main'!J40/'Italy-main'!I40</f>
        <v>0.790132875580139</v>
      </c>
      <c r="E40" s="136">
        <f>'Italy-main'!K40/'Italy-main'!L40</f>
        <v>0.208675892758517</v>
      </c>
      <c r="F40" s="136">
        <f>'Italy-main'!D40/'Italy-main'!K40</f>
        <v>0.0380274500907441</v>
      </c>
      <c r="G40" s="136">
        <f>('Italy-main'!J40+'Italy-main'!D40)/'Italy-main'!K40</f>
        <v>0.155503251663642</v>
      </c>
      <c r="H40" s="136">
        <f>'Italy-main'!H41/'Italy-main'!G40</f>
        <v>0.0378308752495653</v>
      </c>
      <c r="I40" s="136">
        <f>('Italy-main'!H40-'Italy-main'!H39)/'Italy-main'!H39</f>
        <v>0.278519417475728</v>
      </c>
      <c r="J40" s="136">
        <f>'Italy-main'!E40/'Italy-main'!K40</f>
        <v>0.304512628554144</v>
      </c>
      <c r="K40" s="137">
        <f>'Italy-main'!J40-'Italy-main'!J39</f>
        <v>837</v>
      </c>
      <c r="L40" s="136">
        <f>(K40-K39)/K39</f>
        <v>0.0307881773399015</v>
      </c>
      <c r="M40" s="136">
        <f>K40/'Italy-main'!J39</f>
        <v>0.07221119834354239</v>
      </c>
      <c r="N40" s="154">
        <v>0.9508</v>
      </c>
      <c r="O40" s="155">
        <v>0.9596</v>
      </c>
      <c r="P40" s="137">
        <f>'Italy-main'!L40-'Italy-main'!L39</f>
        <v>29609</v>
      </c>
      <c r="Q40" s="136">
        <f>R40/P40</f>
        <v>0.136884055523658</v>
      </c>
      <c r="R40" s="138">
        <f>'Italy-main'!K40-'Italy-main'!K39</f>
        <v>4053</v>
      </c>
    </row>
    <row r="41" ht="24.6" customHeight="1">
      <c r="B41" s="15">
        <v>43922</v>
      </c>
      <c r="C41" s="139">
        <f>'Italy-main'!J41/'Italy-main'!K41</f>
        <v>0.118970101470508</v>
      </c>
      <c r="D41" s="139">
        <f>'Italy-main'!J41/'Italy-main'!I41</f>
        <v>0.780851190122871</v>
      </c>
      <c r="E41" s="139">
        <f>'Italy-main'!K41/'Italy-main'!L41</f>
        <v>0.204228486783901</v>
      </c>
      <c r="F41" s="139">
        <f>'Italy-main'!D41/'Italy-main'!K41</f>
        <v>0.0364913994248196</v>
      </c>
      <c r="G41" s="139">
        <f>('Italy-main'!J41+'Italy-main'!D41)/'Italy-main'!K41</f>
        <v>0.155461500895328</v>
      </c>
      <c r="H41" s="139">
        <f>'Italy-main'!H42/'Italy-main'!G41</f>
        <v>0.0307426897681577</v>
      </c>
      <c r="I41" s="139">
        <f>('Italy-main'!H41-'Italy-main'!H40)/'Italy-main'!H40</f>
        <v>0.393925011865211</v>
      </c>
      <c r="J41" s="139">
        <f>'Italy-main'!E41/'Italy-main'!K41</f>
        <v>0.293360102736629</v>
      </c>
      <c r="K41" s="140">
        <f>'Italy-main'!J41-'Italy-main'!J40</f>
        <v>727</v>
      </c>
      <c r="L41" s="139">
        <f>(K41-K40)/K40</f>
        <v>-0.13142174432497</v>
      </c>
      <c r="M41" s="139">
        <f>K41/'Italy-main'!J40</f>
        <v>0.0584969423881558</v>
      </c>
      <c r="N41" s="152">
        <v>0.947</v>
      </c>
      <c r="O41" s="153">
        <v>0.956</v>
      </c>
      <c r="P41" s="140">
        <f>'Italy-main'!L41-'Italy-main'!L40</f>
        <v>34455</v>
      </c>
      <c r="Q41" s="139">
        <f>R41/P41</f>
        <v>0.138789725729212</v>
      </c>
      <c r="R41" s="141">
        <f>'Italy-main'!K41-'Italy-main'!K40</f>
        <v>4782</v>
      </c>
    </row>
    <row r="42" ht="24.6" customHeight="1">
      <c r="B42" s="15">
        <v>43923</v>
      </c>
      <c r="C42" s="136">
        <f>'Italy-main'!J42/'Italy-main'!K42</f>
        <v>0.120745908609708</v>
      </c>
      <c r="D42" s="136">
        <f>'Italy-main'!J42/'Italy-main'!I42</f>
        <v>0.761297734981946</v>
      </c>
      <c r="E42" s="136">
        <f>'Italy-main'!K42/'Italy-main'!L42</f>
        <v>0.198271946486085</v>
      </c>
      <c r="F42" s="136">
        <f>'Italy-main'!D42/'Italy-main'!K42</f>
        <v>0.0351694694642578</v>
      </c>
      <c r="G42" s="136">
        <f>('Italy-main'!J42+'Italy-main'!D42)/'Italy-main'!K42</f>
        <v>0.155915378073966</v>
      </c>
      <c r="H42" s="136">
        <f>'Italy-main'!H43/'Italy-main'!G42</f>
        <v>0.0281640958951944</v>
      </c>
      <c r="I42" s="136">
        <f>('Italy-main'!H42-'Italy-main'!H41)/'Italy-main'!H41</f>
        <v>-0.156622403813415</v>
      </c>
      <c r="J42" s="136">
        <f>'Italy-main'!E42/'Italy-main'!K42</f>
        <v>0.282822234949064</v>
      </c>
      <c r="K42" s="137">
        <f>'Italy-main'!J42-'Italy-main'!J41</f>
        <v>760</v>
      </c>
      <c r="L42" s="136">
        <f>(K42-K41)/K41</f>
        <v>0.0453920220082531</v>
      </c>
      <c r="M42" s="136">
        <f>K42/'Italy-main'!J41</f>
        <v>0.0577727099961992</v>
      </c>
      <c r="N42" s="154">
        <v>0.9429999999999999</v>
      </c>
      <c r="O42" s="155">
        <v>0.9524</v>
      </c>
      <c r="P42" s="137">
        <f>'Italy-main'!L42-'Italy-main'!L41</f>
        <v>39809</v>
      </c>
      <c r="Q42" s="136">
        <f>R42/P42</f>
        <v>0.117259916099375</v>
      </c>
      <c r="R42" s="138">
        <f>'Italy-main'!K42-'Italy-main'!K41</f>
        <v>4668</v>
      </c>
    </row>
    <row r="43" ht="24.6" customHeight="1">
      <c r="B43" s="15">
        <v>43924</v>
      </c>
      <c r="C43" s="139">
        <f>'Italy-main'!J43/'Italy-main'!K43</f>
        <v>0.122518297211814</v>
      </c>
      <c r="D43" s="139">
        <f>'Italy-main'!J43/'Italy-main'!I43</f>
        <v>0.743040793602591</v>
      </c>
      <c r="E43" s="139">
        <f>'Italy-main'!K43/'Italy-main'!L43</f>
        <v>0.193316436745078</v>
      </c>
      <c r="F43" s="139">
        <f>'Italy-main'!D43/'Italy-main'!K43</f>
        <v>0.0339489430595776</v>
      </c>
      <c r="G43" s="139">
        <f>('Italy-main'!J43+'Italy-main'!D43)/'Italy-main'!K43</f>
        <v>0.156467240271391</v>
      </c>
      <c r="H43" s="139">
        <f>'Italy-main'!H44/'Italy-main'!G43</f>
        <v>0.033798660233288</v>
      </c>
      <c r="I43" s="139">
        <f>('Italy-main'!H43-'Italy-main'!H42)/'Italy-main'!H42</f>
        <v>-0.0557125555106984</v>
      </c>
      <c r="J43" s="139">
        <f>'Italy-main'!E43/'Italy-main'!K43</f>
        <v>0.273803066086942</v>
      </c>
      <c r="K43" s="140">
        <f>'Italy-main'!J43-'Italy-main'!J42</f>
        <v>766</v>
      </c>
      <c r="L43" s="139">
        <f>(K43-K42)/K42</f>
        <v>0.00789473684210526</v>
      </c>
      <c r="M43" s="139">
        <f>K43/'Italy-main'!J42</f>
        <v>0.0550485088034495</v>
      </c>
      <c r="N43" s="152">
        <v>0.9389</v>
      </c>
      <c r="O43" s="153">
        <v>0.9485</v>
      </c>
      <c r="P43" s="140">
        <f>'Italy-main'!L43-'Italy-main'!L42</f>
        <v>38617</v>
      </c>
      <c r="Q43" s="139">
        <f>R43/P43</f>
        <v>0.118730092964239</v>
      </c>
      <c r="R43" s="141">
        <f>'Italy-main'!K43-'Italy-main'!K42</f>
        <v>4585</v>
      </c>
    </row>
    <row r="44" ht="24.6" customHeight="1">
      <c r="B44" s="159">
        <v>43925</v>
      </c>
      <c r="C44" s="136">
        <f>'Italy-main'!J44/'Italy-main'!K44</f>
        <v>0.123258874125425</v>
      </c>
      <c r="D44" s="136">
        <f>'Italy-main'!J44/'Italy-main'!I44</f>
        <v>0.731663173937893</v>
      </c>
      <c r="E44" s="136">
        <f>'Italy-main'!K44/'Italy-main'!L44</f>
        <v>0.189633975630835</v>
      </c>
      <c r="F44" s="136">
        <f>'Italy-main'!D44/'Italy-main'!K44</f>
        <v>0.0320463444380255</v>
      </c>
      <c r="G44" s="136">
        <f>('Italy-main'!J44+'Italy-main'!D44)/'Italy-main'!K44</f>
        <v>0.155305218563451</v>
      </c>
      <c r="H44" s="136">
        <f>'Italy-main'!H45/'Italy-main'!G44</f>
        <v>0.0336678976822167</v>
      </c>
      <c r="I44" s="136">
        <f>('Italy-main'!H44-'Italy-main'!H43)/'Italy-main'!H43</f>
        <v>0.233860624198375</v>
      </c>
      <c r="J44" s="136">
        <f>'Italy-main'!E44/'Italy-main'!K44</f>
        <v>0.264811605366198</v>
      </c>
      <c r="K44" s="137">
        <f>'Italy-main'!J44-'Italy-main'!J43</f>
        <v>681</v>
      </c>
      <c r="L44" s="136">
        <f>(K44-K43)/K43</f>
        <v>-0.110966057441253</v>
      </c>
      <c r="M44" s="136">
        <f>K44/'Italy-main'!J43</f>
        <v>0.0463864859342007</v>
      </c>
      <c r="N44" s="154">
        <v>0.9348</v>
      </c>
      <c r="O44" s="155">
        <v>0.9446</v>
      </c>
      <c r="P44" s="137">
        <f>'Italy-main'!L44-'Italy-main'!L43</f>
        <v>37375</v>
      </c>
      <c r="Q44" s="136">
        <f>R44/P44</f>
        <v>0.128561872909699</v>
      </c>
      <c r="R44" s="138">
        <f>'Italy-main'!K44-'Italy-main'!K43</f>
        <v>4805</v>
      </c>
    </row>
    <row r="45" ht="24.6" customHeight="1">
      <c r="B45" s="159">
        <v>43926</v>
      </c>
      <c r="C45" s="139">
        <f>'Italy-main'!J45/'Italy-main'!K45</f>
        <v>0.123204702670844</v>
      </c>
      <c r="D45" s="139">
        <f>'Italy-main'!J45/'Italy-main'!I45</f>
        <v>0.728260371304149</v>
      </c>
      <c r="E45" s="139">
        <f>'Italy-main'!K45/'Italy-main'!L45</f>
        <v>0.186486294960959</v>
      </c>
      <c r="F45" s="139">
        <f>'Italy-main'!D45/'Italy-main'!K45</f>
        <v>0.0308418897540094</v>
      </c>
      <c r="G45" s="139">
        <f>('Italy-main'!J45+'Italy-main'!D45)/'Italy-main'!K45</f>
        <v>0.154046592424853</v>
      </c>
      <c r="H45" s="139">
        <f>'Italy-main'!H46/'Italy-main'!G45</f>
        <v>0.0212721653551937</v>
      </c>
      <c r="I45" s="139">
        <f>('Italy-main'!H45-'Italy-main'!H44)/'Italy-main'!H44</f>
        <v>0.0297990297990298</v>
      </c>
      <c r="J45" s="139">
        <f>'Italy-main'!E45/'Italy-main'!K45</f>
        <v>0.255343239135155</v>
      </c>
      <c r="K45" s="140">
        <f>'Italy-main'!J45-'Italy-main'!J44</f>
        <v>525</v>
      </c>
      <c r="L45" s="139">
        <f>(K45-K44)/K44</f>
        <v>-0.229074889867841</v>
      </c>
      <c r="M45" s="139">
        <f>K45/'Italy-main'!J44</f>
        <v>0.0341752375992709</v>
      </c>
      <c r="N45" s="152">
        <v>0.9305</v>
      </c>
      <c r="O45" s="153">
        <v>0.9404</v>
      </c>
      <c r="P45" s="140">
        <f>'Italy-main'!L45-'Italy-main'!L44</f>
        <v>34237</v>
      </c>
      <c r="Q45" s="139">
        <f>R45/P45</f>
        <v>0.126062447060198</v>
      </c>
      <c r="R45" s="141">
        <f>'Italy-main'!K45-'Italy-main'!K44</f>
        <v>4316</v>
      </c>
    </row>
    <row r="46" ht="24.6" customHeight="1">
      <c r="B46" s="159">
        <v>43927</v>
      </c>
      <c r="C46" s="136">
        <f>'Italy-main'!J46/'Italy-main'!K46</f>
        <v>0.124657668600572</v>
      </c>
      <c r="D46" s="136">
        <f>'Italy-main'!J46/'Italy-main'!I46</f>
        <v>0.723518850987433</v>
      </c>
      <c r="E46" s="136">
        <f>'Italy-main'!K46/'Italy-main'!L46</f>
        <v>0.183651272217388</v>
      </c>
      <c r="F46" s="136">
        <f>'Italy-main'!D46/'Italy-main'!K46</f>
        <v>0.0294084362528009</v>
      </c>
      <c r="G46" s="136">
        <f>('Italy-main'!J46+'Italy-main'!D46)/'Italy-main'!K46</f>
        <v>0.154066104853373</v>
      </c>
      <c r="H46" s="136">
        <f>'Italy-main'!H47/'Italy-main'!G46</f>
        <v>0.009443377295116269</v>
      </c>
      <c r="I46" s="136">
        <f>('Italy-main'!H46-'Italy-main'!H45)/'Italy-main'!H45</f>
        <v>-0.346904441453567</v>
      </c>
      <c r="J46" s="136">
        <f>'Italy-main'!E46/'Italy-main'!K46</f>
        <v>0.248017684293119</v>
      </c>
      <c r="K46" s="137">
        <f>'Italy-main'!J46-'Italy-main'!J45</f>
        <v>636</v>
      </c>
      <c r="L46" s="136">
        <f>(K46-K45)/K45</f>
        <v>0.211428571428571</v>
      </c>
      <c r="M46" s="136">
        <f>K46/'Italy-main'!J45</f>
        <v>0.0400327311638447</v>
      </c>
      <c r="N46" s="154">
        <v>0.9261</v>
      </c>
      <c r="O46" s="155">
        <v>0.9360000000000001</v>
      </c>
      <c r="P46" s="137">
        <f>'Italy-main'!L46-'Italy-main'!L45</f>
        <v>30271</v>
      </c>
      <c r="Q46" s="136">
        <f>R46/P46</f>
        <v>0.118892669551716</v>
      </c>
      <c r="R46" s="138">
        <f>'Italy-main'!K46-'Italy-main'!K45</f>
        <v>3599</v>
      </c>
    </row>
    <row r="47" ht="24.6" customHeight="1">
      <c r="B47" s="159">
        <v>43928</v>
      </c>
      <c r="C47" s="139">
        <f>'Italy-main'!J47/'Italy-main'!K47</f>
        <v>0.126318351452215</v>
      </c>
      <c r="D47" s="139">
        <f>'Italy-main'!J47/'Italy-main'!I47</f>
        <v>0.702156444735979</v>
      </c>
      <c r="E47" s="139">
        <f>'Italy-main'!K47/'Italy-main'!L47</f>
        <v>0.179478320724871</v>
      </c>
      <c r="F47" s="139">
        <f>'Italy-main'!D47/'Italy-main'!K47</f>
        <v>0.0279674892688036</v>
      </c>
      <c r="G47" s="139">
        <f>('Italy-main'!J47+'Italy-main'!D47)/'Italy-main'!K47</f>
        <v>0.154285840721018</v>
      </c>
      <c r="H47" s="139">
        <f>'Italy-main'!H48/'Italy-main'!G47</f>
        <v>0.0127037111845812</v>
      </c>
      <c r="I47" s="139">
        <f>('Italy-main'!H47-'Italy-main'!H46)/'Italy-main'!H46</f>
        <v>-0.546625450798557</v>
      </c>
      <c r="J47" s="139">
        <f>'Italy-main'!E47/'Italy-main'!K47</f>
        <v>0.239774017966457</v>
      </c>
      <c r="K47" s="140">
        <f>'Italy-main'!J47-'Italy-main'!J46</f>
        <v>604</v>
      </c>
      <c r="L47" s="139">
        <f>(K47-K46)/K46</f>
        <v>-0.050314465408805</v>
      </c>
      <c r="M47" s="139">
        <f>K47/'Italy-main'!J46</f>
        <v>0.0365551050051443</v>
      </c>
      <c r="N47" s="152">
        <v>0.9216</v>
      </c>
      <c r="O47" s="153">
        <v>0.9316</v>
      </c>
      <c r="P47" s="140">
        <f>'Italy-main'!L47-'Italy-main'!L46</f>
        <v>33713</v>
      </c>
      <c r="Q47" s="139">
        <f>R47/P47</f>
        <v>0.09014326817548129</v>
      </c>
      <c r="R47" s="141">
        <f>'Italy-main'!K47-'Italy-main'!K46</f>
        <v>3039</v>
      </c>
    </row>
    <row r="48" ht="24.6" customHeight="1">
      <c r="B48" s="159">
        <v>43929</v>
      </c>
      <c r="C48" s="136">
        <f>'Italy-main'!J48/'Italy-main'!K48</f>
        <v>0.126730358193112</v>
      </c>
      <c r="D48" s="136">
        <f>'Italy-main'!J48/'Italy-main'!I48</f>
        <v>0.666981238911328</v>
      </c>
      <c r="E48" s="136">
        <f>'Italy-main'!K48/'Italy-main'!L48</f>
        <v>0.172739042899179</v>
      </c>
      <c r="F48" s="136">
        <f>'Italy-main'!D48/'Italy-main'!K48</f>
        <v>0.0264879287343461</v>
      </c>
      <c r="G48" s="136">
        <f>('Italy-main'!J48+'Italy-main'!D48)/'Italy-main'!K48</f>
        <v>0.153218286927458</v>
      </c>
      <c r="H48" s="136">
        <f>'Italy-main'!H49/'Italy-main'!G48</f>
        <v>0.0169532447355714</v>
      </c>
      <c r="I48" s="136">
        <f>('Italy-main'!H48-'Italy-main'!H47)/'Italy-main'!H47</f>
        <v>0.357954545454545</v>
      </c>
      <c r="J48" s="136">
        <f>'Italy-main'!E48/'Italy-main'!K48</f>
        <v>0.23079571373241</v>
      </c>
      <c r="K48" s="137">
        <f>'Italy-main'!J48-'Italy-main'!J47</f>
        <v>542</v>
      </c>
      <c r="L48" s="136">
        <f>(K48-K47)/K47</f>
        <v>-0.102649006622517</v>
      </c>
      <c r="M48" s="136">
        <f>K48/'Italy-main'!J47</f>
        <v>0.03164593916039</v>
      </c>
      <c r="N48" s="154">
        <v>0.9169</v>
      </c>
      <c r="O48" s="155">
        <v>0.927</v>
      </c>
      <c r="P48" s="137">
        <f>'Italy-main'!L48-'Italy-main'!L47</f>
        <v>51680</v>
      </c>
      <c r="Q48" s="136">
        <f>R48/P48</f>
        <v>0.07422600619195049</v>
      </c>
      <c r="R48" s="138">
        <f>'Italy-main'!K48-'Italy-main'!K47</f>
        <v>3836</v>
      </c>
    </row>
    <row r="49" ht="24.6" customHeight="1">
      <c r="B49" s="159">
        <v>43930</v>
      </c>
      <c r="C49" s="139">
        <f>'Italy-main'!J49/'Italy-main'!K49</f>
        <v>0.127268043390472</v>
      </c>
      <c r="D49" s="139">
        <f>'Italy-main'!J49/'Italy-main'!I49</f>
        <v>0.64204425711275</v>
      </c>
      <c r="E49" s="139">
        <f>'Italy-main'!K49/'Italy-main'!L49</f>
        <v>0.168304684140155</v>
      </c>
      <c r="F49" s="139">
        <f>'Italy-main'!D49/'Italy-main'!K49</f>
        <v>0.0250999122721513</v>
      </c>
      <c r="G49" s="139">
        <f>('Italy-main'!J49+'Italy-main'!D49)/'Italy-main'!K49</f>
        <v>0.152367955662624</v>
      </c>
      <c r="H49" s="139">
        <f>'Italy-main'!H50/'Italy-main'!G49</f>
        <v>0.0144100250833531</v>
      </c>
      <c r="I49" s="139">
        <f>('Italy-main'!H49-'Italy-main'!H48)/'Italy-main'!H48</f>
        <v>0.351464435146444</v>
      </c>
      <c r="J49" s="139">
        <f>'Italy-main'!E49/'Italy-main'!K49</f>
        <v>0.222828735744225</v>
      </c>
      <c r="K49" s="140">
        <f>'Italy-main'!J49-'Italy-main'!J48</f>
        <v>610</v>
      </c>
      <c r="L49" s="139">
        <f>(K49-K48)/K48</f>
        <v>0.125461254612546</v>
      </c>
      <c r="M49" s="139">
        <f>K49/'Italy-main'!J48</f>
        <v>0.0345237421472636</v>
      </c>
      <c r="N49" s="152">
        <v>0.9123</v>
      </c>
      <c r="O49" s="153">
        <v>0.9223</v>
      </c>
      <c r="P49" s="140">
        <f>'Italy-main'!L49-'Italy-main'!L48</f>
        <v>46244</v>
      </c>
      <c r="Q49" s="139">
        <f>R49/P49</f>
        <v>0.0909090909090909</v>
      </c>
      <c r="R49" s="141">
        <f>'Italy-main'!K49-'Italy-main'!K48</f>
        <v>4204</v>
      </c>
    </row>
    <row r="50" ht="24.6" customHeight="1">
      <c r="B50" s="159">
        <v>43931</v>
      </c>
      <c r="C50" s="136">
        <f>'Italy-main'!J50/'Italy-main'!K50</f>
        <v>0.127723154692127</v>
      </c>
      <c r="D50" s="136">
        <f>'Italy-main'!J50/'Italy-main'!I50</f>
        <v>0.618913150549992</v>
      </c>
      <c r="E50" s="136">
        <f>'Italy-main'!K50/'Italy-main'!L50</f>
        <v>0.162733331569011</v>
      </c>
      <c r="F50" s="136">
        <f>'Italy-main'!D50/'Italy-main'!K50</f>
        <v>0.0236961044065132</v>
      </c>
      <c r="G50" s="136">
        <f>('Italy-main'!J50+'Italy-main'!D50)/'Italy-main'!K50</f>
        <v>0.15141925909864</v>
      </c>
      <c r="H50" s="136">
        <f>'Italy-main'!H51/'Italy-main'!G50</f>
        <v>0.0203107669451426</v>
      </c>
      <c r="I50" s="136">
        <f>('Italy-main'!H50-'Italy-main'!H49)/'Italy-main'!H49</f>
        <v>-0.135603715170279</v>
      </c>
      <c r="J50" s="136">
        <f>'Italy-main'!E50/'Italy-main'!K50</f>
        <v>0.215067388549706</v>
      </c>
      <c r="K50" s="137">
        <f>'Italy-main'!J50-'Italy-main'!J49</f>
        <v>570</v>
      </c>
      <c r="L50" s="136">
        <f>(K50-K49)/K49</f>
        <v>-0.0655737704918033</v>
      </c>
      <c r="M50" s="136">
        <f>K50/'Italy-main'!J49</f>
        <v>0.0311833251271951</v>
      </c>
      <c r="N50" s="154">
        <v>0.9077</v>
      </c>
      <c r="O50" s="155">
        <v>0.9176</v>
      </c>
      <c r="P50" s="137">
        <f>'Italy-main'!L50-'Italy-main'!L49</f>
        <v>53495</v>
      </c>
      <c r="Q50" s="136">
        <f>R50/P50</f>
        <v>0.0738573698476493</v>
      </c>
      <c r="R50" s="138">
        <f>'Italy-main'!K50-'Italy-main'!K49</f>
        <v>3951</v>
      </c>
    </row>
    <row r="51" ht="24.6" customHeight="1">
      <c r="B51" s="159">
        <v>43932</v>
      </c>
      <c r="C51" s="139">
        <f>'Italy-main'!J51/'Italy-main'!K51</f>
        <v>0.127851002488983</v>
      </c>
      <c r="D51" s="139">
        <f>'Italy-main'!J51/'Italy-main'!I51</f>
        <v>0.598389377266859</v>
      </c>
      <c r="E51" s="139">
        <f>'Italy-main'!K51/'Italy-main'!L51</f>
        <v>0.158043868380328</v>
      </c>
      <c r="F51" s="139">
        <f>'Italy-main'!D51/'Italy-main'!K51</f>
        <v>0.0222038339539374</v>
      </c>
      <c r="G51" s="139">
        <f>('Italy-main'!J51+'Italy-main'!D51)/'Italy-main'!K51</f>
        <v>0.150054836442921</v>
      </c>
      <c r="H51" s="139">
        <f>'Italy-main'!H52/'Italy-main'!G51</f>
        <v>0.0197867735790723</v>
      </c>
      <c r="I51" s="139">
        <f>('Italy-main'!H51-'Italy-main'!H50)/'Italy-main'!H50</f>
        <v>0.429799426934097</v>
      </c>
      <c r="J51" s="139">
        <f>'Italy-main'!E51/'Italy-main'!K51</f>
        <v>0.207032199171214</v>
      </c>
      <c r="K51" s="140">
        <f>'Italy-main'!J51-'Italy-main'!J50</f>
        <v>619</v>
      </c>
      <c r="L51" s="139">
        <f>(K51-K50)/K50</f>
        <v>0.0859649122807018</v>
      </c>
      <c r="M51" s="139">
        <f>K51/'Italy-main'!J50</f>
        <v>0.0328399384582736</v>
      </c>
      <c r="N51" s="152">
        <v>0.9031</v>
      </c>
      <c r="O51" s="153">
        <v>0.9129</v>
      </c>
      <c r="P51" s="140">
        <f>'Italy-main'!L51-'Italy-main'!L50</f>
        <v>56609</v>
      </c>
      <c r="Q51" s="139">
        <f>R51/P51</f>
        <v>0.0829196770831493</v>
      </c>
      <c r="R51" s="141">
        <f>'Italy-main'!K51-'Italy-main'!K50</f>
        <v>4694</v>
      </c>
    </row>
    <row r="52" ht="24.6" customHeight="1">
      <c r="B52" s="159">
        <v>43933</v>
      </c>
      <c r="C52" s="136">
        <f>'Italy-main'!J52/'Italy-main'!K52</f>
        <v>0.127261564436599</v>
      </c>
      <c r="D52" s="136">
        <f>'Italy-main'!J52/'Italy-main'!I52</f>
        <v>0.58165502323814</v>
      </c>
      <c r="E52" s="136">
        <f>'Italy-main'!K52/'Italy-main'!L52</f>
        <v>0.154785273705124</v>
      </c>
      <c r="F52" s="136">
        <f>'Italy-main'!D52/'Italy-main'!K52</f>
        <v>0.021379738173353</v>
      </c>
      <c r="G52" s="136">
        <f>('Italy-main'!J52+'Italy-main'!D52)/'Italy-main'!K52</f>
        <v>0.148641302609952</v>
      </c>
      <c r="H52" s="136">
        <f>'Italy-main'!H53/'Italy-main'!G52</f>
        <v>0.0133296822587112</v>
      </c>
      <c r="I52" s="136">
        <f>('Italy-main'!H52-'Italy-main'!H51)/'Italy-main'!H51</f>
        <v>-0.00601202404809619</v>
      </c>
      <c r="J52" s="136">
        <f>'Italy-main'!E52/'Italy-main'!K52</f>
        <v>0.199471742036159</v>
      </c>
      <c r="K52" s="137">
        <f>'Italy-main'!J52-'Italy-main'!J51</f>
        <v>431</v>
      </c>
      <c r="L52" s="136">
        <f>(K52-K51)/K51</f>
        <v>-0.303715670436187</v>
      </c>
      <c r="M52" s="136">
        <f>K52/'Italy-main'!J51</f>
        <v>0.0221388945962605</v>
      </c>
      <c r="N52" s="154">
        <v>0.8986</v>
      </c>
      <c r="O52" s="155">
        <v>0.908</v>
      </c>
      <c r="P52" s="137">
        <f>'Italy-main'!L52-'Italy-main'!L51</f>
        <v>46720</v>
      </c>
      <c r="Q52" s="136">
        <f>R52/P52</f>
        <v>0.0875856164383562</v>
      </c>
      <c r="R52" s="138">
        <f>'Italy-main'!K52-'Italy-main'!K51</f>
        <v>4092</v>
      </c>
    </row>
    <row r="53" ht="24.6" customHeight="1">
      <c r="B53" s="159">
        <v>43934</v>
      </c>
      <c r="C53" s="139">
        <f>'Italy-main'!J53/'Italy-main'!K53</f>
        <v>0.128294340379648</v>
      </c>
      <c r="D53" s="139">
        <f>'Italy-main'!J53/'Italy-main'!I53</f>
        <v>0.577536334132919</v>
      </c>
      <c r="E53" s="139">
        <f>'Italy-main'!K53/'Italy-main'!L53</f>
        <v>0.152368398429664</v>
      </c>
      <c r="F53" s="139">
        <f>'Italy-main'!D53/'Italy-main'!K53</f>
        <v>0.0204368213846887</v>
      </c>
      <c r="G53" s="139">
        <f>('Italy-main'!J53+'Italy-main'!D53)/'Italy-main'!K53</f>
        <v>0.148731161764337</v>
      </c>
      <c r="H53" s="139">
        <f>'Italy-main'!H54/'Italy-main'!G53</f>
        <v>0.00651443792464484</v>
      </c>
      <c r="I53" s="139">
        <f>('Italy-main'!H53-'Italy-main'!H52)/'Italy-main'!H52</f>
        <v>-0.313004032258065</v>
      </c>
      <c r="J53" s="139">
        <f>'Italy-main'!E53/'Italy-main'!K53</f>
        <v>0.196111988766017</v>
      </c>
      <c r="K53" s="140">
        <f>'Italy-main'!J53-'Italy-main'!J52</f>
        <v>566</v>
      </c>
      <c r="L53" s="139">
        <f>(K53-K52)/K52</f>
        <v>0.31322505800464</v>
      </c>
      <c r="M53" s="139">
        <f>K53/'Italy-main'!J52</f>
        <v>0.0284436403839389</v>
      </c>
      <c r="N53" s="152">
        <v>0.894</v>
      </c>
      <c r="O53" s="153">
        <v>0.9031</v>
      </c>
      <c r="P53" s="140">
        <f>'Italy-main'!L53-'Italy-main'!L52</f>
        <v>36717</v>
      </c>
      <c r="Q53" s="139">
        <f>R53/P53</f>
        <v>0.0858730288422257</v>
      </c>
      <c r="R53" s="141">
        <f>'Italy-main'!K53-'Italy-main'!K52</f>
        <v>3153</v>
      </c>
    </row>
    <row r="54" ht="24.6" customHeight="1">
      <c r="B54" s="159">
        <v>43935</v>
      </c>
      <c r="C54" s="136">
        <f>'Italy-main'!J54/'Italy-main'!K54</f>
        <v>0.129652651272709</v>
      </c>
      <c r="D54" s="136">
        <f>'Italy-main'!J54/'Italy-main'!I54</f>
        <v>0.567384863991382</v>
      </c>
      <c r="E54" s="136">
        <f>'Italy-main'!K54/'Italy-main'!L54</f>
        <v>0.151336187667006</v>
      </c>
      <c r="F54" s="136">
        <f>'Italy-main'!D54/'Italy-main'!K54</f>
        <v>0.0196076017921323</v>
      </c>
      <c r="G54" s="136">
        <f>('Italy-main'!J54+'Italy-main'!D54)/'Italy-main'!K54</f>
        <v>0.149260253064842</v>
      </c>
      <c r="H54" s="136">
        <f>'Italy-main'!H55/'Italy-main'!G54</f>
        <v>0.0108063015984121</v>
      </c>
      <c r="I54" s="136">
        <f>('Italy-main'!H54-'Italy-main'!H53)/'Italy-main'!H53</f>
        <v>-0.50476889214967</v>
      </c>
      <c r="J54" s="136">
        <f>'Italy-main'!E54/'Italy-main'!K54</f>
        <v>0.191995716606765</v>
      </c>
      <c r="K54" s="137">
        <f>'Italy-main'!J54-'Italy-main'!J53</f>
        <v>602</v>
      </c>
      <c r="L54" s="136">
        <f>(K54-K53)/K53</f>
        <v>0.06360424028268551</v>
      </c>
      <c r="M54" s="136">
        <f>K54/'Italy-main'!J53</f>
        <v>0.0294160762277058</v>
      </c>
      <c r="N54" s="154">
        <v>0.8894</v>
      </c>
      <c r="O54" s="155">
        <v>0.8983</v>
      </c>
      <c r="P54" s="137">
        <f>'Italy-main'!L54-'Italy-main'!L53</f>
        <v>26779</v>
      </c>
      <c r="Q54" s="136">
        <f>R54/P54</f>
        <v>0.11098248627656</v>
      </c>
      <c r="R54" s="138">
        <f>'Italy-main'!K54-'Italy-main'!K53</f>
        <v>2972</v>
      </c>
    </row>
    <row r="55" ht="24.6" customHeight="1">
      <c r="B55" s="159">
        <v>43936</v>
      </c>
      <c r="C55" s="139">
        <f>'Italy-main'!J55/'Italy-main'!K55</f>
        <v>0.13105870243105</v>
      </c>
      <c r="D55" s="139">
        <f>'Italy-main'!J55/'Italy-main'!I55</f>
        <v>0.568229549511708</v>
      </c>
      <c r="E55" s="139">
        <f>'Italy-main'!K55/'Italy-main'!L55</f>
        <v>0.147802406291726</v>
      </c>
      <c r="F55" s="139">
        <f>'Italy-main'!D55/'Italy-main'!K55</f>
        <v>0.0186430928521692</v>
      </c>
      <c r="G55" s="139">
        <f>('Italy-main'!J55+'Italy-main'!D55)/'Italy-main'!K55</f>
        <v>0.149701795283219</v>
      </c>
      <c r="H55" s="139">
        <f>'Italy-main'!H56/'Italy-main'!G55</f>
        <v>0.0112789087252651</v>
      </c>
      <c r="I55" s="139">
        <f>('Italy-main'!H55-'Italy-main'!H54)/'Italy-main'!H54</f>
        <v>0.66962962962963</v>
      </c>
      <c r="J55" s="139">
        <f>'Italy-main'!E55/'Italy-main'!K55</f>
        <v>0.1860191940904</v>
      </c>
      <c r="K55" s="140">
        <f>'Italy-main'!J55-'Italy-main'!J54</f>
        <v>578</v>
      </c>
      <c r="L55" s="139">
        <f>(K55-K54)/K54</f>
        <v>-0.0398671096345515</v>
      </c>
      <c r="M55" s="139">
        <f>K55/'Italy-main'!J54</f>
        <v>0.0274362747424883</v>
      </c>
      <c r="N55" s="152">
        <v>0.8847</v>
      </c>
      <c r="O55" s="153">
        <v>0.8935</v>
      </c>
      <c r="P55" s="140">
        <f>'Italy-main'!L55-'Italy-main'!L54</f>
        <v>43715</v>
      </c>
      <c r="Q55" s="139">
        <f>R55/P55</f>
        <v>0.0610088070456365</v>
      </c>
      <c r="R55" s="141">
        <f>'Italy-main'!K55-'Italy-main'!K54</f>
        <v>2667</v>
      </c>
    </row>
    <row r="56" ht="24.6" customHeight="1">
      <c r="B56" s="159">
        <v>43937</v>
      </c>
      <c r="C56" s="136">
        <f>'Italy-main'!J56/'Italy-main'!K56</f>
        <v>0.131229245713</v>
      </c>
      <c r="D56" s="136">
        <f>'Italy-main'!J56/'Italy-main'!I56</f>
        <v>0.551986853899014</v>
      </c>
      <c r="E56" s="136">
        <f>'Italy-main'!K56/'Italy-main'!L56</f>
        <v>0.143364366859215</v>
      </c>
      <c r="F56" s="136">
        <f>'Italy-main'!D56/'Italy-main'!K56</f>
        <v>0.0173788482369585</v>
      </c>
      <c r="G56" s="136">
        <f>('Italy-main'!J56+'Italy-main'!D56)/'Italy-main'!K56</f>
        <v>0.148608093949959</v>
      </c>
      <c r="H56" s="136">
        <f>'Italy-main'!H57/'Italy-main'!G56</f>
        <v>0.00332998771187633</v>
      </c>
      <c r="I56" s="136">
        <f>('Italy-main'!H56-'Italy-main'!H55)/'Italy-main'!H55</f>
        <v>0.0550133096716948</v>
      </c>
      <c r="J56" s="136">
        <f>'Italy-main'!E56/'Italy-main'!K56</f>
        <v>0.176564599475557</v>
      </c>
      <c r="K56" s="137">
        <f>'Italy-main'!J56-'Italy-main'!J55</f>
        <v>525</v>
      </c>
      <c r="L56" s="136">
        <f>(K56-K55)/K55</f>
        <v>-0.0916955017301038</v>
      </c>
      <c r="M56" s="136">
        <f>K56/'Italy-main'!J55</f>
        <v>0.0242550242550243</v>
      </c>
      <c r="N56" s="154">
        <v>0.88</v>
      </c>
      <c r="O56" s="155">
        <v>0.8887</v>
      </c>
      <c r="P56" s="137">
        <f>'Italy-main'!L56-'Italy-main'!L55</f>
        <v>60999</v>
      </c>
      <c r="Q56" s="136">
        <f>R56/P56</f>
        <v>0.0620665912555944</v>
      </c>
      <c r="R56" s="138">
        <f>'Italy-main'!K56-'Italy-main'!K55</f>
        <v>3786</v>
      </c>
    </row>
    <row r="57" ht="24.6" customHeight="1">
      <c r="B57" s="159">
        <v>43938</v>
      </c>
      <c r="C57" s="139">
        <f>'Italy-main'!J57/'Italy-main'!K57</f>
        <v>0.131905540670633</v>
      </c>
      <c r="D57" s="139">
        <f>'Italy-main'!J57/'Italy-main'!I57</f>
        <v>0.532333185105437</v>
      </c>
      <c r="E57" s="139">
        <f>'Italy-main'!K57/'Italy-main'!L57</f>
        <v>0.138600507351452</v>
      </c>
      <c r="F57" s="139">
        <f>'Italy-main'!D57/'Italy-main'!K57</f>
        <v>0.0163076887388798</v>
      </c>
      <c r="G57" s="139">
        <f>('Italy-main'!J57+'Italy-main'!D57)/'Italy-main'!K57</f>
        <v>0.148213229409513</v>
      </c>
      <c r="H57" s="139">
        <f>'Italy-main'!H58/'Italy-main'!G57</f>
        <v>0.00756343374282455</v>
      </c>
      <c r="I57" s="139">
        <f>('Italy-main'!H57-'Italy-main'!H56)/'Italy-main'!H56</f>
        <v>-0.701429772918419</v>
      </c>
      <c r="J57" s="139">
        <f>'Italy-main'!E57/'Italy-main'!K57</f>
        <v>0.165848962501595</v>
      </c>
      <c r="K57" s="140">
        <f>'Italy-main'!J57-'Italy-main'!J56</f>
        <v>575</v>
      </c>
      <c r="L57" s="139">
        <f>(K57-K56)/K56</f>
        <v>0.09523809523809521</v>
      </c>
      <c r="M57" s="139">
        <f>K57/'Italy-main'!J56</f>
        <v>0.025935949481281</v>
      </c>
      <c r="N57" s="152">
        <v>0.8754</v>
      </c>
      <c r="O57" s="153">
        <v>0.8839</v>
      </c>
      <c r="P57" s="140">
        <f>'Italy-main'!L57-'Italy-main'!L56</f>
        <v>65705</v>
      </c>
      <c r="Q57" s="139">
        <f>R57/P57</f>
        <v>0.0531618598280192</v>
      </c>
      <c r="R57" s="141">
        <f>'Italy-main'!K57-'Italy-main'!K56</f>
        <v>3493</v>
      </c>
    </row>
    <row r="58" ht="24.6" customHeight="1">
      <c r="B58" s="159">
        <v>43939</v>
      </c>
      <c r="C58" s="136">
        <f>'Italy-main'!J58/'Italy-main'!K58</f>
        <v>0.132027852778173</v>
      </c>
      <c r="D58" s="136">
        <f>'Italy-main'!J58/'Italy-main'!I58</f>
        <v>0.516994235092483</v>
      </c>
      <c r="E58" s="136">
        <f>'Italy-main'!K58/'Italy-main'!L58</f>
        <v>0.13472243387937</v>
      </c>
      <c r="F58" s="136">
        <f>'Italy-main'!D58/'Italy-main'!K58</f>
        <v>0.0155350291317323</v>
      </c>
      <c r="G58" s="136">
        <f>('Italy-main'!J58+'Italy-main'!D58)/'Italy-main'!K58</f>
        <v>0.147562881909905</v>
      </c>
      <c r="H58" s="136">
        <f>'Italy-main'!H59/'Italy-main'!G58</f>
        <v>0.00450956194152416</v>
      </c>
      <c r="I58" s="136">
        <f>('Italy-main'!H58-'Italy-main'!H57)/'Italy-main'!H57</f>
        <v>1.27887323943662</v>
      </c>
      <c r="J58" s="136">
        <f>'Italy-main'!E58/'Italy-main'!K58</f>
        <v>0.157680829899105</v>
      </c>
      <c r="K58" s="137">
        <f>'Italy-main'!J58-'Italy-main'!J57</f>
        <v>482</v>
      </c>
      <c r="L58" s="136">
        <f>(K58-K57)/K57</f>
        <v>-0.161739130434783</v>
      </c>
      <c r="M58" s="136">
        <f>K58/'Italy-main'!J57</f>
        <v>0.0211914706528907</v>
      </c>
      <c r="N58" s="154">
        <v>0.8709</v>
      </c>
      <c r="O58" s="155">
        <v>0.8791</v>
      </c>
      <c r="P58" s="137">
        <f>'Italy-main'!L58-'Italy-main'!L57</f>
        <v>61725</v>
      </c>
      <c r="Q58" s="136">
        <f>R58/P58</f>
        <v>0.0565573106520859</v>
      </c>
      <c r="R58" s="138">
        <f>'Italy-main'!K58-'Italy-main'!K57</f>
        <v>3491</v>
      </c>
    </row>
    <row r="59" ht="24.6" customHeight="1">
      <c r="B59" s="159">
        <v>43940</v>
      </c>
      <c r="C59" s="139">
        <f>'Italy-main'!J59/'Italy-main'!K59</f>
        <v>0.132199450193326</v>
      </c>
      <c r="D59" s="139">
        <f>'Italy-main'!J59/'Italy-main'!I59</f>
        <v>0.50281585378812</v>
      </c>
      <c r="E59" s="139">
        <f>'Italy-main'!K59/'Italy-main'!L59</f>
        <v>0.131932613905514</v>
      </c>
      <c r="F59" s="139">
        <f>'Italy-main'!D59/'Italy-main'!K59</f>
        <v>0.0147229734260108</v>
      </c>
      <c r="G59" s="139">
        <f>('Italy-main'!J59+'Italy-main'!D59)/'Italy-main'!K59</f>
        <v>0.146922423619337</v>
      </c>
      <c r="H59" s="139">
        <f>'Italy-main'!H60/'Italy-main'!G59</f>
        <v>-0.000184745559178621</v>
      </c>
      <c r="I59" s="139">
        <f>('Italy-main'!H59-'Italy-main'!H58)/'Italy-main'!H58</f>
        <v>-0.399258343634116</v>
      </c>
      <c r="J59" s="139">
        <f>'Italy-main'!E59/'Italy-main'!K59</f>
        <v>0.154594014706211</v>
      </c>
      <c r="K59" s="140">
        <f>'Italy-main'!J59-'Italy-main'!J58</f>
        <v>433</v>
      </c>
      <c r="L59" s="139">
        <f>(K59-K58)/K58</f>
        <v>-0.101659751037344</v>
      </c>
      <c r="M59" s="139">
        <f>K59/'Italy-main'!J58</f>
        <v>0.0186420975588754</v>
      </c>
      <c r="N59" s="152">
        <v>0.8663</v>
      </c>
      <c r="O59" s="153">
        <v>0.8742</v>
      </c>
      <c r="P59" s="140">
        <f>'Italy-main'!L59-'Italy-main'!L58</f>
        <v>50708</v>
      </c>
      <c r="Q59" s="139">
        <f>R59/P59</f>
        <v>0.0600891378086298</v>
      </c>
      <c r="R59" s="141">
        <f>'Italy-main'!K59-'Italy-main'!K58</f>
        <v>3047</v>
      </c>
    </row>
    <row r="60" ht="24.6" customHeight="1">
      <c r="B60" s="159">
        <v>43941</v>
      </c>
      <c r="C60" s="136">
        <f>'Italy-main'!J60/'Italy-main'!K60</f>
        <v>0.133058909219326</v>
      </c>
      <c r="D60" s="136">
        <f>'Italy-main'!J60/'Italy-main'!I60</f>
        <v>0.493360885488062</v>
      </c>
      <c r="E60" s="136">
        <f>'Italy-main'!K60/'Italy-main'!L60</f>
        <v>0.12963153708377</v>
      </c>
      <c r="F60" s="136">
        <f>'Italy-main'!D60/'Italy-main'!K60</f>
        <v>0.0141975853620853</v>
      </c>
      <c r="G60" s="136">
        <f>('Italy-main'!J60+'Italy-main'!D60)/'Italy-main'!K60</f>
        <v>0.147256494581411</v>
      </c>
      <c r="H60" s="136">
        <f>'Italy-main'!H61/'Italy-main'!G60</f>
        <v>-0.00487818398514371</v>
      </c>
      <c r="I60" s="136">
        <f>('Italy-main'!H60-'Italy-main'!H59)/'Italy-main'!H59</f>
        <v>-1.04115226337449</v>
      </c>
      <c r="J60" s="136">
        <f>'Italy-main'!E60/'Italy-main'!K60</f>
        <v>0.151626680203942</v>
      </c>
      <c r="K60" s="137">
        <f>'Italy-main'!J60-'Italy-main'!J59</f>
        <v>454</v>
      </c>
      <c r="L60" s="136">
        <f>(K60-K59)/K59</f>
        <v>0.0484988452655889</v>
      </c>
      <c r="M60" s="136">
        <f>K60/'Italy-main'!J59</f>
        <v>0.0191885038038884</v>
      </c>
      <c r="N60" s="154">
        <v>0.8617</v>
      </c>
      <c r="O60" s="155">
        <v>0.8694</v>
      </c>
      <c r="P60" s="137">
        <f>'Italy-main'!L60-'Italy-main'!L59</f>
        <v>41483</v>
      </c>
      <c r="Q60" s="136">
        <f>R60/P60</f>
        <v>0.0543837234529807</v>
      </c>
      <c r="R60" s="138">
        <f>'Italy-main'!K60-'Italy-main'!K59</f>
        <v>2256</v>
      </c>
    </row>
    <row r="61" ht="24.6" customHeight="1">
      <c r="B61" s="159">
        <v>43942</v>
      </c>
      <c r="C61" s="139">
        <f>'Italy-main'!J61/'Italy-main'!K61</f>
        <v>0.133987834113407</v>
      </c>
      <c r="D61" s="139">
        <f>'Italy-main'!J61/'Italy-main'!I61</f>
        <v>0.477674418604651</v>
      </c>
      <c r="E61" s="139">
        <f>'Italy-main'!K61/'Italy-main'!L61</f>
        <v>0.126853773747543</v>
      </c>
      <c r="F61" s="139">
        <f>'Italy-main'!D61/'Italy-main'!K61</f>
        <v>0.0134324869398827</v>
      </c>
      <c r="G61" s="139">
        <f>('Italy-main'!J61+'Italy-main'!D61)/'Italy-main'!K61</f>
        <v>0.14742032105329</v>
      </c>
      <c r="H61" s="139">
        <f>'Italy-main'!H62/'Italy-main'!G61</f>
        <v>-9.28427522305471e-05</v>
      </c>
      <c r="I61" s="139">
        <f>('Italy-main'!H61-'Italy-main'!H60)/'Italy-main'!H60</f>
        <v>25.4</v>
      </c>
      <c r="J61" s="139">
        <f>'Italy-main'!E61/'Italy-main'!K61</f>
        <v>0.144626189816098</v>
      </c>
      <c r="K61" s="140">
        <f>'Italy-main'!J61-'Italy-main'!J60</f>
        <v>534</v>
      </c>
      <c r="L61" s="139">
        <f>(K61-K60)/K60</f>
        <v>0.176211453744493</v>
      </c>
      <c r="M61" s="139">
        <f>K61/'Italy-main'!J60</f>
        <v>0.022144812142324</v>
      </c>
      <c r="N61" s="152">
        <v>0.8571</v>
      </c>
      <c r="O61" s="153">
        <v>0.8647</v>
      </c>
      <c r="P61" s="140">
        <f>'Italy-main'!L61-'Italy-main'!L60</f>
        <v>52126</v>
      </c>
      <c r="Q61" s="139">
        <f>R61/P61</f>
        <v>0.0523539116755554</v>
      </c>
      <c r="R61" s="141">
        <f>'Italy-main'!K61-'Italy-main'!K60</f>
        <v>2729</v>
      </c>
    </row>
    <row r="62" ht="24.6" customHeight="1">
      <c r="B62" s="159">
        <v>43943</v>
      </c>
      <c r="C62" s="136">
        <f>'Italy-main'!J62/'Italy-main'!K62</f>
        <v>0.133910221164061</v>
      </c>
      <c r="D62" s="136">
        <f>'Italy-main'!J62/'Italy-main'!I62</f>
        <v>0.459912362722989</v>
      </c>
      <c r="E62" s="136">
        <f>'Italy-main'!K62/'Italy-main'!L62</f>
        <v>0.123791096123512</v>
      </c>
      <c r="F62" s="136">
        <f>'Italy-main'!D62/'Italy-main'!K62</f>
        <v>0.012726408899945</v>
      </c>
      <c r="G62" s="136">
        <f>('Italy-main'!J62+'Italy-main'!D62)/'Italy-main'!K62</f>
        <v>0.146636630064006</v>
      </c>
      <c r="H62" s="136">
        <f>'Italy-main'!H63/'Italy-main'!G62</f>
        <v>-0.00790165182592225</v>
      </c>
      <c r="I62" s="136">
        <f>('Italy-main'!H62-'Italy-main'!H61)/'Italy-main'!H61</f>
        <v>-0.981060606060606</v>
      </c>
      <c r="J62" s="136">
        <f>'Italy-main'!E62/'Italy-main'!K62</f>
        <v>0.139803658842559</v>
      </c>
      <c r="K62" s="137">
        <f>'Italy-main'!J62-'Italy-main'!J61</f>
        <v>437</v>
      </c>
      <c r="L62" s="136">
        <f>(K62-K61)/K61</f>
        <v>-0.181647940074906</v>
      </c>
      <c r="M62" s="136">
        <f>K62/'Italy-main'!J61</f>
        <v>0.0177296332359623</v>
      </c>
      <c r="N62" s="154">
        <v>0.8526</v>
      </c>
      <c r="O62" s="155">
        <v>0.8599</v>
      </c>
      <c r="P62" s="137">
        <f>'Italy-main'!L62-'Italy-main'!L61</f>
        <v>63101</v>
      </c>
      <c r="Q62" s="136">
        <f>R62/P62</f>
        <v>0.0534064436379772</v>
      </c>
      <c r="R62" s="138">
        <f>'Italy-main'!K62-'Italy-main'!K61</f>
        <v>3370</v>
      </c>
    </row>
    <row r="63" ht="24.6" customHeight="1">
      <c r="B63" s="159">
        <v>43944</v>
      </c>
      <c r="C63" s="139">
        <f>'Italy-main'!J63/'Italy-main'!K63</f>
        <v>0.13448753243882</v>
      </c>
      <c r="D63" s="139">
        <f>'Italy-main'!J63/'Italy-main'!I63</f>
        <v>0.443743921078227</v>
      </c>
      <c r="E63" s="139">
        <f>'Italy-main'!K63/'Italy-main'!L63</f>
        <v>0.120243001337419</v>
      </c>
      <c r="F63" s="139">
        <f>'Italy-main'!D63/'Italy-main'!K63</f>
        <v>0.0119332747285141</v>
      </c>
      <c r="G63" s="139">
        <f>('Italy-main'!J63+'Italy-main'!D63)/'Italy-main'!K63</f>
        <v>0.146420807167334</v>
      </c>
      <c r="H63" s="139">
        <f>'Italy-main'!H64/'Italy-main'!G63</f>
        <v>-0.00300426774483378</v>
      </c>
      <c r="I63" s="139">
        <f>('Italy-main'!H63-'Italy-main'!H62)/'Italy-main'!H62</f>
        <v>84.09999999999999</v>
      </c>
      <c r="J63" s="139">
        <f>'Italy-main'!E63/'Italy-main'!K63</f>
        <v>0.132324067104273</v>
      </c>
      <c r="K63" s="140">
        <f>'Italy-main'!J63-'Italy-main'!J62</f>
        <v>464</v>
      </c>
      <c r="L63" s="139">
        <f>(K63-K62)/K62</f>
        <v>0.0617848970251716</v>
      </c>
      <c r="M63" s="139">
        <f>K63/'Italy-main'!J62</f>
        <v>0.0184971098265896</v>
      </c>
      <c r="N63" s="152"/>
      <c r="O63" s="153"/>
      <c r="P63" s="140">
        <f>'Italy-main'!L63-'Italy-main'!L62</f>
        <v>66658</v>
      </c>
      <c r="Q63" s="139">
        <f>R63/P63</f>
        <v>0.0396951603708482</v>
      </c>
      <c r="R63" s="141">
        <f>'Italy-main'!K63-'Italy-main'!K62</f>
        <v>2646</v>
      </c>
    </row>
    <row r="64" ht="24.6" customHeight="1">
      <c r="B64" s="159">
        <v>43945</v>
      </c>
      <c r="C64" s="136">
        <f>'Italy-main'!J64/'Italy-main'!K64</f>
        <v>0.134558587313595</v>
      </c>
      <c r="D64" s="136">
        <f>'Italy-main'!J64/'Italy-main'!I64</f>
        <v>0.429253859631723</v>
      </c>
      <c r="E64" s="136">
        <f>'Italy-main'!K64/'Italy-main'!L64</f>
        <v>0.117510454493423</v>
      </c>
      <c r="F64" s="136">
        <f>'Italy-main'!D64/'Italy-main'!K64</f>
        <v>0.0112594173912142</v>
      </c>
      <c r="G64" s="136">
        <f>('Italy-main'!J64+'Italy-main'!D64)/'Italy-main'!K64</f>
        <v>0.145818004704809</v>
      </c>
      <c r="H64" s="136">
        <f>'Italy-main'!H65/'Italy-main'!G64</f>
        <v>-0.00638335820965577</v>
      </c>
      <c r="I64" s="136">
        <f>('Italy-main'!H64-'Italy-main'!H63)/'Italy-main'!H63</f>
        <v>-0.622796709753231</v>
      </c>
      <c r="J64" s="136">
        <f>'Italy-main'!E64/'Italy-main'!K64</f>
        <v>0.125604941086251</v>
      </c>
      <c r="K64" s="137">
        <f>'Italy-main'!J64-'Italy-main'!J63</f>
        <v>420</v>
      </c>
      <c r="L64" s="136">
        <f>(K64-K63)/K63</f>
        <v>-0.0948275862068966</v>
      </c>
      <c r="M64" s="136">
        <f>K64/'Italy-main'!J63</f>
        <v>0.0164389995694548</v>
      </c>
      <c r="N64" s="154"/>
      <c r="O64" s="155"/>
      <c r="P64" s="137">
        <f>'Italy-main'!L64-'Italy-main'!L63</f>
        <v>62447</v>
      </c>
      <c r="Q64" s="136">
        <f>R64/P64</f>
        <v>0.0483770237161113</v>
      </c>
      <c r="R64" s="138">
        <f>'Italy-main'!K64-'Italy-main'!K63</f>
        <v>3021</v>
      </c>
    </row>
    <row r="65" ht="24.6" customHeight="1">
      <c r="B65" s="159">
        <v>43946</v>
      </c>
      <c r="C65" s="139">
        <f>'Italy-main'!J65/'Italy-main'!K65</f>
        <v>0.13505945707982</v>
      </c>
      <c r="D65" s="139">
        <f>'Italy-main'!J65/'Italy-main'!I65</f>
        <v>0.417997465145754</v>
      </c>
      <c r="E65" s="139">
        <f>'Italy-main'!K65/'Italy-main'!L65</f>
        <v>0.114391334059048</v>
      </c>
      <c r="F65" s="139">
        <f>'Italy-main'!D65/'Italy-main'!K65</f>
        <v>0.0107601189653496</v>
      </c>
      <c r="G65" s="139">
        <f>('Italy-main'!J65+'Italy-main'!D65)/'Italy-main'!K65</f>
        <v>0.14581957604517</v>
      </c>
      <c r="H65" s="139">
        <f>'Italy-main'!H66/'Italy-main'!G65</f>
        <v>0.0024185853165418</v>
      </c>
      <c r="I65" s="139">
        <f>('Italy-main'!H65-'Italy-main'!H64)/'Italy-main'!H64</f>
        <v>1.1183800623053</v>
      </c>
      <c r="J65" s="139">
        <f>'Italy-main'!E65/'Italy-main'!K65</f>
        <v>0.120987350973376</v>
      </c>
      <c r="K65" s="140">
        <f>'Italy-main'!J65-'Italy-main'!J64</f>
        <v>415</v>
      </c>
      <c r="L65" s="139">
        <f>(K65-K64)/K64</f>
        <v>-0.0119047619047619</v>
      </c>
      <c r="M65" s="139">
        <f>K65/'Italy-main'!J64</f>
        <v>0.0159805922445993</v>
      </c>
      <c r="N65" s="152"/>
      <c r="O65" s="153"/>
      <c r="P65" s="140">
        <f>'Italy-main'!L65-'Italy-main'!L64</f>
        <v>65387</v>
      </c>
      <c r="Q65" s="139">
        <f>R65/P65</f>
        <v>0.0360469206417178</v>
      </c>
      <c r="R65" s="141">
        <f>'Italy-main'!K65-'Italy-main'!K64</f>
        <v>2357</v>
      </c>
    </row>
    <row r="66" ht="24.6" customHeight="1">
      <c r="B66" s="159">
        <v>43947</v>
      </c>
      <c r="C66" s="136">
        <f>'Italy-main'!J66/'Italy-main'!K66</f>
        <v>0.134786897685595</v>
      </c>
      <c r="D66" s="136">
        <f>'Italy-main'!J66/'Italy-main'!I66</f>
        <v>0.410362247412518</v>
      </c>
      <c r="E66" s="136">
        <f>'Italy-main'!K66/'Italy-main'!L66</f>
        <v>0.112464932048822</v>
      </c>
      <c r="F66" s="136">
        <f>'Italy-main'!D66/'Italy-main'!K66</f>
        <v>0.0101631465789807</v>
      </c>
      <c r="G66" s="136">
        <f>('Italy-main'!J66+'Italy-main'!D66)/'Italy-main'!K66</f>
        <v>0.144950044264576</v>
      </c>
      <c r="H66" s="136">
        <f>'Italy-main'!H67/'Italy-main'!G66</f>
        <v>-0.0027331932179109</v>
      </c>
      <c r="I66" s="136">
        <f>('Italy-main'!H66-'Italy-main'!H65)/'Italy-main'!H65</f>
        <v>-1.37647058823529</v>
      </c>
      <c r="J66" s="136">
        <f>'Italy-main'!E66/'Italy-main'!K66</f>
        <v>0.118280005058809</v>
      </c>
      <c r="K66" s="137">
        <f>'Italy-main'!J66-'Italy-main'!J65</f>
        <v>260</v>
      </c>
      <c r="L66" s="136">
        <f>(K66-K65)/K65</f>
        <v>-0.373493975903614</v>
      </c>
      <c r="M66" s="136">
        <f>K66/'Italy-main'!J65</f>
        <v>0.00985445724681625</v>
      </c>
      <c r="N66" s="154"/>
      <c r="O66" s="155"/>
      <c r="P66" s="137">
        <f>'Italy-main'!L66-'Italy-main'!L65</f>
        <v>49916</v>
      </c>
      <c r="Q66" s="136">
        <f>R66/P66</f>
        <v>0.0465582178059139</v>
      </c>
      <c r="R66" s="138">
        <f>'Italy-main'!K66-'Italy-main'!K65</f>
        <v>2324</v>
      </c>
    </row>
    <row r="67" ht="24.6" customHeight="1">
      <c r="B67" s="159">
        <v>43948</v>
      </c>
      <c r="C67" s="139">
        <f>'Italy-main'!J67/'Italy-main'!K67</f>
        <v>0.135281374427071</v>
      </c>
      <c r="D67" s="139">
        <f>'Italy-main'!J67/'Italy-main'!I67</f>
        <v>0.404914145052834</v>
      </c>
      <c r="E67" s="139">
        <f>'Italy-main'!K67/'Italy-main'!L67</f>
        <v>0.111425509397864</v>
      </c>
      <c r="F67" s="139">
        <f>'Italy-main'!D67/'Italy-main'!K67</f>
        <v>0.00980873960704865</v>
      </c>
      <c r="G67" s="139">
        <f>('Italy-main'!J67+'Italy-main'!D67)/'Italy-main'!K67</f>
        <v>0.14509011403412</v>
      </c>
      <c r="H67" s="139">
        <f>'Italy-main'!H68/'Italy-main'!G67</f>
        <v>-0.00574598584294935</v>
      </c>
      <c r="I67" s="139">
        <f>('Italy-main'!H67-'Italy-main'!H66)/'Italy-main'!H66</f>
        <v>-2.1328125</v>
      </c>
      <c r="J67" s="139">
        <f>'Italy-main'!E67/'Italy-main'!K67</f>
        <v>0.111872787266691</v>
      </c>
      <c r="K67" s="140">
        <f>'Italy-main'!J67-'Italy-main'!J66</f>
        <v>333</v>
      </c>
      <c r="L67" s="139">
        <f>(K67-K66)/K66</f>
        <v>0.280769230769231</v>
      </c>
      <c r="M67" s="139">
        <f>K67/'Italy-main'!J66</f>
        <v>0.0124981234048942</v>
      </c>
      <c r="N67" s="152"/>
      <c r="O67" s="153"/>
      <c r="P67" s="140">
        <f>'Italy-main'!L67-'Italy-main'!L66</f>
        <v>32003</v>
      </c>
      <c r="Q67" s="139">
        <f>R67/P67</f>
        <v>0.0543386557510233</v>
      </c>
      <c r="R67" s="141">
        <f>'Italy-main'!K67-'Italy-main'!K66</f>
        <v>1739</v>
      </c>
    </row>
    <row r="68" ht="24.6" customHeight="1">
      <c r="B68" s="159">
        <v>43949</v>
      </c>
      <c r="C68" s="136">
        <f>'Italy-main'!J68/'Italy-main'!K68</f>
        <v>0.135773305873303</v>
      </c>
      <c r="D68" s="136">
        <f>'Italy-main'!J68/'Italy-main'!I68</f>
        <v>0.39684657895882</v>
      </c>
      <c r="E68" s="136">
        <f>'Italy-main'!K68/'Italy-main'!L68</f>
        <v>0.109102436795251</v>
      </c>
      <c r="F68" s="136">
        <f>'Italy-main'!D68/'Italy-main'!K68</f>
        <v>0.009245428153147561</v>
      </c>
      <c r="G68" s="136">
        <f>('Italy-main'!J68+'Italy-main'!D68)/'Italy-main'!K68</f>
        <v>0.145018734026451</v>
      </c>
      <c r="H68" s="136">
        <f>'Italy-main'!H69/'Italy-main'!G68</f>
        <v>-0.00520887790504254</v>
      </c>
      <c r="I68" s="136">
        <f>('Italy-main'!H68-'Italy-main'!H67)/'Italy-main'!H67</f>
        <v>1.09655172413793</v>
      </c>
      <c r="J68" s="136">
        <f>'Italy-main'!E68/'Italy-main'!K68</f>
        <v>0.107123892707377</v>
      </c>
      <c r="K68" s="137">
        <f>'Italy-main'!J68-'Italy-main'!J67</f>
        <v>382</v>
      </c>
      <c r="L68" s="136">
        <f>(K68-K67)/K67</f>
        <v>0.147147147147147</v>
      </c>
      <c r="M68" s="136">
        <f>K68/'Italy-main'!J67</f>
        <v>0.0141602105497275</v>
      </c>
      <c r="N68" s="154"/>
      <c r="O68" s="155"/>
      <c r="P68" s="137">
        <f>'Italy-main'!L68-'Italy-main'!L67</f>
        <v>57272</v>
      </c>
      <c r="Q68" s="136">
        <f>R68/P68</f>
        <v>0.0365099874284118</v>
      </c>
      <c r="R68" s="138">
        <f>'Italy-main'!K68-'Italy-main'!K67</f>
        <v>2091</v>
      </c>
    </row>
    <row r="69" ht="24.6" customHeight="1">
      <c r="B69" s="159">
        <v>43950</v>
      </c>
      <c r="C69" s="139">
        <f>'Italy-main'!J69/'Italy-main'!K69</f>
        <v>0.135968682309139</v>
      </c>
      <c r="D69" s="139">
        <f>'Italy-main'!J69/'Italy-main'!I69</f>
        <v>0.38850839274687</v>
      </c>
      <c r="E69" s="139">
        <f>'Italy-main'!K69/'Italy-main'!L69</f>
        <v>0.106549694074769</v>
      </c>
      <c r="F69" s="139">
        <f>'Italy-main'!D69/'Italy-main'!K69</f>
        <v>0.00881669621938101</v>
      </c>
      <c r="G69" s="139">
        <f>('Italy-main'!J69+'Italy-main'!D69)/'Italy-main'!K69</f>
        <v>0.14478537852852</v>
      </c>
      <c r="H69" s="139">
        <f>'Italy-main'!H70/'Italy-main'!G69</f>
        <v>-0.0296779001882339</v>
      </c>
      <c r="I69" s="139">
        <f>('Italy-main'!H69-'Italy-main'!H68)/'Italy-main'!H68</f>
        <v>-0.0986842105263158</v>
      </c>
      <c r="J69" s="139">
        <f>'Italy-main'!E69/'Italy-main'!K69</f>
        <v>0.103172537096434</v>
      </c>
      <c r="K69" s="140">
        <f>'Italy-main'!J69-'Italy-main'!J68</f>
        <v>323</v>
      </c>
      <c r="L69" s="139">
        <f>(K69-K68)/K68</f>
        <v>-0.154450261780105</v>
      </c>
      <c r="M69" s="139">
        <f>K69/'Italy-main'!J68</f>
        <v>0.0118059870609306</v>
      </c>
      <c r="N69" s="152"/>
      <c r="O69" s="153"/>
      <c r="P69" s="140">
        <f>'Italy-main'!L69-'Italy-main'!L68</f>
        <v>63827</v>
      </c>
      <c r="Q69" s="139">
        <f>R69/P69</f>
        <v>0.0326820937847619</v>
      </c>
      <c r="R69" s="141">
        <f>'Italy-main'!K69-'Italy-main'!K68</f>
        <v>2086</v>
      </c>
    </row>
    <row r="70" ht="24.6" customHeight="1">
      <c r="B70" s="159">
        <v>43951</v>
      </c>
      <c r="C70" s="136">
        <f>'Italy-main'!J70/'Italy-main'!K70</f>
        <v>0.136116965098339</v>
      </c>
      <c r="D70" s="136">
        <f>'Italy-main'!J70/'Italy-main'!I70</f>
        <v>0.368253341233788</v>
      </c>
      <c r="E70" s="136">
        <f>'Italy-main'!K70/'Italy-main'!L70</f>
        <v>0.103810244152107</v>
      </c>
      <c r="F70" s="136">
        <f>'Italy-main'!D70/'Italy-main'!K70</f>
        <v>0.00824479346646355</v>
      </c>
      <c r="G70" s="136">
        <f>('Italy-main'!J70+'Italy-main'!D70)/'Italy-main'!K70</f>
        <v>0.144361758564802</v>
      </c>
      <c r="H70" s="136">
        <f>'Italy-main'!H71/'Italy-main'!G70</f>
        <v>-0.00598713946686886</v>
      </c>
      <c r="I70" s="136">
        <f>('Italy-main'!H70-'Italy-main'!H69)/'Italy-main'!H69</f>
        <v>4.66788321167883</v>
      </c>
      <c r="J70" s="136">
        <f>'Italy-main'!E70/'Italy-main'!K70</f>
        <v>0.0965769992650745</v>
      </c>
      <c r="K70" s="137">
        <f>'Italy-main'!J70-'Italy-main'!J69</f>
        <v>285</v>
      </c>
      <c r="L70" s="136">
        <f>(K70-K69)/K69</f>
        <v>-0.117647058823529</v>
      </c>
      <c r="M70" s="136">
        <f>K70/'Italy-main'!J69</f>
        <v>0.0102954988801387</v>
      </c>
      <c r="N70" s="154"/>
      <c r="O70" s="155"/>
      <c r="P70" s="137">
        <f>'Italy-main'!L70-'Italy-main'!L69</f>
        <v>68456</v>
      </c>
      <c r="Q70" s="136">
        <f>R70/P70</f>
        <v>0.0273460324880215</v>
      </c>
      <c r="R70" s="138">
        <f>'Italy-main'!K70-'Italy-main'!K69</f>
        <v>1872</v>
      </c>
    </row>
    <row r="71" ht="24.6" customHeight="1">
      <c r="B71" s="159">
        <v>43952</v>
      </c>
      <c r="C71" s="139">
        <f>'Italy-main'!J71/'Italy-main'!K71</f>
        <v>0.136124341940336</v>
      </c>
      <c r="D71" s="139">
        <f>'Italy-main'!J71/'Italy-main'!I71</f>
        <v>0.360848061956063</v>
      </c>
      <c r="E71" s="139">
        <f>'Italy-main'!K71/'Italy-main'!L71</f>
        <v>0.101015620244226</v>
      </c>
      <c r="F71" s="139">
        <f>'Italy-main'!D71/'Italy-main'!K71</f>
        <v>0.00760745897371618</v>
      </c>
      <c r="G71" s="139">
        <f>('Italy-main'!J71+'Italy-main'!D71)/'Italy-main'!K71</f>
        <v>0.143731800914052</v>
      </c>
      <c r="H71" s="139">
        <f>'Italy-main'!H72/'Italy-main'!G71</f>
        <v>-0.00236767284507098</v>
      </c>
      <c r="I71" s="139">
        <f>('Italy-main'!H71-'Italy-main'!H70)/'Italy-main'!H70</f>
        <v>-0.804249839021249</v>
      </c>
      <c r="J71" s="139">
        <f>'Italy-main'!E71/'Italy-main'!K71</f>
        <v>0.09230672811770831</v>
      </c>
      <c r="K71" s="140">
        <f>'Italy-main'!J71-'Italy-main'!J70</f>
        <v>269</v>
      </c>
      <c r="L71" s="139">
        <f>(K71-K70)/K70</f>
        <v>-0.056140350877193</v>
      </c>
      <c r="M71" s="139">
        <f>K71/'Italy-main'!J70</f>
        <v>0.00961847892158616</v>
      </c>
      <c r="N71" s="152"/>
      <c r="O71" s="153"/>
      <c r="P71" s="140">
        <f>'Italy-main'!L71-'Italy-main'!L70</f>
        <v>74208</v>
      </c>
      <c r="Q71" s="139">
        <f>R71/P71</f>
        <v>0.0264796248382924</v>
      </c>
      <c r="R71" s="141">
        <f>'Italy-main'!K71-'Italy-main'!K70</f>
        <v>1965</v>
      </c>
    </row>
    <row r="72" ht="24.6" customHeight="1">
      <c r="B72" s="159">
        <v>43953</v>
      </c>
      <c r="C72" s="136">
        <f>'Italy-main'!J72/'Italy-main'!K72</f>
        <v>0.137153175877092</v>
      </c>
      <c r="D72" s="136">
        <f>'Italy-main'!J72/'Italy-main'!I72</f>
        <v>0.359261205796231</v>
      </c>
      <c r="E72" s="136">
        <f>'Italy-main'!K72/'Italy-main'!L72</f>
        <v>0.0992622948098881</v>
      </c>
      <c r="F72" s="136">
        <f>'Italy-main'!D72/'Italy-main'!K72</f>
        <v>0.00735209814262784</v>
      </c>
      <c r="G72" s="136">
        <f>('Italy-main'!J72+'Italy-main'!D72)/'Italy-main'!K72</f>
        <v>0.14450527401972</v>
      </c>
      <c r="H72" s="136">
        <f>'Italy-main'!H73/'Italy-main'!G72</f>
        <v>-0.00521329837940896</v>
      </c>
      <c r="I72" s="136">
        <f>('Italy-main'!H72-'Italy-main'!H71)/'Italy-main'!H71</f>
        <v>-0.606907894736842</v>
      </c>
      <c r="J72" s="136">
        <f>'Italy-main'!E72/'Italy-main'!K72</f>
        <v>0.0902698157914851</v>
      </c>
      <c r="K72" s="137">
        <f>'Italy-main'!J72-'Italy-main'!J71</f>
        <v>474</v>
      </c>
      <c r="L72" s="136">
        <f>(K72-K71)/K71</f>
        <v>0.762081784386617</v>
      </c>
      <c r="M72" s="136">
        <f>K72/'Italy-main'!J71</f>
        <v>0.0167870803229919</v>
      </c>
      <c r="N72" s="154"/>
      <c r="O72" s="155"/>
      <c r="P72" s="137">
        <f>'Italy-main'!L72-'Italy-main'!L71</f>
        <v>55412</v>
      </c>
      <c r="Q72" s="136">
        <f>R72/P72</f>
        <v>0.034288601746914</v>
      </c>
      <c r="R72" s="138">
        <f>'Italy-main'!K72-'Italy-main'!K71</f>
        <v>1900</v>
      </c>
    </row>
    <row r="73" ht="24.6" customHeight="1">
      <c r="B73" s="159">
        <v>43954</v>
      </c>
      <c r="C73" s="139">
        <f>'Italy-main'!J73/'Italy-main'!K73</f>
        <v>0.137074844459631</v>
      </c>
      <c r="D73" s="139">
        <f>'Italy-main'!J73/'Italy-main'!I73</f>
        <v>0.353736497905798</v>
      </c>
      <c r="E73" s="139">
        <f>'Italy-main'!K73/'Italy-main'!L73</f>
        <v>0.0978362612198506</v>
      </c>
      <c r="F73" s="139">
        <f>'Italy-main'!D73/'Italy-main'!K73</f>
        <v>0.00712329807277059</v>
      </c>
      <c r="G73" s="139">
        <f>('Italy-main'!J73+'Italy-main'!D73)/'Italy-main'!K73</f>
        <v>0.144198142532401</v>
      </c>
      <c r="H73" s="139">
        <f>'Italy-main'!H74/'Italy-main'!G73</f>
        <v>-0.00198644426476607</v>
      </c>
      <c r="I73" s="139">
        <f>('Italy-main'!H73-'Italy-main'!H72)/'Italy-main'!H72</f>
        <v>1.19665271966527</v>
      </c>
      <c r="J73" s="139">
        <f>'Italy-main'!E73/'Italy-main'!K73</f>
        <v>0.0889486847288069</v>
      </c>
      <c r="K73" s="140">
        <f>'Italy-main'!J73-'Italy-main'!J72</f>
        <v>174</v>
      </c>
      <c r="L73" s="139">
        <f>(K73-K72)/K72</f>
        <v>-0.632911392405063</v>
      </c>
      <c r="M73" s="139">
        <f>K73/'Italy-main'!J72</f>
        <v>0.00606060606060606</v>
      </c>
      <c r="N73" s="152"/>
      <c r="O73" s="153"/>
      <c r="P73" s="140">
        <f>'Italy-main'!L73-'Italy-main'!L72</f>
        <v>44935</v>
      </c>
      <c r="Q73" s="139">
        <f>R73/P73</f>
        <v>0.0309113163458329</v>
      </c>
      <c r="R73" s="141">
        <f>'Italy-main'!K73-'Italy-main'!K72</f>
        <v>1389</v>
      </c>
    </row>
    <row r="74" ht="24.6" customHeight="1">
      <c r="B74" s="159">
        <v>43955</v>
      </c>
      <c r="C74" s="136">
        <f>'Italy-main'!J74/'Italy-main'!K74</f>
        <v>0.137205220394644</v>
      </c>
      <c r="D74" s="136">
        <f>'Italy-main'!J74/'Italy-main'!I74</f>
        <v>0.350860893591863</v>
      </c>
      <c r="E74" s="136">
        <f>'Italy-main'!K74/'Italy-main'!L74</f>
        <v>0.0967133840740384</v>
      </c>
      <c r="F74" s="136">
        <f>'Italy-main'!D74/'Italy-main'!K74</f>
        <v>0.00697845596353651</v>
      </c>
      <c r="G74" s="136">
        <f>('Italy-main'!J74+'Italy-main'!D74)/'Italy-main'!K74</f>
        <v>0.14418367635818</v>
      </c>
      <c r="H74" s="136">
        <f>'Italy-main'!H75/'Italy-main'!G74</f>
        <v>-0.0151330266053211</v>
      </c>
      <c r="I74" s="136">
        <f>('Italy-main'!H74-'Italy-main'!H73)/'Italy-main'!H73</f>
        <v>-0.620952380952381</v>
      </c>
      <c r="J74" s="136">
        <f>'Italy-main'!E74/'Italy-main'!K74</f>
        <v>0.0863554435731204</v>
      </c>
      <c r="K74" s="137">
        <f>'Italy-main'!J74-'Italy-main'!J73</f>
        <v>195</v>
      </c>
      <c r="L74" s="136">
        <f>(K74-K73)/K73</f>
        <v>0.120689655172414</v>
      </c>
      <c r="M74" s="136">
        <f>K74/'Italy-main'!J73</f>
        <v>0.00675114250103864</v>
      </c>
      <c r="N74" s="154"/>
      <c r="O74" s="155"/>
      <c r="P74" s="137">
        <f>'Italy-main'!L74-'Italy-main'!L73</f>
        <v>37631</v>
      </c>
      <c r="Q74" s="136">
        <f>R74/P74</f>
        <v>0.0324466530254312</v>
      </c>
      <c r="R74" s="138">
        <f>'Italy-main'!K74-'Italy-main'!K73</f>
        <v>1221</v>
      </c>
    </row>
    <row r="75" ht="24.6" customHeight="1">
      <c r="B75" s="159">
        <v>43956</v>
      </c>
      <c r="C75" s="139">
        <f>'Italy-main'!J75/'Italy-main'!K75</f>
        <v>0.13762070859525</v>
      </c>
      <c r="D75" s="139">
        <f>'Italy-main'!J75/'Italy-main'!I75</f>
        <v>0.343947624690547</v>
      </c>
      <c r="E75" s="139">
        <f>'Italy-main'!K75/'Italy-main'!L75</f>
        <v>0.0948129361462719</v>
      </c>
      <c r="F75" s="139">
        <f>'Italy-main'!D75/'Italy-main'!K75</f>
        <v>0.00669912164985236</v>
      </c>
      <c r="G75" s="139">
        <f>('Italy-main'!J75+'Italy-main'!D75)/'Italy-main'!K75</f>
        <v>0.144319830245102</v>
      </c>
      <c r="H75" s="139">
        <f>'Italy-main'!H76/'Italy-main'!G75</f>
        <v>-0.0704703098500005</v>
      </c>
      <c r="I75" s="139">
        <f>('Italy-main'!H75-'Italy-main'!H74)/'Italy-main'!H74</f>
        <v>6.60301507537688</v>
      </c>
      <c r="J75" s="139">
        <f>'Italy-main'!E75/'Italy-main'!K75</f>
        <v>0.083079436466319</v>
      </c>
      <c r="K75" s="140">
        <f>'Italy-main'!J75-'Italy-main'!J74</f>
        <v>236</v>
      </c>
      <c r="L75" s="139">
        <f>(K75-K74)/K74</f>
        <v>0.21025641025641</v>
      </c>
      <c r="M75" s="139">
        <f>K75/'Italy-main'!J74</f>
        <v>0.00811582241480106</v>
      </c>
      <c r="N75" s="152"/>
      <c r="O75" s="153"/>
      <c r="P75" s="140">
        <f>'Italy-main'!L75-'Italy-main'!L74</f>
        <v>55263</v>
      </c>
      <c r="Q75" s="139">
        <f>R75/P75</f>
        <v>0.019452436530771</v>
      </c>
      <c r="R75" s="141">
        <f>'Italy-main'!K75-'Italy-main'!K74</f>
        <v>1075</v>
      </c>
    </row>
    <row r="76" ht="24.6" customHeight="1">
      <c r="B76" s="159">
        <v>43957</v>
      </c>
      <c r="C76" s="136">
        <f>'Italy-main'!J76/'Italy-main'!K76</f>
        <v>0.138414693854712</v>
      </c>
      <c r="D76" s="136">
        <f>'Italy-main'!J76/'Italy-main'!I76</f>
        <v>0.318344147139257</v>
      </c>
      <c r="E76" s="136">
        <f>'Italy-main'!K76/'Italy-main'!L76</f>
        <v>0.0928012067874002</v>
      </c>
      <c r="F76" s="136">
        <f>'Italy-main'!D76/'Italy-main'!K76</f>
        <v>0.00621569825186401</v>
      </c>
      <c r="G76" s="136">
        <f>('Italy-main'!J76+'Italy-main'!D76)/'Italy-main'!K76</f>
        <v>0.144630392106576</v>
      </c>
      <c r="H76" s="136">
        <f>'Italy-main'!H77/'Italy-main'!G76</f>
        <v>-0.0208023774145617</v>
      </c>
      <c r="I76" s="136">
        <f>('Italy-main'!H76-'Italy-main'!H75)/'Italy-main'!H75</f>
        <v>3.5862524785195</v>
      </c>
      <c r="J76" s="136">
        <f>'Italy-main'!E76/'Italy-main'!K76</f>
        <v>0.07974559002504</v>
      </c>
      <c r="K76" s="137">
        <f>'Italy-main'!J76-'Italy-main'!J75</f>
        <v>369</v>
      </c>
      <c r="L76" s="136">
        <f>(K76-K75)/K75</f>
        <v>0.563559322033898</v>
      </c>
      <c r="M76" s="136">
        <f>K76/'Italy-main'!J75</f>
        <v>0.0125874125874126</v>
      </c>
      <c r="N76" s="154"/>
      <c r="O76" s="155"/>
      <c r="P76" s="137">
        <f>'Italy-main'!L76-'Italy-main'!L75</f>
        <v>64263</v>
      </c>
      <c r="Q76" s="136">
        <f>R76/P76</f>
        <v>0.0224701616793489</v>
      </c>
      <c r="R76" s="138">
        <f>'Italy-main'!K76-'Italy-main'!K75</f>
        <v>1444</v>
      </c>
    </row>
    <row r="77" ht="24.6" customHeight="1">
      <c r="B77" s="159">
        <v>43958</v>
      </c>
      <c r="C77" s="139">
        <f>'Italy-main'!J77/'Italy-main'!K77</f>
        <v>0.138785683180609</v>
      </c>
      <c r="D77" s="139">
        <f>'Italy-main'!J77/'Italy-main'!I77</f>
        <v>0.31116789230961</v>
      </c>
      <c r="E77" s="139">
        <f>'Italy-main'!K77/'Italy-main'!L77</f>
        <v>0.09064758231679659</v>
      </c>
      <c r="F77" s="139">
        <f>'Italy-main'!D77/'Italy-main'!K77</f>
        <v>0.00607343716702647</v>
      </c>
      <c r="G77" s="139">
        <f>('Italy-main'!J77+'Italy-main'!D77)/'Italy-main'!K77</f>
        <v>0.144859120347636</v>
      </c>
      <c r="H77" s="139">
        <f>'Italy-main'!H78/'Italy-main'!G77</f>
        <v>-0.0185552976881193</v>
      </c>
      <c r="I77" s="139">
        <f>('Italy-main'!H77-'Italy-main'!H76)/'Italy-main'!H76</f>
        <v>-0.72560887735985</v>
      </c>
      <c r="J77" s="139">
        <f>'Italy-main'!E77/'Italy-main'!K77</f>
        <v>0.0763696504183306</v>
      </c>
      <c r="K77" s="140">
        <f>'Italy-main'!J77-'Italy-main'!J76</f>
        <v>274</v>
      </c>
      <c r="L77" s="139">
        <f>(K77-K76)/K76</f>
        <v>-0.257452574525745</v>
      </c>
      <c r="M77" s="139">
        <f>K77/'Italy-main'!J76</f>
        <v>0.00923056191887886</v>
      </c>
      <c r="N77" s="152"/>
      <c r="O77" s="153"/>
      <c r="P77" s="140">
        <f>'Italy-main'!L77-'Italy-main'!L76</f>
        <v>70359</v>
      </c>
      <c r="Q77" s="139">
        <f>R77/P77</f>
        <v>0.019912164755042</v>
      </c>
      <c r="R77" s="141">
        <f>'Italy-main'!K77-'Italy-main'!K76</f>
        <v>1401</v>
      </c>
    </row>
    <row r="78" ht="24.6" customHeight="1">
      <c r="B78" s="159">
        <v>43959</v>
      </c>
      <c r="C78" s="136">
        <f>'Italy-main'!J78/'Italy-main'!K78</f>
        <v>0.139056564679881</v>
      </c>
      <c r="D78" s="136">
        <f>'Italy-main'!J78/'Italy-main'!I78</f>
        <v>0.304989749856094</v>
      </c>
      <c r="E78" s="136">
        <f>'Italy-main'!K78/'Italy-main'!L78</f>
        <v>0.0888259320925473</v>
      </c>
      <c r="F78" s="136">
        <f>'Italy-main'!D78/'Italy-main'!K78</f>
        <v>0.00537790363054539</v>
      </c>
      <c r="G78" s="136">
        <f>('Italy-main'!J78+'Italy-main'!D78)/'Italy-main'!K78</f>
        <v>0.144434468310427</v>
      </c>
      <c r="H78" s="136">
        <f>'Italy-main'!H79/'Italy-main'!G78</f>
        <v>-0.0354588965564284</v>
      </c>
      <c r="I78" s="136">
        <f>('Italy-main'!H78-'Italy-main'!H77)/'Italy-main'!H77</f>
        <v>-0.126575630252101</v>
      </c>
      <c r="J78" s="136">
        <f>'Italy-main'!E78/'Italy-main'!K78</f>
        <v>0.07276745631604389</v>
      </c>
      <c r="K78" s="137">
        <f>'Italy-main'!J78-'Italy-main'!J77</f>
        <v>243</v>
      </c>
      <c r="L78" s="136">
        <f>(K78-K77)/K77</f>
        <v>-0.113138686131387</v>
      </c>
      <c r="M78" s="136">
        <f>K78/'Italy-main'!J77</f>
        <v>0.008111355898257559</v>
      </c>
      <c r="N78" s="154"/>
      <c r="O78" s="155"/>
      <c r="P78" s="137">
        <f>'Italy-main'!L78-'Italy-main'!L77</f>
        <v>63775</v>
      </c>
      <c r="Q78" s="136">
        <f>R78/P78</f>
        <v>0.0208075264602117</v>
      </c>
      <c r="R78" s="138">
        <f>'Italy-main'!K78-'Italy-main'!K77</f>
        <v>1327</v>
      </c>
    </row>
    <row r="79" ht="24.6" customHeight="1">
      <c r="B79" s="159">
        <v>43960</v>
      </c>
      <c r="C79" s="139">
        <f>'Italy-main'!J79/'Italy-main'!K79</f>
        <v>0.139255410779409</v>
      </c>
      <c r="D79" s="139">
        <f>'Italy-main'!J79/'Italy-main'!I79</f>
        <v>0.295008298473275</v>
      </c>
      <c r="E79" s="139">
        <f>'Italy-main'!K79/'Italy-main'!L79</f>
        <v>0.0868129219475991</v>
      </c>
      <c r="F79" s="139">
        <f>'Italy-main'!D79/'Italy-main'!K79</f>
        <v>0.00473729543496985</v>
      </c>
      <c r="G79" s="139">
        <f>('Italy-main'!J79+'Italy-main'!D79)/'Italy-main'!K79</f>
        <v>0.143992706214379</v>
      </c>
      <c r="H79" s="139">
        <f>'Italy-main'!H80/'Italy-main'!G79</f>
        <v>-0.0178920817519625</v>
      </c>
      <c r="I79" s="139">
        <f>('Italy-main'!H79-'Italy-main'!H78)/'Italy-main'!H78</f>
        <v>0.875526157546603</v>
      </c>
      <c r="J79" s="139">
        <f>'Italy-main'!E79/'Italy-main'!K79</f>
        <v>0.06811809335312551</v>
      </c>
      <c r="K79" s="140">
        <f>'Italy-main'!J79-'Italy-main'!J78</f>
        <v>194</v>
      </c>
      <c r="L79" s="139">
        <f>(K79-K78)/K78</f>
        <v>-0.201646090534979</v>
      </c>
      <c r="M79" s="139">
        <f>K79/'Italy-main'!J78</f>
        <v>0.00642362835667693</v>
      </c>
      <c r="N79" s="152"/>
      <c r="O79" s="153"/>
      <c r="P79" s="140">
        <f>'Italy-main'!L79-'Italy-main'!L78</f>
        <v>69171</v>
      </c>
      <c r="Q79" s="139">
        <f>R79/P79</f>
        <v>0.0156568504141909</v>
      </c>
      <c r="R79" s="141">
        <f>'Italy-main'!K79-'Italy-main'!K78</f>
        <v>1083</v>
      </c>
    </row>
    <row r="80" ht="24.6" customHeight="1">
      <c r="B80" s="159">
        <v>43961</v>
      </c>
      <c r="C80" s="136">
        <f>'Italy-main'!J80/'Italy-main'!K80</f>
        <v>0.139498790340987</v>
      </c>
      <c r="D80" s="136">
        <f>'Italy-main'!J80/'Italy-main'!I80</f>
        <v>0.290532960660164</v>
      </c>
      <c r="E80" s="136">
        <f>'Italy-main'!K80/'Italy-main'!L80</f>
        <v>0.0853770511225638</v>
      </c>
      <c r="F80" s="136">
        <f>'Italy-main'!D80/'Italy-main'!K80</f>
        <v>0.00468799926963984</v>
      </c>
      <c r="G80" s="136">
        <f>('Italy-main'!J80+'Italy-main'!D80)/'Italy-main'!K80</f>
        <v>0.144186789610627</v>
      </c>
      <c r="H80" s="136">
        <f>'Italy-main'!H81/'Italy-main'!G80</f>
        <v>-0.0100331237098555</v>
      </c>
      <c r="I80" s="136">
        <f>('Italy-main'!H80-'Italy-main'!H79)/'Italy-main'!H79</f>
        <v>-0.513305546649567</v>
      </c>
      <c r="J80" s="136">
        <f>'Italy-main'!E80/'Italy-main'!K80</f>
        <v>0.06685077829004429</v>
      </c>
      <c r="K80" s="137">
        <f>'Italy-main'!J80-'Italy-main'!J79</f>
        <v>165</v>
      </c>
      <c r="L80" s="136">
        <f>(K80-K79)/K79</f>
        <v>-0.149484536082474</v>
      </c>
      <c r="M80" s="136">
        <f>K80/'Italy-main'!J79</f>
        <v>0.00542852442835993</v>
      </c>
      <c r="N80" s="154"/>
      <c r="O80" s="155"/>
      <c r="P80" s="137">
        <f>'Italy-main'!L80-'Italy-main'!L79</f>
        <v>51678</v>
      </c>
      <c r="Q80" s="136">
        <f>R80/P80</f>
        <v>0.0155191764387167</v>
      </c>
      <c r="R80" s="138">
        <f>'Italy-main'!K80-'Italy-main'!K79</f>
        <v>802</v>
      </c>
    </row>
    <row r="81" ht="24.6" customHeight="1">
      <c r="B81" s="159">
        <v>43962</v>
      </c>
      <c r="C81" s="139">
        <f>'Italy-main'!J81/'Italy-main'!K81</f>
        <v>0.139840956444994</v>
      </c>
      <c r="D81" s="139">
        <f>'Italy-main'!J81/'Italy-main'!I81</f>
        <v>0.288393518909435</v>
      </c>
      <c r="E81" s="139">
        <f>'Italy-main'!K81/'Italy-main'!L81</f>
        <v>0.0843280959637113</v>
      </c>
      <c r="F81" s="139">
        <f>'Italy-main'!D81/'Italy-main'!K81</f>
        <v>0.0045447514716988</v>
      </c>
      <c r="G81" s="139">
        <f>('Italy-main'!J81+'Italy-main'!D81)/'Italy-main'!K81</f>
        <v>0.144385707916693</v>
      </c>
      <c r="H81" s="139">
        <f>'Italy-main'!H82/'Italy-main'!G81</f>
        <v>-0.0148142760159053</v>
      </c>
      <c r="I81" s="139">
        <f>('Italy-main'!H81-'Italy-main'!H80)/'Italy-main'!H80</f>
        <v>-0.449275362318841</v>
      </c>
      <c r="J81" s="139">
        <f>'Italy-main'!E81/'Italy-main'!K81</f>
        <v>0.06613773463018729</v>
      </c>
      <c r="K81" s="140">
        <f>'Italy-main'!J81-'Italy-main'!J80</f>
        <v>179</v>
      </c>
      <c r="L81" s="139">
        <f>(K81-K80)/K80</f>
        <v>0.0848484848484848</v>
      </c>
      <c r="M81" s="139">
        <f>K81/'Italy-main'!J80</f>
        <v>0.00585732984293194</v>
      </c>
      <c r="N81" s="152"/>
      <c r="O81" s="153"/>
      <c r="P81" s="140">
        <f>'Italy-main'!L81-'Italy-main'!L80</f>
        <v>40740</v>
      </c>
      <c r="Q81" s="139">
        <f>R81/P81</f>
        <v>0.0182621502209131</v>
      </c>
      <c r="R81" s="141">
        <f>'Italy-main'!K81-'Italy-main'!K80</f>
        <v>744</v>
      </c>
    </row>
    <row r="82" ht="24.6" customHeight="1">
      <c r="B82" s="159">
        <v>43963</v>
      </c>
      <c r="C82" s="136">
        <f>'Italy-main'!J82/'Italy-main'!K82</f>
        <v>0.139732207435267</v>
      </c>
      <c r="D82" s="136">
        <f>'Italy-main'!J82/'Italy-main'!I82</f>
        <v>0.283485725290951</v>
      </c>
      <c r="E82" s="136">
        <f>'Italy-main'!K82/'Italy-main'!L82</f>
        <v>0.08273917165827301</v>
      </c>
      <c r="F82" s="136">
        <f>'Italy-main'!D82/'Italy-main'!K82</f>
        <v>0.00430348618544771</v>
      </c>
      <c r="G82" s="136">
        <f>('Italy-main'!J82+'Italy-main'!D82)/'Italy-main'!K82</f>
        <v>0.144035693620715</v>
      </c>
      <c r="H82" s="136">
        <f>'Italy-main'!H83/'Italy-main'!G82</f>
        <v>-0.0345655009475057</v>
      </c>
      <c r="I82" s="136">
        <f>('Italy-main'!H82-'Italy-main'!H81)/'Italy-main'!H81</f>
        <v>0.461722488038278</v>
      </c>
      <c r="J82" s="136">
        <f>'Italy-main'!E82/'Italy-main'!K82</f>
        <v>0.0624593157818603</v>
      </c>
      <c r="K82" s="137">
        <f>'Italy-main'!J82-'Italy-main'!J81</f>
        <v>172</v>
      </c>
      <c r="L82" s="136">
        <f>(K82-K81)/K81</f>
        <v>-0.0391061452513966</v>
      </c>
      <c r="M82" s="136">
        <f>K82/'Italy-main'!J81</f>
        <v>0.00559549757636878</v>
      </c>
      <c r="N82" s="154"/>
      <c r="O82" s="155"/>
      <c r="P82" s="137">
        <f>'Italy-main'!L82-'Italy-main'!L81</f>
        <v>67003</v>
      </c>
      <c r="Q82" s="136">
        <f>R82/P82</f>
        <v>0.0209244362192738</v>
      </c>
      <c r="R82" s="138">
        <f>'Italy-main'!K82-'Italy-main'!K81</f>
        <v>1402</v>
      </c>
    </row>
    <row r="83" ht="24.6" customHeight="1">
      <c r="B83" s="159">
        <v>43964</v>
      </c>
      <c r="C83" s="139">
        <f>'Italy-main'!J83/'Italy-main'!K83</f>
        <v>0.140051507401938</v>
      </c>
      <c r="D83" s="139">
        <f>'Italy-main'!J83/'Italy-main'!I83</f>
        <v>0.276397046409753</v>
      </c>
      <c r="E83" s="139">
        <f>'Italy-main'!K83/'Italy-main'!L83</f>
        <v>0.0811894014829502</v>
      </c>
      <c r="F83" s="139">
        <f>'Italy-main'!D83/'Italy-main'!K83</f>
        <v>0.00402063897993733</v>
      </c>
      <c r="G83" s="139">
        <f>('Italy-main'!J83+'Italy-main'!D83)/'Italy-main'!K83</f>
        <v>0.144072146381875</v>
      </c>
      <c r="H83" s="139">
        <f>'Italy-main'!H84/'Italy-main'!G83</f>
        <v>-0.0257083497967039</v>
      </c>
      <c r="I83" s="139">
        <f>('Italy-main'!H83-'Italy-main'!H82)/'Italy-main'!H82</f>
        <v>1.2986906710311</v>
      </c>
      <c r="J83" s="139">
        <f>'Italy-main'!E83/'Italy-main'!K83</f>
        <v>0.0588237942585455</v>
      </c>
      <c r="K83" s="140">
        <f>'Italy-main'!J83-'Italy-main'!J82</f>
        <v>195</v>
      </c>
      <c r="L83" s="139">
        <f>(K83-K82)/K82</f>
        <v>0.133720930232558</v>
      </c>
      <c r="M83" s="139">
        <f>K83/'Italy-main'!J82</f>
        <v>0.00630843389084792</v>
      </c>
      <c r="N83" s="152"/>
      <c r="O83" s="153"/>
      <c r="P83" s="140">
        <f>'Italy-main'!L83-'Italy-main'!L82</f>
        <v>61973</v>
      </c>
      <c r="Q83" s="139">
        <f>R83/P83</f>
        <v>0.0143288206154293</v>
      </c>
      <c r="R83" s="141">
        <f>'Italy-main'!K83-'Italy-main'!K82</f>
        <v>888</v>
      </c>
    </row>
    <row r="84" ht="24.6" customHeight="1">
      <c r="B84" s="159">
        <v>43965</v>
      </c>
      <c r="C84" s="136">
        <f>'Italy-main'!J84/'Italy-main'!K84</f>
        <v>0.140603148420411</v>
      </c>
      <c r="D84" s="136">
        <f>'Italy-main'!J84/'Italy-main'!I84</f>
        <v>0.272083824856013</v>
      </c>
      <c r="E84" s="136">
        <f>'Italy-main'!K84/'Italy-main'!L84</f>
        <v>0.07946417885780389</v>
      </c>
      <c r="F84" s="136">
        <f>'Italy-main'!D84/'Italy-main'!K84</f>
        <v>0.00383243088177287</v>
      </c>
      <c r="G84" s="136">
        <f>('Italy-main'!J84+'Italy-main'!D84)/'Italy-main'!K84</f>
        <v>0.144435579302184</v>
      </c>
      <c r="H84" s="136">
        <f>'Italy-main'!H85/'Italy-main'!G84</f>
        <v>-0.0571690214547357</v>
      </c>
      <c r="I84" s="136">
        <f>('Italy-main'!H84-'Italy-main'!H83)/'Italy-main'!H83</f>
        <v>-0.281950872196511</v>
      </c>
      <c r="J84" s="136">
        <f>'Italy-main'!E84/'Italy-main'!K84</f>
        <v>0.055169075196328</v>
      </c>
      <c r="K84" s="137">
        <f>'Italy-main'!J84-'Italy-main'!J83</f>
        <v>262</v>
      </c>
      <c r="L84" s="136">
        <f>(K84-K83)/K83</f>
        <v>0.343589743589744</v>
      </c>
      <c r="M84" s="136">
        <f>K84/'Italy-main'!J83</f>
        <v>0.008422812319166721</v>
      </c>
      <c r="N84" s="154"/>
      <c r="O84" s="155"/>
      <c r="P84" s="137">
        <f>'Italy-main'!L84-'Italy-main'!L83</f>
        <v>71876</v>
      </c>
      <c r="Q84" s="136">
        <f>R84/P84</f>
        <v>0.0138015471089098</v>
      </c>
      <c r="R84" s="138">
        <f>'Italy-main'!K84-'Italy-main'!K83</f>
        <v>992</v>
      </c>
    </row>
    <row r="85" ht="24.6" customHeight="1">
      <c r="B85" s="159">
        <v>43966</v>
      </c>
      <c r="C85" s="139">
        <f>'Italy-main'!J85/'Italy-main'!K85</f>
        <v>0.141188556625053</v>
      </c>
      <c r="D85" s="139">
        <f>'Italy-main'!J85/'Italy-main'!I85</f>
        <v>0.262967430639324</v>
      </c>
      <c r="E85" s="139">
        <f>'Italy-main'!K85/'Italy-main'!L85</f>
        <v>0.0778546291659712</v>
      </c>
      <c r="F85" s="139">
        <f>'Italy-main'!D85/'Italy-main'!K85</f>
        <v>0.00360899568975143</v>
      </c>
      <c r="G85" s="139">
        <f>('Italy-main'!J85+'Italy-main'!D85)/'Italy-main'!K85</f>
        <v>0.144797552314804</v>
      </c>
      <c r="H85" s="139">
        <f>'Italy-main'!H86/'Italy-main'!G85</f>
        <v>-0.0261273761620647</v>
      </c>
      <c r="I85" s="139">
        <f>('Italy-main'!H85-'Italy-main'!H84)/'Italy-main'!H84</f>
        <v>1.16658403569658</v>
      </c>
      <c r="J85" s="139">
        <f>'Italy-main'!E85/'Italy-main'!K85</f>
        <v>0.0518123143578176</v>
      </c>
      <c r="K85" s="140">
        <f>'Italy-main'!J85-'Italy-main'!J84</f>
        <v>242</v>
      </c>
      <c r="L85" s="139">
        <f>(K85-K84)/K84</f>
        <v>-0.07633587786259539</v>
      </c>
      <c r="M85" s="139">
        <f>K85/'Italy-main'!J84</f>
        <v>0.00771486865595511</v>
      </c>
      <c r="N85" s="152"/>
      <c r="O85" s="153"/>
      <c r="P85" s="140">
        <f>'Italy-main'!L85-'Italy-main'!L84</f>
        <v>68176</v>
      </c>
      <c r="Q85" s="139">
        <f>R85/P85</f>
        <v>0.0115729875616053</v>
      </c>
      <c r="R85" s="141">
        <f>'Italy-main'!K85-'Italy-main'!K84</f>
        <v>789</v>
      </c>
    </row>
    <row r="86" ht="24.6" customHeight="1">
      <c r="B86" s="159">
        <v>43967</v>
      </c>
      <c r="C86" s="136">
        <f>'Italy-main'!J86/'Italy-main'!K86</f>
        <v>0.141319629827371</v>
      </c>
      <c r="D86" s="136">
        <f>'Italy-main'!J86/'Italy-main'!I86</f>
        <v>0.258635290285807</v>
      </c>
      <c r="E86" s="136">
        <f>'Italy-main'!K86/'Italy-main'!L86</f>
        <v>0.0763228392259188</v>
      </c>
      <c r="F86" s="136">
        <f>'Italy-main'!D86/'Italy-main'!K86</f>
        <v>0.00344812244171561</v>
      </c>
      <c r="G86" s="136">
        <f>('Italy-main'!J86+'Italy-main'!D86)/'Italy-main'!K86</f>
        <v>0.144767752269087</v>
      </c>
      <c r="H86" s="136">
        <f>'Italy-main'!H87/'Italy-main'!G86</f>
        <v>-0.0261586903557639</v>
      </c>
      <c r="I86" s="136">
        <f>('Italy-main'!H86-'Italy-main'!H85)/'Italy-main'!H85</f>
        <v>-0.569107551487414</v>
      </c>
      <c r="J86" s="136">
        <f>'Italy-main'!E86/'Italy-main'!K86</f>
        <v>0.0497197010144154</v>
      </c>
      <c r="K86" s="137">
        <f>'Italy-main'!J86-'Italy-main'!J85</f>
        <v>153</v>
      </c>
      <c r="L86" s="136">
        <f>(K86-K85)/K85</f>
        <v>-0.367768595041322</v>
      </c>
      <c r="M86" s="136">
        <f>K86/'Italy-main'!J85</f>
        <v>0.00484024043024359</v>
      </c>
      <c r="N86" s="154"/>
      <c r="O86" s="155"/>
      <c r="P86" s="137">
        <f>'Italy-main'!L86-'Italy-main'!L85</f>
        <v>69179</v>
      </c>
      <c r="Q86" s="136">
        <f>R86/P86</f>
        <v>0.0126483470417323</v>
      </c>
      <c r="R86" s="138">
        <f>'Italy-main'!K86-'Italy-main'!K85</f>
        <v>875</v>
      </c>
    </row>
    <row r="87" ht="24.6" customHeight="1">
      <c r="B87" s="159">
        <v>43968</v>
      </c>
      <c r="C87" s="139">
        <f>'Italy-main'!J87/'Italy-main'!K87</f>
        <v>0.141539689932797</v>
      </c>
      <c r="D87" s="139">
        <f>'Italy-main'!J87/'Italy-main'!I87</f>
        <v>0.254905093628172</v>
      </c>
      <c r="E87" s="139">
        <f>'Italy-main'!K87/'Italy-main'!L87</f>
        <v>0.075020965337309</v>
      </c>
      <c r="F87" s="139">
        <f>'Italy-main'!D87/'Italy-main'!K87</f>
        <v>0.00338013174529243</v>
      </c>
      <c r="G87" s="139">
        <f>('Italy-main'!J87+'Italy-main'!D87)/'Italy-main'!K87</f>
        <v>0.144919821678089</v>
      </c>
      <c r="H87" s="139">
        <f>'Italy-main'!H88/'Italy-main'!G87</f>
        <v>-0.0263053942151541</v>
      </c>
      <c r="I87" s="139">
        <f>('Italy-main'!H87-'Italy-main'!H86)/'Italy-main'!H86</f>
        <v>-0.0249601699415826</v>
      </c>
      <c r="J87" s="139">
        <f>'Italy-main'!E87/'Italy-main'!K87</f>
        <v>0.0491183711491117</v>
      </c>
      <c r="K87" s="140">
        <f>'Italy-main'!J87-'Italy-main'!J86</f>
        <v>145</v>
      </c>
      <c r="L87" s="139">
        <f>(K87-K86)/K86</f>
        <v>-0.0522875816993464</v>
      </c>
      <c r="M87" s="139">
        <f>K87/'Italy-main'!J86</f>
        <v>0.00456505997544313</v>
      </c>
      <c r="N87" s="152"/>
      <c r="O87" s="153"/>
      <c r="P87" s="140">
        <f>'Italy-main'!L87-'Italy-main'!L86</f>
        <v>60101</v>
      </c>
      <c r="Q87" s="139">
        <f>R87/P87</f>
        <v>0.0112310943245537</v>
      </c>
      <c r="R87" s="141">
        <f>'Italy-main'!K87-'Italy-main'!K86</f>
        <v>675</v>
      </c>
    </row>
    <row r="88" ht="24.6" customHeight="1">
      <c r="B88" s="159">
        <v>43969</v>
      </c>
      <c r="C88" s="136">
        <f>'Italy-main'!J88/'Italy-main'!K88</f>
        <v>0.141695368460197</v>
      </c>
      <c r="D88" s="136">
        <f>'Italy-main'!J88/'Italy-main'!I88</f>
        <v>0.251378351632817</v>
      </c>
      <c r="E88" s="136">
        <f>'Italy-main'!K88/'Italy-main'!L88</f>
        <v>0.07427123207137851</v>
      </c>
      <c r="F88" s="136">
        <f>'Italy-main'!D88/'Italy-main'!K88</f>
        <v>0.00331583187979777</v>
      </c>
      <c r="G88" s="136">
        <f>('Italy-main'!J88+'Italy-main'!D88)/'Italy-main'!K88</f>
        <v>0.145011200339995</v>
      </c>
      <c r="H88" s="136">
        <f>'Italy-main'!H89/'Italy-main'!G88</f>
        <v>-0.0213964810001052</v>
      </c>
      <c r="I88" s="136">
        <f>('Italy-main'!H88-'Italy-main'!H87)/'Italy-main'!H87</f>
        <v>-0.0206971677559913</v>
      </c>
      <c r="J88" s="136">
        <f>'Italy-main'!E88/'Italy-main'!K88</f>
        <v>0.0485023418892716</v>
      </c>
      <c r="K88" s="137">
        <f>'Italy-main'!J88-'Italy-main'!J87</f>
        <v>99</v>
      </c>
      <c r="L88" s="136">
        <f>(K88-K87)/K87</f>
        <v>-0.317241379310345</v>
      </c>
      <c r="M88" s="136">
        <f>K88/'Italy-main'!J87</f>
        <v>0.00310267017675818</v>
      </c>
      <c r="N88" s="154"/>
      <c r="O88" s="155"/>
      <c r="P88" s="137">
        <f>'Italy-main'!L88-'Italy-main'!L87</f>
        <v>36406</v>
      </c>
      <c r="Q88" s="136">
        <f>R88/P88</f>
        <v>0.0123880679008955</v>
      </c>
      <c r="R88" s="138">
        <f>'Italy-main'!K88-'Italy-main'!K87</f>
        <v>451</v>
      </c>
    </row>
    <row r="89" ht="24.6" customHeight="1">
      <c r="B89" s="159">
        <v>43970</v>
      </c>
      <c r="C89" s="139">
        <f>'Italy-main'!J89/'Italy-main'!K89</f>
        <v>0.1419018169467</v>
      </c>
      <c r="D89" s="139">
        <f>'Italy-main'!J89/'Italy-main'!I89</f>
        <v>0.248599315306682</v>
      </c>
      <c r="E89" s="139">
        <f>'Italy-main'!K89/'Italy-main'!L89</f>
        <v>0.0730221444575722</v>
      </c>
      <c r="F89" s="139">
        <f>'Italy-main'!D89/'Italy-main'!K89</f>
        <v>0.0031583729967931</v>
      </c>
      <c r="G89" s="139">
        <f>('Italy-main'!J89+'Italy-main'!D89)/'Italy-main'!K89</f>
        <v>0.145060189943493</v>
      </c>
      <c r="H89" s="139">
        <f>'Italy-main'!H90/'Italy-main'!G89</f>
        <v>-0.0364967986611187</v>
      </c>
      <c r="I89" s="139">
        <f>('Italy-main'!H89-'Italy-main'!H88)/'Italy-main'!H88</f>
        <v>-0.208008898776418</v>
      </c>
      <c r="J89" s="139">
        <f>'Italy-main'!E89/'Italy-main'!K89</f>
        <v>0.047230027481374</v>
      </c>
      <c r="K89" s="140">
        <f>'Italy-main'!J89-'Italy-main'!J88</f>
        <v>162</v>
      </c>
      <c r="L89" s="139">
        <f>(K89-K88)/K88</f>
        <v>0.636363636363636</v>
      </c>
      <c r="M89" s="139">
        <f>K89/'Italy-main'!J88</f>
        <v>0.00506139282032055</v>
      </c>
      <c r="N89" s="152"/>
      <c r="O89" s="153"/>
      <c r="P89" s="140">
        <f>'Italy-main'!L89-'Italy-main'!L88</f>
        <v>63158</v>
      </c>
      <c r="Q89" s="139">
        <f>R89/P89</f>
        <v>0.0128724785458691</v>
      </c>
      <c r="R89" s="141">
        <f>'Italy-main'!K89-'Italy-main'!K88</f>
        <v>813</v>
      </c>
    </row>
    <row r="90" ht="24.6" customHeight="1">
      <c r="B90" s="159">
        <v>43971</v>
      </c>
      <c r="C90" s="136">
        <f>'Italy-main'!J90/'Italy-main'!K90</f>
        <v>0.142194894530357</v>
      </c>
      <c r="D90" s="136">
        <f>'Italy-main'!J90/'Italy-main'!I90</f>
        <v>0.244402110642415</v>
      </c>
      <c r="E90" s="136">
        <f>'Italy-main'!K90/'Italy-main'!L90</f>
        <v>0.07168478670399241</v>
      </c>
      <c r="F90" s="136">
        <f>'Italy-main'!D90/'Italy-main'!K90</f>
        <v>0.00297320596048627</v>
      </c>
      <c r="G90" s="136">
        <f>('Italy-main'!J90+'Italy-main'!D90)/'Italy-main'!K90</f>
        <v>0.145168100490843</v>
      </c>
      <c r="H90" s="136">
        <f>'Italy-main'!H91/'Italy-main'!G90</f>
        <v>-0.028556858745538</v>
      </c>
      <c r="I90" s="136">
        <f>('Italy-main'!H90-'Italy-main'!H89)/'Italy-main'!H89</f>
        <v>0.669241573033708</v>
      </c>
      <c r="J90" s="136">
        <f>'Italy-main'!E90/'Italy-main'!K90</f>
        <v>0.0453018067943914</v>
      </c>
      <c r="K90" s="137">
        <f>'Italy-main'!J90-'Italy-main'!J89</f>
        <v>161</v>
      </c>
      <c r="L90" s="136">
        <f>(K90-K89)/K89</f>
        <v>-0.00617283950617284</v>
      </c>
      <c r="M90" s="136">
        <f>K90/'Italy-main'!J89</f>
        <v>0.00500481830333551</v>
      </c>
      <c r="N90" s="154"/>
      <c r="O90" s="155"/>
      <c r="P90" s="137">
        <f>'Italy-main'!L90-'Italy-main'!L89</f>
        <v>67195</v>
      </c>
      <c r="Q90" s="136">
        <f>R90/P90</f>
        <v>0.00989656968524444</v>
      </c>
      <c r="R90" s="138">
        <f>'Italy-main'!K90-'Italy-main'!K89</f>
        <v>665</v>
      </c>
    </row>
    <row r="91" ht="24.6" customHeight="1">
      <c r="B91" s="159">
        <v>43972</v>
      </c>
      <c r="C91" s="139">
        <f>'Italy-main'!J91/'Italy-main'!K91</f>
        <v>0.142478706700701</v>
      </c>
      <c r="D91" s="139">
        <f>'Italy-main'!J91/'Italy-main'!I91</f>
        <v>0.241423900118906</v>
      </c>
      <c r="E91" s="139">
        <f>'Italy-main'!K91/'Italy-main'!L91</f>
        <v>0.0702984955901188</v>
      </c>
      <c r="F91" s="139">
        <f>'Italy-main'!D91/'Italy-main'!K91</f>
        <v>0.00280694367692078</v>
      </c>
      <c r="G91" s="139">
        <f>('Italy-main'!J91+'Italy-main'!D91)/'Italy-main'!K91</f>
        <v>0.145285650377622</v>
      </c>
      <c r="H91" s="139">
        <f>'Italy-main'!H92/'Italy-main'!G91</f>
        <v>-0.0268700787401575</v>
      </c>
      <c r="I91" s="139">
        <f>('Italy-main'!H91-'Italy-main'!H90)/'Italy-main'!H90</f>
        <v>-0.246108540176693</v>
      </c>
      <c r="J91" s="139">
        <f>'Italy-main'!E91/'Italy-main'!K91</f>
        <v>0.0434593826478251</v>
      </c>
      <c r="K91" s="140">
        <f>'Italy-main'!J91-'Italy-main'!J90</f>
        <v>156</v>
      </c>
      <c r="L91" s="139">
        <f>(K91-K90)/K90</f>
        <v>-0.031055900621118</v>
      </c>
      <c r="M91" s="139">
        <f>K91/'Italy-main'!J90</f>
        <v>0.00482523971543458</v>
      </c>
      <c r="N91" s="152"/>
      <c r="O91" s="153"/>
      <c r="P91" s="140">
        <f>'Italy-main'!L91-'Italy-main'!L90</f>
        <v>71679</v>
      </c>
      <c r="Q91" s="139">
        <f>R91/P91</f>
        <v>0.0089565981668271</v>
      </c>
      <c r="R91" s="141">
        <f>'Italy-main'!K91-'Italy-main'!K90</f>
        <v>642</v>
      </c>
    </row>
    <row r="92" ht="24.6" customHeight="1">
      <c r="B92" s="159">
        <v>43973</v>
      </c>
      <c r="C92" s="136">
        <f>'Italy-main'!J92/'Italy-main'!K92</f>
        <v>0.142640974730821</v>
      </c>
      <c r="D92" s="136">
        <f>'Italy-main'!J92/'Italy-main'!I92</f>
        <v>0.238560561732007</v>
      </c>
      <c r="E92" s="136">
        <f>'Italy-main'!K92/'Italy-main'!L92</f>
        <v>0.0688982511032675</v>
      </c>
      <c r="F92" s="136">
        <f>'Italy-main'!D92/'Italy-main'!K92</f>
        <v>0.00260213943968722</v>
      </c>
      <c r="G92" s="136">
        <f>('Italy-main'!J92+'Italy-main'!D92)/'Italy-main'!K92</f>
        <v>0.145243114170508</v>
      </c>
      <c r="H92" s="136">
        <f>'Italy-main'!H93/'Italy-main'!G92</f>
        <v>-0.0264657294089882</v>
      </c>
      <c r="I92" s="136">
        <f>('Italy-main'!H92-'Italy-main'!H91)/'Italy-main'!H91</f>
        <v>-0.0859375</v>
      </c>
      <c r="J92" s="136">
        <f>'Italy-main'!E92/'Italy-main'!K92</f>
        <v>0.0417741780300711</v>
      </c>
      <c r="K92" s="137">
        <f>'Italy-main'!J92-'Italy-main'!J91</f>
        <v>130</v>
      </c>
      <c r="L92" s="136">
        <f>(K92-K91)/K91</f>
        <v>-0.166666666666667</v>
      </c>
      <c r="M92" s="136">
        <f>K92/'Italy-main'!J91</f>
        <v>0.00400172381949147</v>
      </c>
      <c r="N92" s="154"/>
      <c r="O92" s="155"/>
      <c r="P92" s="137">
        <f>'Italy-main'!L92-'Italy-main'!L91</f>
        <v>75380</v>
      </c>
      <c r="Q92" s="136">
        <f>R92/P92</f>
        <v>0.00864950915362165</v>
      </c>
      <c r="R92" s="138">
        <f>'Italy-main'!K92-'Italy-main'!K91</f>
        <v>652</v>
      </c>
    </row>
    <row r="93" ht="24.6" customHeight="1">
      <c r="B93" s="159">
        <v>43974</v>
      </c>
      <c r="C93" s="139">
        <f>'Italy-main'!J93/'Italy-main'!K93</f>
        <v>0.142743767633118</v>
      </c>
      <c r="D93" s="139">
        <f>'Italy-main'!J93/'Italy-main'!I93</f>
        <v>0.235774992797465</v>
      </c>
      <c r="E93" s="139">
        <f>'Italy-main'!K93/'Italy-main'!L93</f>
        <v>0.06762438413912759</v>
      </c>
      <c r="F93" s="139">
        <f>'Italy-main'!D93/'Italy-main'!K93</f>
        <v>0.00249425492855181</v>
      </c>
      <c r="G93" s="139">
        <f>('Italy-main'!J93+'Italy-main'!D93)/'Italy-main'!K93</f>
        <v>0.14523802256167</v>
      </c>
      <c r="H93" s="139">
        <f>'Italy-main'!H94/'Italy-main'!G93</f>
        <v>-0.0200512536362377</v>
      </c>
      <c r="I93" s="139">
        <f>('Italy-main'!H93-'Italy-main'!H92)/'Italy-main'!H92</f>
        <v>-0.0415140415140415</v>
      </c>
      <c r="J93" s="139">
        <f>'Italy-main'!E93/'Italy-main'!K93</f>
        <v>0.0404095461938629</v>
      </c>
      <c r="K93" s="140">
        <f>'Italy-main'!J93-'Italy-main'!J92</f>
        <v>119</v>
      </c>
      <c r="L93" s="139">
        <f>(K93-K92)/K92</f>
        <v>-0.08461538461538461</v>
      </c>
      <c r="M93" s="139">
        <f>K93/'Italy-main'!J92</f>
        <v>0.00364851606573461</v>
      </c>
      <c r="N93" s="152"/>
      <c r="O93" s="153"/>
      <c r="P93" s="140">
        <f>'Italy-main'!L93-'Italy-main'!L92</f>
        <v>72410</v>
      </c>
      <c r="Q93" s="139">
        <f>R93/P93</f>
        <v>0.009239055379091291</v>
      </c>
      <c r="R93" s="141">
        <f>'Italy-main'!K93-'Italy-main'!K92</f>
        <v>669</v>
      </c>
    </row>
    <row r="94" ht="24.6" customHeight="1">
      <c r="B94" s="159">
        <v>43975</v>
      </c>
      <c r="C94" s="136">
        <f>'Italy-main'!J94/'Italy-main'!K94</f>
        <v>0.142631537731991</v>
      </c>
      <c r="D94" s="136">
        <f>'Italy-main'!J94/'Italy-main'!I94</f>
        <v>0.233380078161149</v>
      </c>
      <c r="E94" s="136">
        <f>'Italy-main'!K94/'Italy-main'!L94</f>
        <v>0.0666832607487296</v>
      </c>
      <c r="F94" s="136">
        <f>'Italy-main'!D94/'Italy-main'!K94</f>
        <v>0.0024058331665637</v>
      </c>
      <c r="G94" s="136">
        <f>('Italy-main'!J94+'Italy-main'!D94)/'Italy-main'!K94</f>
        <v>0.145037370898555</v>
      </c>
      <c r="H94" s="136">
        <f>'Italy-main'!H95/'Italy-main'!G94</f>
        <v>-0.0228646146234583</v>
      </c>
      <c r="I94" s="136">
        <f>('Italy-main'!H94-'Italy-main'!H93)/'Italy-main'!H93</f>
        <v>-0.262420382165605</v>
      </c>
      <c r="J94" s="136">
        <f>'Italy-main'!E94/'Italy-main'!K94</f>
        <v>0.0398767934985948</v>
      </c>
      <c r="K94" s="137">
        <f>'Italy-main'!J94-'Italy-main'!J93</f>
        <v>50</v>
      </c>
      <c r="L94" s="136">
        <f>(K94-K93)/K93</f>
        <v>-0.579831932773109</v>
      </c>
      <c r="M94" s="136">
        <f>K94/'Italy-main'!J93</f>
        <v>0.00152741713762028</v>
      </c>
      <c r="N94" s="154"/>
      <c r="O94" s="155"/>
      <c r="P94" s="137">
        <f>'Italy-main'!L94-'Italy-main'!L93</f>
        <v>55824</v>
      </c>
      <c r="Q94" s="136">
        <f>R94/P94</f>
        <v>0.00951203783319003</v>
      </c>
      <c r="R94" s="138">
        <f>'Italy-main'!K94-'Italy-main'!K93</f>
        <v>531</v>
      </c>
    </row>
    <row r="95" ht="24.6" customHeight="1">
      <c r="B95" s="159">
        <v>43976</v>
      </c>
      <c r="C95" s="139">
        <f>'Italy-main'!J95/'Italy-main'!K95</f>
        <v>0.142845349716282</v>
      </c>
      <c r="D95" s="139">
        <f>'Italy-main'!J95/'Italy-main'!I95</f>
        <v>0.231559152280939</v>
      </c>
      <c r="E95" s="139">
        <f>'Italy-main'!K95/'Italy-main'!L95</f>
        <v>0.0660945657882986</v>
      </c>
      <c r="F95" s="139">
        <f>'Italy-main'!D95/'Italy-main'!K95</f>
        <v>0.0023505591810843</v>
      </c>
      <c r="G95" s="139">
        <f>('Italy-main'!J95+'Italy-main'!D95)/'Italy-main'!K95</f>
        <v>0.145195908897366</v>
      </c>
      <c r="H95" s="139">
        <f>'Italy-main'!H96/'Italy-main'!G95</f>
        <v>-0.0426401446654611</v>
      </c>
      <c r="I95" s="139">
        <f>('Italy-main'!H95-'Italy-main'!H94)/'Italy-main'!H94</f>
        <v>0.117443868739206</v>
      </c>
      <c r="J95" s="139">
        <f>'Italy-main'!E95/'Italy-main'!K95</f>
        <v>0.0379130857932377</v>
      </c>
      <c r="K95" s="140">
        <f>'Italy-main'!J95-'Italy-main'!J94</f>
        <v>92</v>
      </c>
      <c r="L95" s="139">
        <f>(K95-K94)/K94</f>
        <v>0.84</v>
      </c>
      <c r="M95" s="139">
        <f>K95/'Italy-main'!J94</f>
        <v>0.00280616135427787</v>
      </c>
      <c r="N95" s="152"/>
      <c r="O95" s="153"/>
      <c r="P95" s="140">
        <f>'Italy-main'!L95-'Italy-main'!L94</f>
        <v>35241</v>
      </c>
      <c r="Q95" s="139">
        <f>R95/P95</f>
        <v>0.00851281178173151</v>
      </c>
      <c r="R95" s="141">
        <f>'Italy-main'!K95-'Italy-main'!K94</f>
        <v>300</v>
      </c>
    </row>
    <row r="96" ht="24.6" customHeight="1">
      <c r="B96" s="159">
        <v>43977</v>
      </c>
      <c r="C96" s="136">
        <f>'Italy-main'!J96/'Italy-main'!K96</f>
        <v>0.142937693825768</v>
      </c>
      <c r="D96" s="136">
        <f>'Italy-main'!J96/'Italy-main'!I96</f>
        <v>0.227813186965118</v>
      </c>
      <c r="E96" s="136">
        <f>'Italy-main'!K96/'Italy-main'!L96</f>
        <v>0.06512987414712219</v>
      </c>
      <c r="F96" s="136">
        <f>'Italy-main'!D96/'Italy-main'!K96</f>
        <v>0.0022597644813602</v>
      </c>
      <c r="G96" s="136">
        <f>('Italy-main'!J96+'Italy-main'!D96)/'Italy-main'!K96</f>
        <v>0.145197458307128</v>
      </c>
      <c r="H96" s="136">
        <f>'Italy-main'!H97/'Italy-main'!G96</f>
        <v>-0.0373238638510068</v>
      </c>
      <c r="I96" s="136">
        <f>('Italy-main'!H96-'Italy-main'!H95)/'Italy-main'!H95</f>
        <v>0.82225656877898</v>
      </c>
      <c r="J96" s="136">
        <f>'Italy-main'!E96/'Italy-main'!K96</f>
        <v>0.0365986424063672</v>
      </c>
      <c r="K96" s="137">
        <f>'Italy-main'!J96-'Italy-main'!J95</f>
        <v>78</v>
      </c>
      <c r="L96" s="136">
        <f>(K96-K95)/K95</f>
        <v>-0.152173913043478</v>
      </c>
      <c r="M96" s="136">
        <f>K96/'Italy-main'!J95</f>
        <v>0.00237247924080664</v>
      </c>
      <c r="N96" s="154"/>
      <c r="O96" s="155"/>
      <c r="P96" s="137">
        <f>'Italy-main'!L96-'Italy-main'!L95</f>
        <v>57674</v>
      </c>
      <c r="Q96" s="136">
        <f>R96/P96</f>
        <v>0.00688351770295107</v>
      </c>
      <c r="R96" s="138">
        <f>'Italy-main'!K96-'Italy-main'!K95</f>
        <v>397</v>
      </c>
    </row>
    <row r="97" ht="24.6" customHeight="1">
      <c r="B97" s="159">
        <v>43978</v>
      </c>
      <c r="C97" s="139">
        <f>'Italy-main'!J97/'Italy-main'!K97</f>
        <v>0.143082733766262</v>
      </c>
      <c r="D97" s="139">
        <f>'Italy-main'!J97/'Italy-main'!I97</f>
        <v>0.224825120155539</v>
      </c>
      <c r="E97" s="139">
        <f>'Italy-main'!K97/'Italy-main'!L97</f>
        <v>0.06407621759616949</v>
      </c>
      <c r="F97" s="139">
        <f>'Italy-main'!D97/'Italy-main'!K97</f>
        <v>0.00218483250338541</v>
      </c>
      <c r="G97" s="139">
        <f>('Italy-main'!J97+'Italy-main'!D97)/'Italy-main'!K97</f>
        <v>0.145267566269647</v>
      </c>
      <c r="H97" s="139">
        <f>'Italy-main'!H98/'Italy-main'!G97</f>
        <v>-0.0584703527842091</v>
      </c>
      <c r="I97" s="139">
        <f>('Italy-main'!H97-'Italy-main'!H96)/'Italy-main'!H96</f>
        <v>-0.162001696352841</v>
      </c>
      <c r="J97" s="139">
        <f>'Italy-main'!E97/'Italy-main'!K97</f>
        <v>0.0356235858076742</v>
      </c>
      <c r="K97" s="140">
        <f>'Italy-main'!J97-'Italy-main'!J96</f>
        <v>117</v>
      </c>
      <c r="L97" s="139">
        <f>(K97-K96)/K96</f>
        <v>0.5</v>
      </c>
      <c r="M97" s="139">
        <f>K97/'Italy-main'!J96</f>
        <v>0.00355029585798817</v>
      </c>
      <c r="N97" s="152"/>
      <c r="O97" s="153"/>
      <c r="P97" s="140">
        <f>'Italy-main'!L97-'Italy-main'!L96</f>
        <v>67324</v>
      </c>
      <c r="Q97" s="139">
        <f>R97/P97</f>
        <v>0.00867446972847721</v>
      </c>
      <c r="R97" s="141">
        <f>'Italy-main'!K97-'Italy-main'!K96</f>
        <v>584</v>
      </c>
    </row>
    <row r="98" ht="24.6" customHeight="1">
      <c r="B98" s="159">
        <v>43979</v>
      </c>
      <c r="C98" s="136">
        <f>'Italy-main'!J98/'Italy-main'!K98</f>
        <v>0.143018659485958</v>
      </c>
      <c r="D98" s="136">
        <f>'Italy-main'!J98/'Italy-main'!I98</f>
        <v>0.220060556160527</v>
      </c>
      <c r="E98" s="136">
        <f>'Italy-main'!K98/'Italy-main'!L98</f>
        <v>0.062916899257808</v>
      </c>
      <c r="F98" s="136">
        <f>'Italy-main'!D98/'Italy-main'!K98</f>
        <v>0.00211019626119828</v>
      </c>
      <c r="G98" s="136">
        <f>('Italy-main'!J98+'Italy-main'!D98)/'Italy-main'!K98</f>
        <v>0.145128855747156</v>
      </c>
      <c r="H98" s="136">
        <f>'Italy-main'!H99/'Italy-main'!G98</f>
        <v>-0.0377401742174801</v>
      </c>
      <c r="I98" s="136">
        <f>('Italy-main'!H98-'Italy-main'!H97)/'Italy-main'!H97</f>
        <v>0.508097165991903</v>
      </c>
      <c r="J98" s="136">
        <f>'Italy-main'!E98/'Italy-main'!K98</f>
        <v>0.0339530146893826</v>
      </c>
      <c r="K98" s="137">
        <f>'Italy-main'!J98-'Italy-main'!J97</f>
        <v>70</v>
      </c>
      <c r="L98" s="136">
        <f>(K98-K97)/K97</f>
        <v>-0.401709401709402</v>
      </c>
      <c r="M98" s="136">
        <f>K98/'Italy-main'!J97</f>
        <v>0.00211659409772617</v>
      </c>
      <c r="N98" s="154"/>
      <c r="O98" s="155"/>
      <c r="P98" s="137">
        <f>'Italy-main'!L98-'Italy-main'!L97</f>
        <v>75893</v>
      </c>
      <c r="Q98" s="136">
        <f>R98/P98</f>
        <v>0.00781363235080969</v>
      </c>
      <c r="R98" s="138">
        <f>'Italy-main'!K98-'Italy-main'!K97</f>
        <v>593</v>
      </c>
    </row>
    <row r="99" ht="24.6" customHeight="1">
      <c r="B99" s="159">
        <v>43980</v>
      </c>
      <c r="C99" s="139">
        <f>'Italy-main'!J99/'Italy-main'!K99</f>
        <v>0.143075505494127</v>
      </c>
      <c r="D99" s="139">
        <f>'Italy-main'!J99/'Italy-main'!I99</f>
        <v>0.21740467404674</v>
      </c>
      <c r="E99" s="139">
        <f>'Italy-main'!K99/'Italy-main'!L99</f>
        <v>0.0618457376935242</v>
      </c>
      <c r="F99" s="139">
        <f>'Italy-main'!D99/'Italy-main'!K99</f>
        <v>0.00204522751541456</v>
      </c>
      <c r="G99" s="139">
        <f>('Italy-main'!J99+'Italy-main'!D99)/'Italy-main'!K99</f>
        <v>0.145120733009542</v>
      </c>
      <c r="H99" s="139">
        <f>'Italy-main'!H100/'Italy-main'!G99</f>
        <v>-0.053795343800758</v>
      </c>
      <c r="I99" s="139">
        <f>('Italy-main'!H99-'Italy-main'!H98)/'Italy-main'!H98</f>
        <v>-0.392281879194631</v>
      </c>
      <c r="J99" s="139">
        <f>'Italy-main'!E99/'Italy-main'!K99</f>
        <v>0.0325901622403637</v>
      </c>
      <c r="K99" s="140">
        <f>'Italy-main'!J99-'Italy-main'!J98</f>
        <v>87</v>
      </c>
      <c r="L99" s="139">
        <f>(K99-K98)/K98</f>
        <v>0.242857142857143</v>
      </c>
      <c r="M99" s="139">
        <f>K99/'Italy-main'!J98</f>
        <v>0.0026250678896868</v>
      </c>
      <c r="N99" s="152"/>
      <c r="O99" s="153"/>
      <c r="P99" s="140">
        <f>'Italy-main'!L99-'Italy-main'!L98</f>
        <v>72135</v>
      </c>
      <c r="Q99" s="139">
        <f>R99/P99</f>
        <v>0.00715325431482637</v>
      </c>
      <c r="R99" s="141">
        <f>'Italy-main'!K99-'Italy-main'!K98</f>
        <v>516</v>
      </c>
    </row>
    <row r="100" ht="24.6" customHeight="1">
      <c r="B100" s="159">
        <v>43981</v>
      </c>
      <c r="C100" s="136">
        <f>'Italy-main'!J100/'Italy-main'!K100</f>
        <v>0.1432967713097</v>
      </c>
      <c r="D100" s="136">
        <f>'Italy-main'!J100/'Italy-main'!I100</f>
        <v>0.214221919515784</v>
      </c>
      <c r="E100" s="136">
        <f>'Italy-main'!K100/'Italy-main'!L100</f>
        <v>0.0608332171998219</v>
      </c>
      <c r="F100" s="136">
        <f>'Italy-main'!D100/'Italy-main'!K100</f>
        <v>0.00193411958876319</v>
      </c>
      <c r="G100" s="136">
        <f>('Italy-main'!J100+'Italy-main'!D100)/'Italy-main'!K100</f>
        <v>0.145230890898463</v>
      </c>
      <c r="H100" s="136">
        <f>'Italy-main'!H101/'Italy-main'!G100</f>
        <v>-0.0369870224989128</v>
      </c>
      <c r="I100" s="136">
        <f>('Italy-main'!H100-'Italy-main'!H99)/'Italy-main'!H99</f>
        <v>0.371617890668139</v>
      </c>
      <c r="J100" s="136">
        <f>'Italy-main'!E100/'Italy-main'!K100</f>
        <v>0.0306450503730702</v>
      </c>
      <c r="K100" s="137">
        <f>'Italy-main'!J100-'Italy-main'!J99</f>
        <v>111</v>
      </c>
      <c r="L100" s="136">
        <f>(K100-K99)/K99</f>
        <v>0.275862068965517</v>
      </c>
      <c r="M100" s="136">
        <f>K100/'Italy-main'!J99</f>
        <v>0.00334045562610972</v>
      </c>
      <c r="N100" s="154"/>
      <c r="O100" s="155"/>
      <c r="P100" s="137">
        <f>'Italy-main'!L100-'Italy-main'!L99</f>
        <v>69342</v>
      </c>
      <c r="Q100" s="136">
        <f>R100/P100</f>
        <v>0.00599925009373828</v>
      </c>
      <c r="R100" s="138">
        <f>'Italy-main'!K100-'Italy-main'!K99</f>
        <v>416</v>
      </c>
    </row>
    <row r="101" ht="24.6" customHeight="1">
      <c r="B101" s="159">
        <v>43982</v>
      </c>
      <c r="C101" s="139">
        <f>'Italy-main'!J101/'Italy-main'!K101</f>
        <v>0.143413863697816</v>
      </c>
      <c r="D101" s="139">
        <f>'Italy-main'!J101/'Italy-main'!I101</f>
        <v>0.212149301300895</v>
      </c>
      <c r="E101" s="139">
        <f>'Italy-main'!K101/'Italy-main'!L101</f>
        <v>0.06007029604209</v>
      </c>
      <c r="F101" s="139">
        <f>'Italy-main'!D101/'Italy-main'!K101</f>
        <v>0.00186697682802783</v>
      </c>
      <c r="G101" s="139">
        <f>('Italy-main'!J101+'Italy-main'!D101)/'Italy-main'!K101</f>
        <v>0.145280840525844</v>
      </c>
      <c r="H101" s="139"/>
      <c r="I101" s="139">
        <f>('Italy-main'!H101-'Italy-main'!H100)/'Italy-main'!H100</f>
        <v>-0.349436392914654</v>
      </c>
      <c r="J101" s="139">
        <f>'Italy-main'!E101/'Italy-main'!K101</f>
        <v>0.0292793469443813</v>
      </c>
      <c r="K101" s="140">
        <f>'Italy-main'!J101-'Italy-main'!J100</f>
        <v>75</v>
      </c>
      <c r="L101" s="139">
        <f>(K101-K100)/K100</f>
        <v>-0.324324324324324</v>
      </c>
      <c r="M101" s="139">
        <f>K101/'Italy-main'!J100</f>
        <v>0.002249550089982</v>
      </c>
      <c r="N101" s="152"/>
      <c r="O101" s="153"/>
      <c r="P101" s="140">
        <f>'Italy-main'!L101-'Italy-main'!L100</f>
        <v>54118</v>
      </c>
      <c r="Q101" s="139">
        <f>R101/P101</f>
        <v>0.00615322073986474</v>
      </c>
      <c r="R101" s="141">
        <f>'Italy-main'!K101-'Italy-main'!K100</f>
        <v>333</v>
      </c>
    </row>
    <row r="102" ht="24.6" customHeight="1">
      <c r="B102" s="159">
        <v>43983</v>
      </c>
      <c r="C102" s="136">
        <f>'Italy-main'!J102/'Italy-main'!K102</f>
        <v>0.143548158852815</v>
      </c>
      <c r="D102" s="136">
        <f>'Italy-main'!J102/'Italy-main'!I102</f>
        <v>0.211392125288118</v>
      </c>
      <c r="E102" s="136">
        <f>'Italy-main'!K102/'Italy-main'!L102</f>
        <v>0.0596391478243835</v>
      </c>
      <c r="F102" s="136">
        <f>'Italy-main'!D102/'Italy-main'!K102</f>
        <v>0.00181820520847181</v>
      </c>
      <c r="G102" s="136">
        <f>('Italy-main'!J102+'Italy-main'!D102)/'Italy-main'!K102</f>
        <v>0.145366364061287</v>
      </c>
      <c r="H102" s="136"/>
      <c r="I102" s="136">
        <f>('Italy-main'!H102-'Italy-main'!H101)/'Italy-main'!H101</f>
        <v>-0.561881188118812</v>
      </c>
      <c r="J102" s="136">
        <f>'Italy-main'!E102/'Italy-main'!K102</f>
        <v>0.0279720579595792</v>
      </c>
      <c r="K102" s="137">
        <f>'Italy-main'!J102-'Italy-main'!J101</f>
        <v>60</v>
      </c>
      <c r="L102" s="136">
        <f>(K102-K101)/K101</f>
        <v>-0.2</v>
      </c>
      <c r="M102" s="136">
        <f>K102/'Italy-main'!J101</f>
        <v>0.00179560077809367</v>
      </c>
      <c r="N102" s="154"/>
      <c r="O102" s="155"/>
      <c r="P102" s="137">
        <f>'Italy-main'!L102-'Italy-main'!L101</f>
        <v>31394</v>
      </c>
      <c r="Q102" s="136">
        <f>R102/P102</f>
        <v>0.00637064407211569</v>
      </c>
      <c r="R102" s="138">
        <f>'Italy-main'!K102-'Italy-main'!K101</f>
        <v>200</v>
      </c>
    </row>
    <row r="103" ht="24.6" customHeight="1">
      <c r="B103" s="159">
        <v>43984</v>
      </c>
      <c r="C103" s="139">
        <f>'Italy-main'!J103/'Italy-main'!K103</f>
        <v>0.143588206325075</v>
      </c>
      <c r="D103" s="139">
        <f>'Italy-main'!J103/'Italy-main'!I103</f>
        <v>0.209442070809285</v>
      </c>
      <c r="E103" s="139">
        <f>'Italy-main'!K103/'Italy-main'!L103</f>
        <v>0.0589343238711332</v>
      </c>
      <c r="F103" s="139">
        <f>'Italy-main'!D103/'Italy-main'!K103</f>
        <v>0.00174721109992934</v>
      </c>
      <c r="G103" s="139">
        <f>('Italy-main'!J103+'Italy-main'!D103)/'Italy-main'!K103</f>
        <v>0.145335417425005</v>
      </c>
      <c r="H103" s="139"/>
      <c r="I103" s="139">
        <f>('Italy-main'!H103-'Italy-main'!H102)/'Italy-main'!H102</f>
        <v>1.0819209039548</v>
      </c>
      <c r="J103" s="139">
        <f>'Italy-main'!E103/'Italy-main'!K103</f>
        <v>0.0270817720489048</v>
      </c>
      <c r="K103" s="140">
        <f>'Italy-main'!J103-'Italy-main'!J102</f>
        <v>55</v>
      </c>
      <c r="L103" s="139">
        <f>(K103-K102)/K102</f>
        <v>-0.0833333333333333</v>
      </c>
      <c r="M103" s="139">
        <f>K103/'Italy-main'!J102</f>
        <v>0.00164301717699776</v>
      </c>
      <c r="N103" s="152"/>
      <c r="O103" s="153"/>
      <c r="P103" s="140">
        <f>'Italy-main'!L103-'Italy-main'!L102</f>
        <v>52159</v>
      </c>
      <c r="Q103" s="139">
        <f>R103/P103</f>
        <v>0.00609674265227478</v>
      </c>
      <c r="R103" s="141">
        <f>'Italy-main'!K103-'Italy-main'!K102</f>
        <v>318</v>
      </c>
    </row>
    <row r="104" ht="24.6" customHeight="1">
      <c r="B104" s="159">
        <v>43985</v>
      </c>
      <c r="C104" s="136">
        <f>'Italy-main'!J104/'Italy-main'!K104</f>
        <v>0.143694726218375</v>
      </c>
      <c r="D104" s="136">
        <f>'Italy-main'!J104/'Italy-main'!I104</f>
        <v>0.208782263977432</v>
      </c>
      <c r="E104" s="136">
        <f>'Italy-main'!K104/'Italy-main'!L104</f>
        <v>0.058464978044005</v>
      </c>
      <c r="F104" s="136">
        <f>'Italy-main'!D104/'Italy-main'!K104</f>
        <v>0.00150960502232334</v>
      </c>
      <c r="G104" s="136">
        <f>('Italy-main'!J104+'Italy-main'!D104)/'Italy-main'!K104</f>
        <v>0.145204331240699</v>
      </c>
      <c r="H104" s="136"/>
      <c r="I104" s="136">
        <f>('Italy-main'!H104-'Italy-main'!H103)/'Italy-main'!H103</f>
        <v>-0.595658073270014</v>
      </c>
      <c r="J104" s="136">
        <f>'Italy-main'!E104/'Italy-main'!K104</f>
        <v>0.0260652765185857</v>
      </c>
      <c r="K104" s="137">
        <f>'Italy-main'!J104-'Italy-main'!J103</f>
        <v>71</v>
      </c>
      <c r="L104" s="136">
        <f>(K104-K103)/K103</f>
        <v>0.290909090909091</v>
      </c>
      <c r="M104" s="136">
        <f>K104/'Italy-main'!J103</f>
        <v>0.00211750671040859</v>
      </c>
      <c r="N104" s="154"/>
      <c r="O104" s="155"/>
      <c r="P104" s="137">
        <f>'Italy-main'!L104-'Italy-main'!L103</f>
        <v>37299</v>
      </c>
      <c r="Q104" s="136">
        <f>R104/P104</f>
        <v>0.00860612885063943</v>
      </c>
      <c r="R104" s="138">
        <f>'Italy-main'!K104-'Italy-main'!K103</f>
        <v>321</v>
      </c>
    </row>
    <row r="105" ht="24.6" customHeight="1">
      <c r="B105" s="159">
        <v>43986</v>
      </c>
      <c r="C105" s="139">
        <f>'Italy-main'!J105/'Italy-main'!K105</f>
        <v>0.143962087576331</v>
      </c>
      <c r="D105" s="139">
        <f>'Italy-main'!J105/'Italy-main'!I105</f>
        <v>0.208091664350351</v>
      </c>
      <c r="E105" s="139">
        <f>'Italy-main'!K105/'Italy-main'!L105</f>
        <v>0.0577874940981009</v>
      </c>
      <c r="F105" s="139">
        <f>'Italy-main'!D105/'Italy-main'!K105</f>
        <v>0.00144436420198878</v>
      </c>
      <c r="G105" s="139">
        <f>('Italy-main'!J105+'Italy-main'!D105)/'Italy-main'!K105</f>
        <v>0.14540645177832</v>
      </c>
      <c r="H105" s="139"/>
      <c r="I105" s="139">
        <f>('Italy-main'!H105-'Italy-main'!H104)/'Italy-main'!H104</f>
        <v>0.456375838926174</v>
      </c>
      <c r="J105" s="139">
        <f>'Italy-main'!E105/'Italy-main'!K105</f>
        <v>0.0249601517864392</v>
      </c>
      <c r="K105" s="140">
        <f>'Italy-main'!J105-'Italy-main'!J104</f>
        <v>88</v>
      </c>
      <c r="L105" s="139">
        <f>(K105-K104)/K104</f>
        <v>0.23943661971831</v>
      </c>
      <c r="M105" s="139">
        <f>K105/'Italy-main'!J104</f>
        <v>0.00261896967352162</v>
      </c>
      <c r="N105" s="152"/>
      <c r="O105" s="153"/>
      <c r="P105" s="140">
        <f>'Italy-main'!L105-'Italy-main'!L104</f>
        <v>49953</v>
      </c>
      <c r="Q105" s="139">
        <f>R105/P105</f>
        <v>0.00354333073088703</v>
      </c>
      <c r="R105" s="141">
        <f>'Italy-main'!K105-'Italy-main'!K104</f>
        <v>177</v>
      </c>
    </row>
    <row r="106" ht="24.6" customHeight="1">
      <c r="B106" s="159">
        <v>43987</v>
      </c>
      <c r="C106" s="136">
        <f>'Italy-main'!J106/'Italy-main'!K106</f>
        <v>0.144006549240825</v>
      </c>
      <c r="D106" s="136">
        <f>'Italy-main'!J106/'Italy-main'!I106</f>
        <v>0.206214396053266</v>
      </c>
      <c r="E106" s="136">
        <f>'Italy-main'!K106/'Italy-main'!L106</f>
        <v>0.0570000962433031</v>
      </c>
      <c r="F106" s="136">
        <f>'Italy-main'!D106/'Italy-main'!K106</f>
        <v>0.00134736985728965</v>
      </c>
      <c r="G106" s="136">
        <f>('Italy-main'!J106+'Italy-main'!D106)/'Italy-main'!K106</f>
        <v>0.145353919098115</v>
      </c>
      <c r="H106" s="136"/>
      <c r="I106" s="136">
        <f>('Italy-main'!H106-'Italy-main'!H105)/'Italy-main'!H105</f>
        <v>0.673963133640553</v>
      </c>
      <c r="J106" s="136">
        <f>'Italy-main'!E106/'Italy-main'!K106</f>
        <v>0.0239499255961898</v>
      </c>
      <c r="K106" s="137">
        <f>'Italy-main'!J106-'Italy-main'!J105</f>
        <v>85</v>
      </c>
      <c r="L106" s="136">
        <f>(K106-K105)/K105</f>
        <v>-0.0340909090909091</v>
      </c>
      <c r="M106" s="136">
        <f>K106/'Italy-main'!J105</f>
        <v>0.00252307874974027</v>
      </c>
      <c r="N106" s="154"/>
      <c r="O106" s="155"/>
      <c r="P106" s="137">
        <f>'Italy-main'!L106-'Italy-main'!L105</f>
        <v>65028</v>
      </c>
      <c r="Q106" s="136">
        <f>R106/P106</f>
        <v>0.007965799347973181</v>
      </c>
      <c r="R106" s="138">
        <f>'Italy-main'!K106-'Italy-main'!K105</f>
        <v>518</v>
      </c>
    </row>
    <row r="107" ht="24.6" customHeight="1">
      <c r="B107" s="159">
        <v>43988</v>
      </c>
      <c r="C107" s="139">
        <f>'Italy-main'!J107/'Italy-main'!K107</f>
        <v>0.144147597327098</v>
      </c>
      <c r="D107" s="139">
        <f>'Italy-main'!J107/'Italy-main'!I107</f>
        <v>0.205030349289427</v>
      </c>
      <c r="E107" s="139">
        <f>'Italy-main'!K107/'Italy-main'!L107</f>
        <v>0.0560778131274544</v>
      </c>
      <c r="F107" s="139">
        <f>'Italy-main'!D107/'Italy-main'!K107</f>
        <v>0.00124786521352124</v>
      </c>
      <c r="G107" s="139">
        <f>('Italy-main'!J107+'Italy-main'!D107)/'Italy-main'!K107</f>
        <v>0.14539546254062</v>
      </c>
      <c r="H107" s="139"/>
      <c r="I107" s="139">
        <f>('Italy-main'!H107-'Italy-main'!H106)/'Italy-main'!H106</f>
        <v>-0.243633860977288</v>
      </c>
      <c r="J107" s="139">
        <f>'Italy-main'!E107/'Italy-main'!K107</f>
        <v>0.022551011281894</v>
      </c>
      <c r="K107" s="140">
        <f>'Italy-main'!J107-'Italy-main'!J106</f>
        <v>72</v>
      </c>
      <c r="L107" s="139">
        <f>(K107-K106)/K106</f>
        <v>-0.152941176470588</v>
      </c>
      <c r="M107" s="139">
        <f>K107/'Italy-main'!J106</f>
        <v>0.0021318173743116</v>
      </c>
      <c r="N107" s="152"/>
      <c r="O107" s="153"/>
      <c r="P107" s="140">
        <f>'Italy-main'!L107-'Italy-main'!L106</f>
        <v>72485</v>
      </c>
      <c r="Q107" s="139">
        <f>R107/P107</f>
        <v>0.00372490860177968</v>
      </c>
      <c r="R107" s="141">
        <f>'Italy-main'!K107-'Italy-main'!K106</f>
        <v>270</v>
      </c>
    </row>
    <row r="108" ht="24.6" customHeight="1">
      <c r="B108" s="159">
        <v>43989</v>
      </c>
      <c r="C108" s="136">
        <f>'Italy-main'!J108/'Italy-main'!K108</f>
        <v>0.144252291508864</v>
      </c>
      <c r="D108" s="136">
        <f>'Italy-main'!J108/'Italy-main'!I108</f>
        <v>0.204411560749411</v>
      </c>
      <c r="E108" s="136">
        <f>'Italy-main'!K108/'Italy-main'!L108</f>
        <v>0.0554693871288683</v>
      </c>
      <c r="F108" s="136">
        <f>'Italy-main'!D108/'Italy-main'!K108</f>
        <v>0.00122128698967651</v>
      </c>
      <c r="G108" s="136">
        <f>('Italy-main'!J108+'Italy-main'!D108)/'Italy-main'!K108</f>
        <v>0.14547357849854</v>
      </c>
      <c r="H108" s="136"/>
      <c r="I108" s="136">
        <f>('Italy-main'!H108-'Italy-main'!H107)/'Italy-main'!H107</f>
        <v>-0.440400363967243</v>
      </c>
      <c r="J108" s="136">
        <f>'Italy-main'!E108/'Italy-main'!K108</f>
        <v>0.0219193354837062</v>
      </c>
      <c r="K108" s="137">
        <f>'Italy-main'!J108-'Italy-main'!J107</f>
        <v>53</v>
      </c>
      <c r="L108" s="136">
        <f>(K108-K107)/K107</f>
        <v>-0.263888888888889</v>
      </c>
      <c r="M108" s="136">
        <f>K108/'Italy-main'!J107</f>
        <v>0.00156591620871004</v>
      </c>
      <c r="N108" s="154"/>
      <c r="O108" s="155"/>
      <c r="P108" s="137">
        <f>'Italy-main'!L108-'Italy-main'!L107</f>
        <v>49478</v>
      </c>
      <c r="Q108" s="136">
        <f>R108/P108</f>
        <v>0.00398156756538259</v>
      </c>
      <c r="R108" s="138">
        <f>'Italy-main'!K108-'Italy-main'!K107</f>
        <v>197</v>
      </c>
    </row>
    <row r="109" ht="24.6" customHeight="1">
      <c r="B109" s="159">
        <v>43990</v>
      </c>
      <c r="C109" s="139">
        <f>'Italy-main'!J109/'Italy-main'!K109</f>
        <v>0.144356888446859</v>
      </c>
      <c r="D109" s="139">
        <f>'Italy-main'!J109/'Italy-main'!I109</f>
        <v>0.203885127023003</v>
      </c>
      <c r="E109" s="139">
        <f>'Italy-main'!K109/'Italy-main'!L109</f>
        <v>0.0551823356858577</v>
      </c>
      <c r="F109" s="139">
        <f>'Italy-main'!D109/'Italy-main'!K109</f>
        <v>0.00120283239401899</v>
      </c>
      <c r="G109" s="139">
        <f>('Italy-main'!J109+'Italy-main'!D109)/'Italy-main'!K109</f>
        <v>0.145559720840878</v>
      </c>
      <c r="H109" s="139"/>
      <c r="I109" s="139">
        <f>('Italy-main'!H109-'Italy-main'!H108)/'Italy-main'!H108</f>
        <v>-0.134959349593496</v>
      </c>
      <c r="J109" s="139">
        <f>'Italy-main'!E109/'Italy-main'!K109</f>
        <v>0.0213024592184565</v>
      </c>
      <c r="K109" s="140">
        <f>'Italy-main'!J109-'Italy-main'!J108</f>
        <v>65</v>
      </c>
      <c r="L109" s="139">
        <f>(K109-K108)/K108</f>
        <v>0.226415094339623</v>
      </c>
      <c r="M109" s="139">
        <f>K109/'Italy-main'!J108</f>
        <v>0.00191746069205581</v>
      </c>
      <c r="N109" s="152"/>
      <c r="O109" s="153"/>
      <c r="P109" s="140">
        <f>'Italy-main'!L109-'Italy-main'!L108</f>
        <v>27112</v>
      </c>
      <c r="Q109" s="139">
        <f>R109/P109</f>
        <v>0.01032753024491</v>
      </c>
      <c r="R109" s="141">
        <f>'Italy-main'!K109-'Italy-main'!K108</f>
        <v>280</v>
      </c>
    </row>
    <row r="110" ht="24.6" customHeight="1">
      <c r="B110" s="159">
        <v>43991</v>
      </c>
      <c r="C110" s="136">
        <f>'Italy-main'!J110/'Italy-main'!K110</f>
        <v>0.14451882951762</v>
      </c>
      <c r="D110" s="136">
        <f>'Italy-main'!J110/'Italy-main'!I110</f>
        <v>0.201860702299491</v>
      </c>
      <c r="E110" s="136">
        <f>'Italy-main'!K110/'Italy-main'!L110</f>
        <v>0.0545450545888183</v>
      </c>
      <c r="F110" s="136">
        <f>'Italy-main'!D110/'Italy-main'!K110</f>
        <v>0.00111648362844444</v>
      </c>
      <c r="G110" s="136">
        <f>('Italy-main'!J110+'Italy-main'!D110)/'Italy-main'!K110</f>
        <v>0.145635313146064</v>
      </c>
      <c r="H110" s="136"/>
      <c r="I110" s="136">
        <f>('Italy-main'!H110-'Italy-main'!H109)/'Italy-main'!H109</f>
        <v>2.49248120300752</v>
      </c>
      <c r="J110" s="136">
        <f>'Italy-main'!E110/'Italy-main'!K110</f>
        <v>0.020563675650893</v>
      </c>
      <c r="K110" s="137">
        <f>'Italy-main'!J110-'Italy-main'!J109</f>
        <v>79</v>
      </c>
      <c r="L110" s="136">
        <f>(K110-K109)/K109</f>
        <v>0.215384615384615</v>
      </c>
      <c r="M110" s="136">
        <f>K110/'Italy-main'!J109</f>
        <v>0.00232599222706395</v>
      </c>
      <c r="N110" s="154"/>
      <c r="O110" s="155"/>
      <c r="P110" s="137">
        <f>'Italy-main'!L110-'Italy-main'!L109</f>
        <v>55003</v>
      </c>
      <c r="Q110" s="136">
        <f>R110/P110</f>
        <v>0.00514517389960548</v>
      </c>
      <c r="R110" s="138">
        <f>'Italy-main'!K110-'Italy-main'!K109</f>
        <v>283</v>
      </c>
    </row>
    <row r="111" ht="24.6" customHeight="1">
      <c r="B111" s="159">
        <v>43992</v>
      </c>
      <c r="C111" s="139">
        <f>'Italy-main'!J111/'Italy-main'!K111</f>
        <v>0.144696156733669</v>
      </c>
      <c r="D111" s="139">
        <f>'Italy-main'!J111/'Italy-main'!I111</f>
        <v>0.200742619410494</v>
      </c>
      <c r="E111" s="139">
        <f>'Italy-main'!K111/'Italy-main'!L111</f>
        <v>0.0538105957776931</v>
      </c>
      <c r="F111" s="139">
        <f>'Italy-main'!D111/'Italy-main'!K111</f>
        <v>0.00105614536632126</v>
      </c>
      <c r="G111" s="139">
        <f>('Italy-main'!J111+'Italy-main'!D111)/'Italy-main'!K111</f>
        <v>0.14575230209999</v>
      </c>
      <c r="H111" s="139"/>
      <c r="I111" s="139">
        <f>('Italy-main'!H111-'Italy-main'!H110)/'Italy-main'!H110</f>
        <v>-0.3745963401507</v>
      </c>
      <c r="J111" s="139">
        <f>'Italy-main'!E111/'Italy-main'!K111</f>
        <v>0.0193796312398468</v>
      </c>
      <c r="K111" s="140">
        <f>'Italy-main'!J111-'Italy-main'!J110</f>
        <v>71</v>
      </c>
      <c r="L111" s="139">
        <f>(K111-K110)/K110</f>
        <v>-0.10126582278481</v>
      </c>
      <c r="M111" s="139">
        <f>K111/'Italy-main'!J110</f>
        <v>0.00208559762653115</v>
      </c>
      <c r="N111" s="152"/>
      <c r="O111" s="153"/>
      <c r="P111" s="140">
        <f>'Italy-main'!L111-'Italy-main'!L110</f>
        <v>62699</v>
      </c>
      <c r="Q111" s="139">
        <f>R111/P111</f>
        <v>0.0032217419735562</v>
      </c>
      <c r="R111" s="141">
        <f>'Italy-main'!K111-'Italy-main'!K110</f>
        <v>202</v>
      </c>
    </row>
    <row r="112" ht="24.6" customHeight="1">
      <c r="B112" s="159">
        <v>43993</v>
      </c>
      <c r="C112" s="136">
        <f>'Italy-main'!J112/'Italy-main'!K112</f>
        <v>0.144688365475011</v>
      </c>
      <c r="D112" s="136">
        <f>'Italy-main'!J112/'Italy-main'!I112</f>
        <v>0.199412856459163</v>
      </c>
      <c r="E112" s="136">
        <f>'Italy-main'!K112/'Italy-main'!L112</f>
        <v>0.0531394041299143</v>
      </c>
      <c r="F112" s="136">
        <f>'Italy-main'!D112/'Italy-main'!K112</f>
        <v>0.000999398666903812</v>
      </c>
      <c r="G112" s="136">
        <f>('Italy-main'!J112+'Italy-main'!D112)/'Italy-main'!K112</f>
        <v>0.145687764141915</v>
      </c>
      <c r="H112" s="136"/>
      <c r="I112" s="136">
        <f>('Italy-main'!H112-'Italy-main'!H111)/'Italy-main'!H111</f>
        <v>-0.076592082616179</v>
      </c>
      <c r="J112" s="136">
        <f>'Italy-main'!E112/'Italy-main'!K112</f>
        <v>0.0184931100778345</v>
      </c>
      <c r="K112" s="137">
        <f>'Italy-main'!J112-'Italy-main'!J111</f>
        <v>53</v>
      </c>
      <c r="L112" s="136">
        <f>(K112-K111)/K111</f>
        <v>-0.253521126760563</v>
      </c>
      <c r="M112" s="136">
        <f>K112/'Italy-main'!J111</f>
        <v>0.00155361435187899</v>
      </c>
      <c r="N112" s="154"/>
      <c r="O112" s="155"/>
      <c r="P112" s="137">
        <f>'Italy-main'!L112-'Italy-main'!L111</f>
        <v>62472</v>
      </c>
      <c r="Q112" s="136">
        <f>R112/P112</f>
        <v>0.00606671788961455</v>
      </c>
      <c r="R112" s="138">
        <f>'Italy-main'!K112-'Italy-main'!K111</f>
        <v>379</v>
      </c>
    </row>
    <row r="113" ht="24.6" customHeight="1">
      <c r="B113" s="159">
        <v>43994</v>
      </c>
      <c r="C113" s="139">
        <f>'Italy-main'!J113/'Italy-main'!K113</f>
        <v>0.14482554325977</v>
      </c>
      <c r="D113" s="139">
        <f>'Italy-main'!J113/'Italy-main'!I113</f>
        <v>0.197723661784672</v>
      </c>
      <c r="E113" s="139">
        <f>'Italy-main'!K113/'Italy-main'!L113</f>
        <v>0.0523442437280718</v>
      </c>
      <c r="F113" s="139">
        <f>'Italy-main'!D113/'Italy-main'!K113</f>
        <v>0.00096062292376378</v>
      </c>
      <c r="G113" s="139">
        <f>('Italy-main'!J113+'Italy-main'!D113)/'Italy-main'!K113</f>
        <v>0.145786166183534</v>
      </c>
      <c r="H113" s="139"/>
      <c r="I113" s="139">
        <f>('Italy-main'!H113-'Italy-main'!H112)/'Italy-main'!H112</f>
        <v>0.528424976700839</v>
      </c>
      <c r="J113" s="139">
        <f>'Italy-main'!E113/'Italy-main'!K113</f>
        <v>0.0174350944753602</v>
      </c>
      <c r="K113" s="140">
        <f>'Italy-main'!J113-'Italy-main'!J112</f>
        <v>56</v>
      </c>
      <c r="L113" s="139">
        <f>(K113-K112)/K112</f>
        <v>0.0566037735849057</v>
      </c>
      <c r="M113" s="139">
        <f>K113/'Italy-main'!J112</f>
        <v>0.00163900839991805</v>
      </c>
      <c r="N113" s="152"/>
      <c r="O113" s="153"/>
      <c r="P113" s="140">
        <f>'Italy-main'!L113-'Italy-main'!L112</f>
        <v>70620</v>
      </c>
      <c r="Q113" s="139">
        <f>R113/P113</f>
        <v>0.00230812800906259</v>
      </c>
      <c r="R113" s="141">
        <f>'Italy-main'!K113-'Italy-main'!K112</f>
        <v>163</v>
      </c>
    </row>
    <row r="114" ht="24.6" customHeight="1">
      <c r="B114" s="159">
        <v>43995</v>
      </c>
      <c r="C114" s="136">
        <f>'Italy-main'!J114/'Italy-main'!K114</f>
        <v>0.144943397661535</v>
      </c>
      <c r="D114" s="136">
        <f>'Italy-main'!J114/'Italy-main'!I114</f>
        <v>0.19615703542733</v>
      </c>
      <c r="E114" s="136">
        <f>'Italy-main'!K114/'Italy-main'!L114</f>
        <v>0.0518494953432054</v>
      </c>
      <c r="F114" s="136">
        <f>'Italy-main'!D114/'Italy-main'!K114</f>
        <v>0.000929639004272114</v>
      </c>
      <c r="G114" s="136">
        <f>('Italy-main'!J114+'Italy-main'!D114)/'Italy-main'!K114</f>
        <v>0.145873036665807</v>
      </c>
      <c r="H114" s="136"/>
      <c r="I114" s="136">
        <f>('Italy-main'!H114-'Italy-main'!H113)/'Italy-main'!H113</f>
        <v>-0.07804878048780491</v>
      </c>
      <c r="J114" s="136">
        <f>'Italy-main'!E114/'Italy-main'!K114</f>
        <v>0.0167630814997613</v>
      </c>
      <c r="K114" s="137">
        <f>'Italy-main'!J114-'Italy-main'!J113</f>
        <v>78</v>
      </c>
      <c r="L114" s="136">
        <f>(K114-K113)/K113</f>
        <v>0.392857142857143</v>
      </c>
      <c r="M114" s="136">
        <f>K114/'Italy-main'!J113</f>
        <v>0.00227916897992578</v>
      </c>
      <c r="N114" s="154"/>
      <c r="O114" s="155"/>
      <c r="P114" s="137">
        <f>'Italy-main'!L114-'Italy-main'!L113</f>
        <v>49750</v>
      </c>
      <c r="Q114" s="136">
        <f>R114/P114</f>
        <v>0.00695477386934673</v>
      </c>
      <c r="R114" s="138">
        <f>'Italy-main'!K114-'Italy-main'!K113</f>
        <v>346</v>
      </c>
    </row>
    <row r="115" ht="24.6" customHeight="1">
      <c r="B115" s="159">
        <v>43996</v>
      </c>
      <c r="C115" s="139">
        <f>'Italy-main'!J115/'Italy-main'!K115</f>
        <v>0.144922338167594</v>
      </c>
      <c r="D115" s="139">
        <f>'Italy-main'!J115/'Italy-main'!I115</f>
        <v>0.194732664285309</v>
      </c>
      <c r="E115" s="139">
        <f>'Italy-main'!K115/'Italy-main'!L115</f>
        <v>0.0512883495595273</v>
      </c>
      <c r="F115" s="139">
        <f>'Italy-main'!D115/'Italy-main'!K115</f>
        <v>0.000881897472034567</v>
      </c>
      <c r="G115" s="139">
        <f>('Italy-main'!J115+'Italy-main'!D115)/'Italy-main'!K115</f>
        <v>0.145804235639629</v>
      </c>
      <c r="H115" s="139"/>
      <c r="I115" s="139">
        <f>('Italy-main'!H115-'Italy-main'!H114)/'Italy-main'!H114</f>
        <v>-0.199074074074074</v>
      </c>
      <c r="J115" s="139">
        <f>'Italy-main'!E115/'Italy-main'!K115</f>
        <v>0.0160471583069256</v>
      </c>
      <c r="K115" s="140">
        <f>'Italy-main'!J115-'Italy-main'!J114</f>
        <v>44</v>
      </c>
      <c r="L115" s="139">
        <f>(K115-K114)/K114</f>
        <v>-0.435897435897436</v>
      </c>
      <c r="M115" s="139">
        <f>K115/'Italy-main'!J114</f>
        <v>0.00128276143552666</v>
      </c>
      <c r="N115" s="152"/>
      <c r="O115" s="153"/>
      <c r="P115" s="140">
        <f>'Italy-main'!L115-'Italy-main'!L114</f>
        <v>56527</v>
      </c>
      <c r="Q115" s="139">
        <f>R115/P115</f>
        <v>0.00597944345180179</v>
      </c>
      <c r="R115" s="141">
        <f>'Italy-main'!K115-'Italy-main'!K114</f>
        <v>338</v>
      </c>
    </row>
    <row r="116" ht="24.6" customHeight="1">
      <c r="B116" s="159">
        <v>43997</v>
      </c>
      <c r="C116" s="136">
        <f>'Italy-main'!J116/'Italy-main'!K116</f>
        <v>0.144848076193687</v>
      </c>
      <c r="D116" s="136">
        <f>'Italy-main'!J116/'Italy-main'!I116</f>
        <v>0.194175470312412</v>
      </c>
      <c r="E116" s="136">
        <f>'Italy-main'!K116/'Italy-main'!L116</f>
        <v>0.0510430054906347</v>
      </c>
      <c r="F116" s="136">
        <f>'Italy-main'!D116/'Italy-main'!K116</f>
        <v>0.0008723502886763029</v>
      </c>
      <c r="G116" s="136">
        <f>('Italy-main'!J116+'Italy-main'!D116)/'Italy-main'!K116</f>
        <v>0.145720426482363</v>
      </c>
      <c r="H116" s="136"/>
      <c r="I116" s="136">
        <f>('Italy-main'!H116-'Italy-main'!H115)/'Italy-main'!H115</f>
        <v>-0.698596201486375</v>
      </c>
      <c r="J116" s="136">
        <f>'Italy-main'!E116/'Italy-main'!K116</f>
        <v>0.0155758776181044</v>
      </c>
      <c r="K116" s="137">
        <f>'Italy-main'!J116-'Italy-main'!J115</f>
        <v>26</v>
      </c>
      <c r="L116" s="136">
        <f>(K116-K115)/K115</f>
        <v>-0.409090909090909</v>
      </c>
      <c r="M116" s="136">
        <f>K116/'Italy-main'!J115</f>
        <v>0.000757024312126947</v>
      </c>
      <c r="N116" s="154"/>
      <c r="O116" s="155"/>
      <c r="P116" s="137">
        <f>'Italy-main'!L116-'Italy-main'!L115</f>
        <v>28107</v>
      </c>
      <c r="Q116" s="136">
        <f>R116/P116</f>
        <v>0.010709076030882</v>
      </c>
      <c r="R116" s="138">
        <f>'Italy-main'!K116-'Italy-main'!K115</f>
        <v>301</v>
      </c>
    </row>
    <row r="117" ht="24.6" customHeight="1">
      <c r="B117" s="159">
        <v>43998</v>
      </c>
      <c r="C117" s="139">
        <f>'Italy-main'!J117/'Italy-main'!K117</f>
        <v>0.144863157894737</v>
      </c>
      <c r="D117" s="139">
        <f>'Italy-main'!J117/'Italy-main'!I117</f>
        <v>0.192717027211723</v>
      </c>
      <c r="E117" s="139">
        <f>'Italy-main'!K117/'Italy-main'!L117</f>
        <v>0.050578113157401</v>
      </c>
      <c r="F117" s="139">
        <f>'Italy-main'!D117/'Italy-main'!K117</f>
        <v>0.000745263157894737</v>
      </c>
      <c r="G117" s="139">
        <f>('Italy-main'!J117+'Italy-main'!D117)/'Italy-main'!K117</f>
        <v>0.145608421052632</v>
      </c>
      <c r="H117" s="139"/>
      <c r="I117" s="139">
        <f>('Italy-main'!H117-'Italy-main'!H116)/'Italy-main'!H116</f>
        <v>2.67123287671233</v>
      </c>
      <c r="J117" s="139">
        <f>'Italy-main'!E117/'Italy-main'!K117</f>
        <v>0.0146442105263158</v>
      </c>
      <c r="K117" s="140">
        <f>'Italy-main'!J117-'Italy-main'!J116</f>
        <v>34</v>
      </c>
      <c r="L117" s="139">
        <f>(K117-K116)/K116</f>
        <v>0.307692307692308</v>
      </c>
      <c r="M117" s="139">
        <f>K117/'Italy-main'!J116</f>
        <v>0.0009892060167001251</v>
      </c>
      <c r="N117" s="152"/>
      <c r="O117" s="153"/>
      <c r="P117" s="140">
        <f>'Italy-main'!L117-'Italy-main'!L116</f>
        <v>46882</v>
      </c>
      <c r="Q117" s="139">
        <f>R117/P117</f>
        <v>0.00447933108655774</v>
      </c>
      <c r="R117" s="141">
        <f>'Italy-main'!K117-'Italy-main'!K116</f>
        <v>210</v>
      </c>
    </row>
    <row r="118" ht="24.6" customHeight="1">
      <c r="B118" s="159">
        <v>43999</v>
      </c>
      <c r="C118" s="136">
        <f>'Italy-main'!J118/'Italy-main'!K118</f>
        <v>0.144844173099887</v>
      </c>
      <c r="D118" s="136">
        <f>'Italy-main'!J118/'Italy-main'!I118</f>
        <v>0.191958986932657</v>
      </c>
      <c r="E118" s="136">
        <f>'Italy-main'!K118/'Italy-main'!L118</f>
        <v>0.0498235223136174</v>
      </c>
      <c r="F118" s="136">
        <f>'Italy-main'!D118/'Italy-main'!K118</f>
        <v>0.000685369258455691</v>
      </c>
      <c r="G118" s="136">
        <f>('Italy-main'!J118+'Italy-main'!D118)/'Italy-main'!K118</f>
        <v>0.145529542358343</v>
      </c>
      <c r="H118" s="136"/>
      <c r="I118" s="136">
        <f>('Italy-main'!H118-'Italy-main'!H117)/'Italy-main'!H117</f>
        <v>-0.519402985074627</v>
      </c>
      <c r="J118" s="136">
        <f>'Italy-main'!E118/'Italy-main'!K118</f>
        <v>0.0137746606791463</v>
      </c>
      <c r="K118" s="137">
        <f>'Italy-main'!J118-'Italy-main'!J117</f>
        <v>43</v>
      </c>
      <c r="L118" s="136">
        <f>(K118-K117)/K117</f>
        <v>0.264705882352941</v>
      </c>
      <c r="M118" s="136">
        <f>K118/'Italy-main'!J117</f>
        <v>0.00124981834035751</v>
      </c>
      <c r="N118" s="154"/>
      <c r="O118" s="155"/>
      <c r="P118" s="137">
        <f>'Italy-main'!L118-'Italy-main'!L117</f>
        <v>77701</v>
      </c>
      <c r="Q118" s="136">
        <f>R118/P118</f>
        <v>0.00422130989305157</v>
      </c>
      <c r="R118" s="138">
        <f>'Italy-main'!K118-'Italy-main'!K117</f>
        <v>328</v>
      </c>
    </row>
    <row r="119" ht="24.6" customHeight="1">
      <c r="B119" s="159">
        <v>44000</v>
      </c>
      <c r="C119" s="139">
        <f>'Italy-main'!J119/'Italy-main'!K119</f>
        <v>0.144919990426564</v>
      </c>
      <c r="D119" s="139">
        <f>'Italy-main'!J119/'Italy-main'!I119</f>
        <v>0.191166696207019</v>
      </c>
      <c r="E119" s="139">
        <f>'Italy-main'!K119/'Italy-main'!L119</f>
        <v>0.0492923406550511</v>
      </c>
      <c r="F119" s="139">
        <f>'Italy-main'!D119/'Italy-main'!K119</f>
        <v>0.0007054110909098541</v>
      </c>
      <c r="G119" s="139">
        <f>('Italy-main'!J119+'Italy-main'!D119)/'Italy-main'!K119</f>
        <v>0.145625401517474</v>
      </c>
      <c r="H119" s="139"/>
      <c r="I119" s="139">
        <f>('Italy-main'!H119-'Italy-main'!H118)/'Italy-main'!H118</f>
        <v>0.279503105590062</v>
      </c>
      <c r="J119" s="139">
        <f>'Italy-main'!E119/'Italy-main'!K119</f>
        <v>0.0127435872673298</v>
      </c>
      <c r="K119" s="140">
        <f>'Italy-main'!J119-'Italy-main'!J118</f>
        <v>66</v>
      </c>
      <c r="L119" s="139">
        <f>(K119-K118)/K118</f>
        <v>0.534883720930233</v>
      </c>
      <c r="M119" s="139">
        <f>K119/'Italy-main'!J118</f>
        <v>0.00191593125870878</v>
      </c>
      <c r="N119" s="152"/>
      <c r="O119" s="153"/>
      <c r="P119" s="140">
        <f>'Italy-main'!L119-'Italy-main'!L118</f>
        <v>58154</v>
      </c>
      <c r="Q119" s="139">
        <f>R119/P119</f>
        <v>0.00569178388416962</v>
      </c>
      <c r="R119" s="141">
        <f>'Italy-main'!K119-'Italy-main'!K118</f>
        <v>331</v>
      </c>
    </row>
    <row r="120" ht="24.6" customHeight="1">
      <c r="B120" s="159">
        <v>44001</v>
      </c>
      <c r="C120" s="136">
        <f>'Italy-main'!J120/'Italy-main'!K120</f>
        <v>0.145207574439837</v>
      </c>
      <c r="D120" s="136">
        <f>'Italy-main'!J120/'Italy-main'!I120</f>
        <v>0.189992688571633</v>
      </c>
      <c r="E120" s="136">
        <f>'Italy-main'!K120/'Italy-main'!L120</f>
        <v>0.048681936134297</v>
      </c>
      <c r="F120" s="136">
        <f>'Italy-main'!D120/'Italy-main'!K120</f>
        <v>0.000676439324232914</v>
      </c>
      <c r="G120" s="136">
        <f>('Italy-main'!J120+'Italy-main'!D120)/'Italy-main'!K120</f>
        <v>0.14588401376407</v>
      </c>
      <c r="H120" s="136"/>
      <c r="I120" s="136">
        <f>('Italy-main'!H120-'Italy-main'!H119)/'Italy-main'!H119</f>
        <v>0.890776699029126</v>
      </c>
      <c r="J120" s="136">
        <f>'Italy-main'!E120/'Italy-main'!K120</f>
        <v>0.011734751755171</v>
      </c>
      <c r="K120" s="137">
        <f>'Italy-main'!J120-'Italy-main'!J119</f>
        <v>47</v>
      </c>
      <c r="L120" s="136">
        <f>(K120-K119)/K119</f>
        <v>-0.287878787878788</v>
      </c>
      <c r="M120" s="136">
        <f>K120/'Italy-main'!J119</f>
        <v>0.00136176623978675</v>
      </c>
      <c r="N120" s="154"/>
      <c r="O120" s="155"/>
      <c r="P120" s="137">
        <f>'Italy-main'!L120-'Italy-main'!L119</f>
        <v>57541</v>
      </c>
      <c r="Q120" s="136">
        <f>R120/P120</f>
        <v>-0.00257207903929372</v>
      </c>
      <c r="R120" s="138">
        <f>'Italy-main'!K120-'Italy-main'!K119</f>
        <v>-148</v>
      </c>
    </row>
    <row r="121" ht="24.6" customHeight="1">
      <c r="B121" s="159">
        <v>44002</v>
      </c>
      <c r="C121" s="139">
        <f>'Italy-main'!J121/'Italy-main'!K121</f>
        <v>0.145252334487462</v>
      </c>
      <c r="D121" s="139">
        <f>'Italy-main'!J121/'Italy-main'!I121</f>
        <v>0.189692687979918</v>
      </c>
      <c r="E121" s="139">
        <f>'Italy-main'!K121/'Italy-main'!L121</f>
        <v>0.0481964875374836</v>
      </c>
      <c r="F121" s="139">
        <f>'Italy-main'!D121/'Italy-main'!K121</f>
        <v>0.00063791837162942</v>
      </c>
      <c r="G121" s="139">
        <f>('Italy-main'!J121+'Italy-main'!D121)/'Italy-main'!K121</f>
        <v>0.145890252859091</v>
      </c>
      <c r="H121" s="139"/>
      <c r="I121" s="139">
        <f>('Italy-main'!H121-'Italy-main'!H120)/'Italy-main'!H120</f>
        <v>-0.787548138639281</v>
      </c>
      <c r="J121" s="139">
        <f>'Italy-main'!E121/'Italy-main'!K121</f>
        <v>0.0110208792361767</v>
      </c>
      <c r="K121" s="140">
        <f>'Italy-main'!J121-'Italy-main'!J120</f>
        <v>49</v>
      </c>
      <c r="L121" s="139">
        <f>(K121-K120)/K120</f>
        <v>0.0425531914893617</v>
      </c>
      <c r="M121" s="139">
        <f>K121/'Italy-main'!J120</f>
        <v>0.00141778305025896</v>
      </c>
      <c r="N121" s="152"/>
      <c r="O121" s="153"/>
      <c r="P121" s="140">
        <f>'Italy-main'!L121-'Italy-main'!L120</f>
        <v>54722</v>
      </c>
      <c r="Q121" s="139">
        <f>R121/P121</f>
        <v>0.00482438507364497</v>
      </c>
      <c r="R121" s="141">
        <f>'Italy-main'!K121-'Italy-main'!K120</f>
        <v>264</v>
      </c>
    </row>
    <row r="122" ht="24.6" customHeight="1">
      <c r="B122" s="159">
        <v>44003</v>
      </c>
      <c r="C122" s="136">
        <f>'Italy-main'!J122/'Italy-main'!K122</f>
        <v>0.145216541788435</v>
      </c>
      <c r="D122" s="136">
        <f>'Italy-main'!J122/'Italy-main'!I122</f>
        <v>0.189367553706265</v>
      </c>
      <c r="E122" s="136">
        <f>'Italy-main'!K122/'Italy-main'!L122</f>
        <v>0.0478493771529802</v>
      </c>
      <c r="F122" s="136">
        <f>'Italy-main'!D122/'Italy-main'!K122</f>
        <v>0.000620547675252307</v>
      </c>
      <c r="G122" s="136">
        <f>('Italy-main'!J122+'Italy-main'!D122)/'Italy-main'!K122</f>
        <v>0.145837089463687</v>
      </c>
      <c r="H122" s="136"/>
      <c r="I122" s="136">
        <f>('Italy-main'!H122-'Italy-main'!H121)/'Italy-main'!H121</f>
        <v>-0.274924471299094</v>
      </c>
      <c r="J122" s="136">
        <f>'Italy-main'!E122/'Italy-main'!K122</f>
        <v>0.0103228944356161</v>
      </c>
      <c r="K122" s="137">
        <f>'Italy-main'!J122-'Italy-main'!J121</f>
        <v>24</v>
      </c>
      <c r="L122" s="136">
        <f>(K122-K121)/K121</f>
        <v>-0.510204081632653</v>
      </c>
      <c r="M122" s="136">
        <f>K122/'Italy-main'!J121</f>
        <v>0.00069344120196475</v>
      </c>
      <c r="N122" s="154"/>
      <c r="O122" s="155"/>
      <c r="P122" s="137">
        <f>'Italy-main'!L122-'Italy-main'!L121</f>
        <v>40545</v>
      </c>
      <c r="Q122" s="136">
        <f>R122/P122</f>
        <v>0.00552472561351585</v>
      </c>
      <c r="R122" s="138">
        <f>'Italy-main'!K122-'Italy-main'!K121</f>
        <v>224</v>
      </c>
    </row>
    <row r="123" ht="24.6" customHeight="1">
      <c r="B123" s="159">
        <v>44004</v>
      </c>
      <c r="C123" s="139">
        <f>'Italy-main'!J123/'Italy-main'!K123</f>
        <v>0.145178451742627</v>
      </c>
      <c r="D123" s="139">
        <f>'Italy-main'!J123/'Italy-main'!I123</f>
        <v>0.188942679881805</v>
      </c>
      <c r="E123" s="139">
        <f>'Italy-main'!K123/'Italy-main'!L123</f>
        <v>0.0476169389600789</v>
      </c>
      <c r="F123" s="139">
        <f>'Italy-main'!D123/'Italy-main'!K123</f>
        <v>0.000532004021447721</v>
      </c>
      <c r="G123" s="139">
        <f>('Italy-main'!J123+'Italy-main'!D123)/'Italy-main'!K123</f>
        <v>0.145710455764075</v>
      </c>
      <c r="H123" s="139"/>
      <c r="I123" s="139">
        <f>('Italy-main'!H123-'Italy-main'!H122)/'Italy-main'!H122</f>
        <v>0.395833333333333</v>
      </c>
      <c r="J123" s="139">
        <f>'Italy-main'!E123/'Italy-main'!K123</f>
        <v>0.00906920241286863</v>
      </c>
      <c r="K123" s="140">
        <f>'Italy-main'!J123-'Italy-main'!J122</f>
        <v>23</v>
      </c>
      <c r="L123" s="139">
        <f>(K123-K122)/K122</f>
        <v>-0.0416666666666667</v>
      </c>
      <c r="M123" s="139">
        <f>K123/'Italy-main'!J122</f>
        <v>0.000664087313044985</v>
      </c>
      <c r="N123" s="152"/>
      <c r="O123" s="153"/>
      <c r="P123" s="140">
        <f>'Italy-main'!L123-'Italy-main'!L122</f>
        <v>28972</v>
      </c>
      <c r="Q123" s="139">
        <f>R123/P123</f>
        <v>0.00762805467347784</v>
      </c>
      <c r="R123" s="141">
        <f>'Italy-main'!K123-'Italy-main'!K122</f>
        <v>221</v>
      </c>
    </row>
    <row r="124" ht="24.6" customHeight="1">
      <c r="B124" s="159">
        <v>44005</v>
      </c>
      <c r="C124" s="136">
        <f>'Italy-main'!J124/'Italy-main'!K124</f>
        <v>0.145185129358171</v>
      </c>
      <c r="D124" s="136">
        <f>'Italy-main'!J124/'Italy-main'!I124</f>
        <v>0.187853834276891</v>
      </c>
      <c r="E124" s="136">
        <f>'Italy-main'!K124/'Italy-main'!L124</f>
        <v>0.0472578503379716</v>
      </c>
      <c r="F124" s="136">
        <f>'Italy-main'!D124/'Italy-main'!K124</f>
        <v>0.000481507999313328</v>
      </c>
      <c r="G124" s="136">
        <f>('Italy-main'!J124+'Italy-main'!D124)/'Italy-main'!K124</f>
        <v>0.145666637357484</v>
      </c>
      <c r="H124" s="136"/>
      <c r="I124" s="136">
        <f>('Italy-main'!H124-'Italy-main'!H123)/'Italy-main'!H123</f>
        <v>2.17611940298507</v>
      </c>
      <c r="J124" s="136">
        <f>'Italy-main'!E124/'Italy-main'!K124</f>
        <v>0.008240067327379381</v>
      </c>
      <c r="K124" s="137">
        <f>'Italy-main'!J124-'Italy-main'!J123</f>
        <v>18</v>
      </c>
      <c r="L124" s="136">
        <f>(K124-K123)/K123</f>
        <v>-0.217391304347826</v>
      </c>
      <c r="M124" s="136">
        <f>K124/'Italy-main'!J123</f>
        <v>0.000519375595117869</v>
      </c>
      <c r="N124" s="154"/>
      <c r="O124" s="155"/>
      <c r="P124" s="137">
        <f>'Italy-main'!L124-'Italy-main'!L123</f>
        <v>40485</v>
      </c>
      <c r="Q124" s="136">
        <f>R124/P124</f>
        <v>0.00279115721872298</v>
      </c>
      <c r="R124" s="138">
        <f>'Italy-main'!K124-'Italy-main'!K123</f>
        <v>113</v>
      </c>
    </row>
    <row r="125" ht="24.6" customHeight="1">
      <c r="B125" s="159">
        <v>44006</v>
      </c>
      <c r="C125" s="139">
        <f>'Italy-main'!J125/'Italy-main'!K125</f>
        <v>0.144705734931707</v>
      </c>
      <c r="D125" s="139">
        <f>'Italy-main'!J125/'Italy-main'!I125</f>
        <v>0.186146976804165</v>
      </c>
      <c r="E125" s="139">
        <f>'Italy-main'!K125/'Italy-main'!L125</f>
        <v>0.0468779401510801</v>
      </c>
      <c r="F125" s="139">
        <f>'Italy-main'!D125/'Italy-main'!K125</f>
        <v>0.000446932041268117</v>
      </c>
      <c r="G125" s="139">
        <f>('Italy-main'!J125+'Italy-main'!D125)/'Italy-main'!K125</f>
        <v>0.145152666972975</v>
      </c>
      <c r="H125" s="139"/>
      <c r="I125" s="139">
        <f>('Italy-main'!H125-'Italy-main'!H124)/'Italy-main'!H124</f>
        <v>-0.137218045112782</v>
      </c>
      <c r="J125" s="139">
        <f>'Italy-main'!E125/'Italy-main'!K125</f>
        <v>0.00717179733511549</v>
      </c>
      <c r="K125" s="140">
        <f>'Italy-main'!J125-'Italy-main'!J124</f>
        <v>-31</v>
      </c>
      <c r="L125" s="139">
        <f>(K125-K124)/K124</f>
        <v>-2.72222222222222</v>
      </c>
      <c r="M125" s="139">
        <f>K125/'Italy-main'!J124</f>
        <v>-0.000894015861571738</v>
      </c>
      <c r="N125" s="152"/>
      <c r="O125" s="153"/>
      <c r="P125" s="140">
        <f>'Italy-main'!L125-'Italy-main'!L124</f>
        <v>53266</v>
      </c>
      <c r="Q125" s="139">
        <f>R125/P125</f>
        <v>0.0108324259377464</v>
      </c>
      <c r="R125" s="141">
        <f>'Italy-main'!K125-'Italy-main'!K124</f>
        <v>577</v>
      </c>
    </row>
    <row r="126" ht="24.6" customHeight="1">
      <c r="B126" s="159">
        <v>44007</v>
      </c>
      <c r="C126" s="136">
        <f>'Italy-main'!J126/'Italy-main'!K126</f>
        <v>0.14466888605208</v>
      </c>
      <c r="D126" s="136">
        <f>'Italy-main'!J126/'Italy-main'!I126</f>
        <v>0.185716963448922</v>
      </c>
      <c r="E126" s="136">
        <f>'Italy-main'!K126/'Italy-main'!L126</f>
        <v>0.0464262735529484</v>
      </c>
      <c r="F126" s="136">
        <f>'Italy-main'!D126/'Italy-main'!K126</f>
        <v>0.000429693040641452</v>
      </c>
      <c r="G126" s="136">
        <f>('Italy-main'!J126+'Italy-main'!D126)/'Italy-main'!K126</f>
        <v>0.145098579092722</v>
      </c>
      <c r="H126" s="136"/>
      <c r="I126" s="136">
        <f>('Italy-main'!H126-'Italy-main'!H125)/'Italy-main'!H125</f>
        <v>-0.616557734204793</v>
      </c>
      <c r="J126" s="136">
        <f>'Italy-main'!E126/'Italy-main'!K126</f>
        <v>0.00674993533745505</v>
      </c>
      <c r="K126" s="137">
        <f>'Italy-main'!J126-'Italy-main'!J125</f>
        <v>34</v>
      </c>
      <c r="L126" s="136">
        <f>(K126-K125)/K125</f>
        <v>-2.09677419354839</v>
      </c>
      <c r="M126" s="136">
        <f>K126/'Italy-main'!J125</f>
        <v>0.000981410922526267</v>
      </c>
      <c r="N126" s="154"/>
      <c r="O126" s="155"/>
      <c r="P126" s="137">
        <f>'Italy-main'!L126-'Italy-main'!L125</f>
        <v>56061</v>
      </c>
      <c r="Q126" s="136">
        <f>R126/P126</f>
        <v>0.00527996289755802</v>
      </c>
      <c r="R126" s="138">
        <f>'Italy-main'!K126-'Italy-main'!K125</f>
        <v>296</v>
      </c>
    </row>
    <row r="127" ht="24.6" customHeight="1">
      <c r="B127" s="159">
        <v>44008</v>
      </c>
      <c r="C127" s="139">
        <f>'Italy-main'!J127/'Italy-main'!K127</f>
        <v>0.144640170694405</v>
      </c>
      <c r="D127" s="139">
        <f>'Italy-main'!J127/'Italy-main'!I127</f>
        <v>0.184995869200224</v>
      </c>
      <c r="E127" s="139">
        <f>'Italy-main'!K127/'Italy-main'!L127</f>
        <v>0.0460054809101823</v>
      </c>
      <c r="F127" s="139">
        <f>'Italy-main'!D127/'Italy-main'!K127</f>
        <v>0.000437571105304612</v>
      </c>
      <c r="G127" s="139">
        <f>('Italy-main'!J127+'Italy-main'!D127)/'Italy-main'!K127</f>
        <v>0.145077741799709</v>
      </c>
      <c r="H127" s="139"/>
      <c r="I127" s="139">
        <f>('Italy-main'!H127-'Italy-main'!H126)/'Italy-main'!H126</f>
        <v>0.889204545454545</v>
      </c>
      <c r="J127" s="139">
        <f>'Italy-main'!E127/'Italy-main'!K127</f>
        <v>0.00608848937952417</v>
      </c>
      <c r="K127" s="140">
        <f>'Italy-main'!J127-'Italy-main'!J126</f>
        <v>30</v>
      </c>
      <c r="L127" s="139">
        <f>(K127-K126)/K126</f>
        <v>-0.117647058823529</v>
      </c>
      <c r="M127" s="139">
        <f>K127/'Italy-main'!J126</f>
        <v>0.000865101793644385</v>
      </c>
      <c r="N127" s="152"/>
      <c r="O127" s="153"/>
      <c r="P127" s="140">
        <f>'Italy-main'!L127-'Italy-main'!L126</f>
        <v>52768</v>
      </c>
      <c r="Q127" s="139">
        <f>R127/P127</f>
        <v>0.00483247422680412</v>
      </c>
      <c r="R127" s="141">
        <f>'Italy-main'!K127-'Italy-main'!K126</f>
        <v>255</v>
      </c>
    </row>
    <row r="128" ht="24.6" customHeight="1">
      <c r="B128" s="159">
        <v>44009</v>
      </c>
      <c r="C128" s="136">
        <f>'Italy-main'!J128/'Italy-main'!K128</f>
        <v>0.144568078089083</v>
      </c>
      <c r="D128" s="136">
        <f>'Italy-main'!J128/'Italy-main'!I128</f>
        <v>0.184087727484834</v>
      </c>
      <c r="E128" s="136">
        <f>'Italy-main'!K128/'Italy-main'!L128</f>
        <v>0.045503804711259</v>
      </c>
      <c r="F128" s="136">
        <f>'Italy-main'!D128/'Italy-main'!K128</f>
        <v>0.000403937768597795</v>
      </c>
      <c r="G128" s="136">
        <f>('Italy-main'!J128+'Italy-main'!D128)/'Italy-main'!K128</f>
        <v>0.144972015857681</v>
      </c>
      <c r="H128" s="136"/>
      <c r="I128" s="136">
        <f>('Italy-main'!H128-'Italy-main'!H127)/'Italy-main'!H127</f>
        <v>0.206015037593985</v>
      </c>
      <c r="J128" s="136">
        <f>'Italy-main'!E128/'Italy-main'!K128</f>
        <v>0.00565096445347636</v>
      </c>
      <c r="K128" s="137">
        <f>'Italy-main'!J128-'Italy-main'!J127</f>
        <v>8</v>
      </c>
      <c r="L128" s="136">
        <f>(K128-K127)/K127</f>
        <v>-0.7333333333333329</v>
      </c>
      <c r="M128" s="136">
        <f>K128/'Italy-main'!J127</f>
        <v>0.000230494410510545</v>
      </c>
      <c r="N128" s="154"/>
      <c r="O128" s="155"/>
      <c r="P128" s="137">
        <f>'Italy-main'!L128-'Italy-main'!L127</f>
        <v>61351</v>
      </c>
      <c r="Q128" s="136">
        <f>R128/P128</f>
        <v>0.00285243924304412</v>
      </c>
      <c r="R128" s="138">
        <f>'Italy-main'!K128-'Italy-main'!K127</f>
        <v>175</v>
      </c>
    </row>
    <row r="129" ht="24.6" customHeight="1">
      <c r="B129" s="159">
        <v>44010</v>
      </c>
      <c r="C129" s="139">
        <f>'Italy-main'!J129/'Italy-main'!K129</f>
        <v>0.144554949856435</v>
      </c>
      <c r="D129" s="139">
        <f>'Italy-main'!J129/'Italy-main'!I129</f>
        <v>0.183905003414668</v>
      </c>
      <c r="E129" s="139">
        <f>'Italy-main'!K129/'Italy-main'!L129</f>
        <v>0.0452167878826309</v>
      </c>
      <c r="F129" s="139">
        <f>'Italy-main'!D129/'Italy-main'!K129</f>
        <v>0.000407806583163414</v>
      </c>
      <c r="G129" s="139">
        <f>('Italy-main'!J129+'Italy-main'!D129)/'Italy-main'!K129</f>
        <v>0.144962756439599</v>
      </c>
      <c r="H129" s="139"/>
      <c r="I129" s="139">
        <f>('Italy-main'!H129-'Italy-main'!H128)/'Italy-main'!H128</f>
        <v>-0.806733167082294</v>
      </c>
      <c r="J129" s="139">
        <f>'Italy-main'!E129/'Italy-main'!K129</f>
        <v>0.00523490491448546</v>
      </c>
      <c r="K129" s="140">
        <f>'Italy-main'!J129-'Italy-main'!J128</f>
        <v>22</v>
      </c>
      <c r="L129" s="139">
        <f>(K129-K128)/K128</f>
        <v>1.75</v>
      </c>
      <c r="M129" s="139">
        <f>K129/'Italy-main'!J128</f>
        <v>0.000633713561470215</v>
      </c>
      <c r="N129" s="152"/>
      <c r="O129" s="153"/>
      <c r="P129" s="140">
        <f>'Italy-main'!L129-'Italy-main'!L128</f>
        <v>37346</v>
      </c>
      <c r="Q129" s="139">
        <f>R129/P129</f>
        <v>0.00465913350827398</v>
      </c>
      <c r="R129" s="141">
        <f>'Italy-main'!K129-'Italy-main'!K128</f>
        <v>174</v>
      </c>
    </row>
    <row r="130" ht="24.6" customHeight="1">
      <c r="B130" s="159">
        <v>44011</v>
      </c>
      <c r="C130" s="136">
        <f>'Italy-main'!J130/'Italy-main'!K130</f>
        <v>0.144504150792727</v>
      </c>
      <c r="D130" s="136">
        <f>'Italy-main'!J130/'Italy-main'!I130</f>
        <v>0.183640246093998</v>
      </c>
      <c r="E130" s="136">
        <f>'Italy-main'!K130/'Italy-main'!L130</f>
        <v>0.0450099843930094</v>
      </c>
      <c r="F130" s="136">
        <f>'Italy-main'!D130/'Italy-main'!K130</f>
        <v>0.000399274651050591</v>
      </c>
      <c r="G130" s="136">
        <f>('Italy-main'!J130+'Italy-main'!D130)/'Italy-main'!K130</f>
        <v>0.144903425443777</v>
      </c>
      <c r="H130" s="136"/>
      <c r="I130" s="136">
        <f>('Italy-main'!H130-'Italy-main'!H129)/'Italy-main'!H129</f>
        <v>0.193548387096774</v>
      </c>
      <c r="J130" s="136">
        <f>'Italy-main'!E130/'Italy-main'!K130</f>
        <v>0.00505747891330749</v>
      </c>
      <c r="K130" s="137">
        <f>'Italy-main'!J130-'Italy-main'!J129</f>
        <v>6</v>
      </c>
      <c r="L130" s="136">
        <f>(K130-K129)/K129</f>
        <v>-0.727272727272727</v>
      </c>
      <c r="M130" s="136">
        <f>K130/'Italy-main'!J129</f>
        <v>0.000172721515343428</v>
      </c>
      <c r="N130" s="154"/>
      <c r="O130" s="155"/>
      <c r="P130" s="137">
        <f>'Italy-main'!L130-'Italy-main'!L129</f>
        <v>27218</v>
      </c>
      <c r="Q130" s="136">
        <f>R130/P130</f>
        <v>0.00462928944081123</v>
      </c>
      <c r="R130" s="138">
        <f>'Italy-main'!K130-'Italy-main'!K129</f>
        <v>126</v>
      </c>
    </row>
    <row r="131" ht="24.6" customHeight="1">
      <c r="B131" s="159">
        <v>44012</v>
      </c>
      <c r="C131" s="139">
        <f>'Italy-main'!J131/'Italy-main'!K131</f>
        <v>0.14451446100641</v>
      </c>
      <c r="D131" s="139">
        <f>'Italy-main'!J131/'Italy-main'!I131</f>
        <v>0.18274567932383</v>
      </c>
      <c r="E131" s="139">
        <f>'Italy-main'!K131/'Italy-main'!L131</f>
        <v>0.0446332264091085</v>
      </c>
      <c r="F131" s="139">
        <f>'Italy-main'!D131/'Italy-main'!K131</f>
        <v>0.000386569012960454</v>
      </c>
      <c r="G131" s="139">
        <f>('Italy-main'!J131+'Italy-main'!D131)/'Italy-main'!K131</f>
        <v>0.14490103001937</v>
      </c>
      <c r="H131" s="139"/>
      <c r="I131" s="139">
        <f>('Italy-main'!H131-'Italy-main'!H130)/'Italy-main'!H130</f>
        <v>4.04324324324324</v>
      </c>
      <c r="J131" s="139">
        <f>'Italy-main'!E131/'Italy-main'!K131</f>
        <v>0.0049173241110991</v>
      </c>
      <c r="K131" s="140">
        <f>'Italy-main'!J131-'Italy-main'!J130</f>
        <v>23</v>
      </c>
      <c r="L131" s="139">
        <f>(K131-K130)/K130</f>
        <v>2.83333333333333</v>
      </c>
      <c r="M131" s="139">
        <f>K131/'Italy-main'!J130</f>
        <v>0.000661984803131476</v>
      </c>
      <c r="N131" s="152"/>
      <c r="O131" s="153"/>
      <c r="P131" s="140">
        <f>'Italy-main'!L131-'Italy-main'!L130</f>
        <v>48273</v>
      </c>
      <c r="Q131" s="139">
        <f>R131/P131</f>
        <v>0.00294160296646158</v>
      </c>
      <c r="R131" s="141">
        <f>'Italy-main'!K131-'Italy-main'!K130</f>
        <v>142</v>
      </c>
    </row>
    <row r="132" ht="24.6" customHeight="1">
      <c r="B132" s="159">
        <v>44013</v>
      </c>
      <c r="C132" s="136">
        <f>'Italy-main'!J132/'Italy-main'!K132</f>
        <v>0.144492440604752</v>
      </c>
      <c r="D132" s="136">
        <f>'Italy-main'!J132/'Italy-main'!I132</f>
        <v>0.182406392718006</v>
      </c>
      <c r="E132" s="136">
        <f>'Italy-main'!K132/'Italy-main'!L132</f>
        <v>0.0442128475086475</v>
      </c>
      <c r="F132" s="136">
        <f>'Italy-main'!D132/'Italy-main'!K132</f>
        <v>0.000361355706928061</v>
      </c>
      <c r="G132" s="136">
        <f>('Italy-main'!J132+'Italy-main'!D132)/'Italy-main'!K132</f>
        <v>0.14485379631168</v>
      </c>
      <c r="H132" s="136"/>
      <c r="I132" s="136">
        <f>('Italy-main'!H132-'Italy-main'!H131)/'Italy-main'!H131</f>
        <v>-0.669882100750268</v>
      </c>
      <c r="J132" s="136">
        <f>'Italy-main'!E132/'Italy-main'!K132</f>
        <v>0.0046187074264828</v>
      </c>
      <c r="K132" s="137">
        <f>'Italy-main'!J132-'Italy-main'!J131</f>
        <v>21</v>
      </c>
      <c r="L132" s="136">
        <f>(K132-K131)/K131</f>
        <v>-0.0869565217391304</v>
      </c>
      <c r="M132" s="136">
        <f>K132/'Italy-main'!J131</f>
        <v>0.000604021054448184</v>
      </c>
      <c r="N132" s="154"/>
      <c r="O132" s="155"/>
      <c r="P132" s="137">
        <f>'Italy-main'!L132-'Italy-main'!L131</f>
        <v>55366</v>
      </c>
      <c r="Q132" s="136">
        <f>R132/P132</f>
        <v>0.00328721598092692</v>
      </c>
      <c r="R132" s="138">
        <f>'Italy-main'!K132-'Italy-main'!K131</f>
        <v>182</v>
      </c>
    </row>
    <row r="133" ht="24.6" customHeight="1">
      <c r="B133" s="159">
        <v>44014</v>
      </c>
      <c r="C133" s="139">
        <f>'Italy-main'!J133/'Italy-main'!K133</f>
        <v>0.144496412282486</v>
      </c>
      <c r="D133" s="139">
        <f>'Italy-main'!J133/'Italy-main'!I133</f>
        <v>0.182214011712188</v>
      </c>
      <c r="E133" s="139">
        <f>'Italy-main'!K133/'Italy-main'!L133</f>
        <v>0.0438212972876046</v>
      </c>
      <c r="F133" s="139">
        <f>'Italy-main'!D133/'Italy-main'!K133</f>
        <v>0.000340304032602786</v>
      </c>
      <c r="G133" s="139">
        <f>('Italy-main'!J133+'Italy-main'!D133)/'Italy-main'!K133</f>
        <v>0.144836716315088</v>
      </c>
      <c r="H133" s="139"/>
      <c r="I133" s="139">
        <f>('Italy-main'!H133-'Italy-main'!H132)/'Italy-main'!H132</f>
        <v>-0.366883116883117</v>
      </c>
      <c r="J133" s="139">
        <f>'Italy-main'!E133/'Italy-main'!K133</f>
        <v>0.00433680139109648</v>
      </c>
      <c r="K133" s="140">
        <f>'Italy-main'!J133-'Italy-main'!J132</f>
        <v>30</v>
      </c>
      <c r="L133" s="139">
        <f>(K133-K132)/K132</f>
        <v>0.428571428571429</v>
      </c>
      <c r="M133" s="139">
        <f>K133/'Italy-main'!J132</f>
        <v>0.000862366333218351</v>
      </c>
      <c r="N133" s="152"/>
      <c r="O133" s="153"/>
      <c r="P133" s="140">
        <f>'Italy-main'!L133-'Italy-main'!L132</f>
        <v>53243</v>
      </c>
      <c r="Q133" s="139">
        <f>R133/P133</f>
        <v>0.00377514415040475</v>
      </c>
      <c r="R133" s="141">
        <f>'Italy-main'!K133-'Italy-main'!K132</f>
        <v>201</v>
      </c>
    </row>
    <row r="134" ht="24.6" customHeight="1">
      <c r="B134" s="159">
        <v>44015</v>
      </c>
      <c r="C134" s="136">
        <f>'Italy-main'!J134/'Italy-main'!K134</f>
        <v>0.14442500331697</v>
      </c>
      <c r="D134" s="136">
        <f>'Italy-main'!J134/'Italy-main'!I134</f>
        <v>0.181926911687131</v>
      </c>
      <c r="E134" s="136">
        <f>'Italy-main'!K134/'Italy-main'!L134</f>
        <v>0.043255380603553</v>
      </c>
      <c r="F134" s="136">
        <f>'Italy-main'!D134/'Italy-main'!K134</f>
        <v>0.000327550749635133</v>
      </c>
      <c r="G134" s="136">
        <f>('Italy-main'!J134+'Italy-main'!D134)/'Italy-main'!K134</f>
        <v>0.144752554066605</v>
      </c>
      <c r="H134" s="136"/>
      <c r="I134" s="136">
        <f>('Italy-main'!H134-'Italy-main'!H133)/'Italy-main'!H133</f>
        <v>-0.0974358974358974</v>
      </c>
      <c r="J134" s="136">
        <f>'Italy-main'!E134/'Italy-main'!K134</f>
        <v>0.00429132944142232</v>
      </c>
      <c r="K134" s="137">
        <f>'Italy-main'!J134-'Italy-main'!J133</f>
        <v>15</v>
      </c>
      <c r="L134" s="136">
        <f>(K134-K133)/K133</f>
        <v>-0.5</v>
      </c>
      <c r="M134" s="136">
        <f>K134/'Italy-main'!J133</f>
        <v>0.000430811649146993</v>
      </c>
      <c r="N134" s="154"/>
      <c r="O134" s="155"/>
      <c r="P134" s="137">
        <f>'Italy-main'!L134-'Italy-main'!L133</f>
        <v>77096</v>
      </c>
      <c r="Q134" s="136">
        <f>R134/P134</f>
        <v>0.00289249766524852</v>
      </c>
      <c r="R134" s="138">
        <f>'Italy-main'!K134-'Italy-main'!K133</f>
        <v>223</v>
      </c>
    </row>
    <row r="135" ht="24.6" customHeight="1">
      <c r="B135" s="159">
        <v>44016</v>
      </c>
      <c r="C135" s="139">
        <f>'Italy-main'!J135/'Italy-main'!K135</f>
        <v>0.144371404073416</v>
      </c>
      <c r="D135" s="139">
        <f>'Italy-main'!J135/'Italy-main'!I135</f>
        <v>0.181584212061851</v>
      </c>
      <c r="E135" s="139">
        <f>'Italy-main'!K135/'Italy-main'!L135</f>
        <v>0.0431041778480531</v>
      </c>
      <c r="F135" s="139">
        <f>'Italy-main'!D135/'Italy-main'!K135</f>
        <v>0.000294094499604422</v>
      </c>
      <c r="G135" s="139">
        <f>('Italy-main'!J135+'Italy-main'!D135)/'Italy-main'!K135</f>
        <v>0.14466549857302</v>
      </c>
      <c r="H135" s="139"/>
      <c r="I135" s="139">
        <f>('Italy-main'!H135-'Italy-main'!H134)/'Italy-main'!H134</f>
        <v>0.494318181818182</v>
      </c>
      <c r="J135" s="139">
        <f>'Italy-main'!E135/'Italy-main'!K135</f>
        <v>0.00418773998732494</v>
      </c>
      <c r="K135" s="140">
        <f>'Italy-main'!J135-'Italy-main'!J134</f>
        <v>21</v>
      </c>
      <c r="L135" s="139">
        <f>(K135-K134)/K134</f>
        <v>0.4</v>
      </c>
      <c r="M135" s="139">
        <f>K135/'Italy-main'!J134</f>
        <v>0.000602876582551029</v>
      </c>
      <c r="N135" s="152"/>
      <c r="O135" s="153"/>
      <c r="P135" s="140">
        <f>'Italy-main'!L135-'Italy-main'!L134</f>
        <v>25011</v>
      </c>
      <c r="Q135" s="139">
        <f>R135/P135</f>
        <v>0.009395865819039621</v>
      </c>
      <c r="R135" s="141">
        <f>'Italy-main'!K135-'Italy-main'!K134</f>
        <v>235</v>
      </c>
    </row>
    <row r="136" ht="24.6" customHeight="1">
      <c r="B136" s="159">
        <v>44017</v>
      </c>
      <c r="C136" s="136">
        <f>'Italy-main'!J136/'Italy-main'!K136</f>
        <v>0.144285649246102</v>
      </c>
      <c r="D136" s="136">
        <f>'Italy-main'!J136/'Italy-main'!I136</f>
        <v>0.181465633914257</v>
      </c>
      <c r="E136" s="136">
        <f>'Italy-main'!K136/'Italy-main'!L136</f>
        <v>0.0428518372952925</v>
      </c>
      <c r="F136" s="136">
        <f>'Italy-main'!D136/'Italy-main'!K136</f>
        <v>0.000306277445977211</v>
      </c>
      <c r="G136" s="136">
        <f>('Italy-main'!J136+'Italy-main'!D136)/'Italy-main'!K136</f>
        <v>0.144591926692079</v>
      </c>
      <c r="H136" s="136"/>
      <c r="I136" s="136">
        <f>('Italy-main'!H136-'Italy-main'!H135)/'Italy-main'!H135</f>
        <v>-1.07984790874525</v>
      </c>
      <c r="J136" s="136">
        <f>'Italy-main'!E136/'Italy-main'!K136</f>
        <v>0.0042175232087943</v>
      </c>
      <c r="K136" s="137">
        <f>'Italy-main'!J136-'Italy-main'!J135</f>
        <v>7</v>
      </c>
      <c r="L136" s="136">
        <f>(K136-K135)/K135</f>
        <v>-0.666666666666667</v>
      </c>
      <c r="M136" s="136">
        <f>K136/'Italy-main'!J135</f>
        <v>0.000200837780455615</v>
      </c>
      <c r="N136" s="154"/>
      <c r="O136" s="155"/>
      <c r="P136" s="137">
        <f>'Italy-main'!L136-'Italy-main'!L135</f>
        <v>37462</v>
      </c>
      <c r="Q136" s="136">
        <f>R136/P136</f>
        <v>0.00512519352944317</v>
      </c>
      <c r="R136" s="138">
        <f>'Italy-main'!K136-'Italy-main'!K135</f>
        <v>192</v>
      </c>
    </row>
    <row r="137" ht="24.6" customHeight="1">
      <c r="B137" s="159">
        <v>44018</v>
      </c>
      <c r="C137" s="139">
        <f>'Italy-main'!J137/'Italy-main'!K137</f>
        <v>0.144194624905404</v>
      </c>
      <c r="D137" s="139">
        <f>'Italy-main'!J137/'Italy-main'!I137</f>
        <v>0.181381703174661</v>
      </c>
      <c r="E137" s="139">
        <f>'Italy-main'!K137/'Italy-main'!L137</f>
        <v>0.0427207782273295</v>
      </c>
      <c r="F137" s="139">
        <f>'Italy-main'!D137/'Italy-main'!K137</f>
        <v>0.000297743353499932</v>
      </c>
      <c r="G137" s="139">
        <f>('Italy-main'!J137+'Italy-main'!D137)/'Italy-main'!K137</f>
        <v>0.144492368258904</v>
      </c>
      <c r="H137" s="139"/>
      <c r="I137" s="139">
        <f>('Italy-main'!H137-'Italy-main'!H136)/'Italy-main'!H136</f>
        <v>2.19047619047619</v>
      </c>
      <c r="J137" s="139">
        <f>'Italy-main'!E137/'Italy-main'!K137</f>
        <v>0.0042097601925407</v>
      </c>
      <c r="K137" s="140">
        <f>'Italy-main'!J137-'Italy-main'!J136</f>
        <v>8</v>
      </c>
      <c r="L137" s="139">
        <f>(K137-K136)/K136</f>
        <v>0.142857142857143</v>
      </c>
      <c r="M137" s="139">
        <f>K137/'Italy-main'!J136</f>
        <v>0.00022948280313244</v>
      </c>
      <c r="N137" s="152"/>
      <c r="O137" s="153"/>
      <c r="P137" s="140">
        <f>'Italy-main'!L137-'Italy-main'!L136</f>
        <v>22166</v>
      </c>
      <c r="Q137" s="139">
        <f>R137/P137</f>
        <v>0.0093837408643869</v>
      </c>
      <c r="R137" s="141">
        <f>'Italy-main'!K137-'Italy-main'!K136</f>
        <v>208</v>
      </c>
    </row>
    <row r="138" ht="24.6" customHeight="1">
      <c r="B138" s="159">
        <v>44019</v>
      </c>
      <c r="C138" s="136">
        <f>'Italy-main'!J138/'Italy-main'!K138</f>
        <v>0.144236968705054</v>
      </c>
      <c r="D138" s="136">
        <f>'Italy-main'!J138/'Italy-main'!I138</f>
        <v>0.180997329045977</v>
      </c>
      <c r="E138" s="136">
        <f>'Italy-main'!K138/'Italy-main'!L138</f>
        <v>0.0424210855005187</v>
      </c>
      <c r="F138" s="136">
        <f>'Italy-main'!D138/'Italy-main'!K138</f>
        <v>0.000289308799947098</v>
      </c>
      <c r="G138" s="136">
        <f>('Italy-main'!J138+'Italy-main'!D138)/'Italy-main'!K138</f>
        <v>0.144526277505001</v>
      </c>
      <c r="H138" s="136"/>
      <c r="I138" s="136">
        <f>('Italy-main'!H138-'Italy-main'!H137)/'Italy-main'!H137</f>
        <v>-7.97014925373134</v>
      </c>
      <c r="J138" s="136">
        <f>'Italy-main'!E138/'Italy-main'!K138</f>
        <v>0.00417431268495098</v>
      </c>
      <c r="K138" s="137">
        <f>'Italy-main'!J138-'Italy-main'!J137</f>
        <v>30</v>
      </c>
      <c r="L138" s="136">
        <f>(K138-K137)/K137</f>
        <v>2.75</v>
      </c>
      <c r="M138" s="136">
        <f>K138/'Italy-main'!J137</f>
        <v>0.000860363073216898</v>
      </c>
      <c r="N138" s="154"/>
      <c r="O138" s="155"/>
      <c r="P138" s="137">
        <f>'Italy-main'!L138-'Italy-main'!L137</f>
        <v>43219</v>
      </c>
      <c r="Q138" s="136">
        <f>R138/P138</f>
        <v>0.0031699021263796</v>
      </c>
      <c r="R138" s="138">
        <f>'Italy-main'!K138-'Italy-main'!K137</f>
        <v>137</v>
      </c>
    </row>
    <row r="139" ht="24.6" customHeight="1">
      <c r="B139" s="159">
        <v>44020</v>
      </c>
      <c r="C139" s="139">
        <f>'Italy-main'!J139/'Italy-main'!K139</f>
        <v>0.144183952855473</v>
      </c>
      <c r="D139" s="139">
        <f>'Italy-main'!J139/'Italy-main'!I139</f>
        <v>0.180303656269366</v>
      </c>
      <c r="E139" s="139">
        <f>'Italy-main'!K139/'Italy-main'!L139</f>
        <v>0.0420827456380789</v>
      </c>
      <c r="F139" s="139">
        <f>'Italy-main'!D139/'Italy-main'!K139</f>
        <v>0.000293207900920508</v>
      </c>
      <c r="G139" s="139">
        <f>('Italy-main'!J139+'Italy-main'!D139)/'Italy-main'!K139</f>
        <v>0.144477160756394</v>
      </c>
      <c r="H139" s="139"/>
      <c r="I139" s="139">
        <f>('Italy-main'!H139-'Italy-main'!H138)/'Italy-main'!H138</f>
        <v>0.385438972162741</v>
      </c>
      <c r="J139" s="139">
        <f>'Italy-main'!E139/'Italy-main'!K139</f>
        <v>0.00400579808299848</v>
      </c>
      <c r="K139" s="140">
        <f>'Italy-main'!J139-'Italy-main'!J138</f>
        <v>15</v>
      </c>
      <c r="L139" s="139">
        <f>(K139-K138)/K138</f>
        <v>-0.5</v>
      </c>
      <c r="M139" s="139">
        <f>K139/'Italy-main'!J138</f>
        <v>0.000429811742456804</v>
      </c>
      <c r="N139" s="152"/>
      <c r="O139" s="153"/>
      <c r="P139" s="140">
        <f>'Italy-main'!L139-'Italy-main'!L138</f>
        <v>50443</v>
      </c>
      <c r="Q139" s="139">
        <f>R139/P139</f>
        <v>0.00382610074737823</v>
      </c>
      <c r="R139" s="141">
        <f>'Italy-main'!K139-'Italy-main'!K138</f>
        <v>193</v>
      </c>
    </row>
    <row r="140" ht="24.6" customHeight="1">
      <c r="B140" s="159">
        <v>44021</v>
      </c>
      <c r="C140" s="136">
        <f>'Italy-main'!J140/'Italy-main'!K140</f>
        <v>0.144106154817361</v>
      </c>
      <c r="D140" s="136">
        <f>'Italy-main'!J140/'Italy-main'!I140</f>
        <v>0.180051346028931</v>
      </c>
      <c r="E140" s="136">
        <f>'Italy-main'!K140/'Italy-main'!L140</f>
        <v>0.0417387389807718</v>
      </c>
      <c r="F140" s="136">
        <f>'Italy-main'!D140/'Italy-main'!K140</f>
        <v>0.000284696921559809</v>
      </c>
      <c r="G140" s="136">
        <f>('Italy-main'!J140+'Italy-main'!D140)/'Italy-main'!K140</f>
        <v>0.144390851738921</v>
      </c>
      <c r="H140" s="136"/>
      <c r="I140" s="136">
        <f>('Italy-main'!H140-'Italy-main'!H139)/'Italy-main'!H139</f>
        <v>-0.789799072642968</v>
      </c>
      <c r="J140" s="136">
        <f>'Italy-main'!E140/'Italy-main'!K140</f>
        <v>0.00387847980095972</v>
      </c>
      <c r="K140" s="137">
        <f>'Italy-main'!J140-'Italy-main'!J139</f>
        <v>12</v>
      </c>
      <c r="L140" s="136">
        <f>(K140-K139)/K139</f>
        <v>-0.2</v>
      </c>
      <c r="M140" s="136">
        <f>K140/'Italy-main'!J139</f>
        <v>0.000343701666953085</v>
      </c>
      <c r="N140" s="154"/>
      <c r="O140" s="155"/>
      <c r="P140" s="137">
        <f>'Italy-main'!L140-'Italy-main'!L139</f>
        <v>52552</v>
      </c>
      <c r="Q140" s="136">
        <f>R140/P140</f>
        <v>0.00407215710153752</v>
      </c>
      <c r="R140" s="138">
        <f>'Italy-main'!K140-'Italy-main'!K139</f>
        <v>214</v>
      </c>
    </row>
    <row r="141" ht="24.6" customHeight="1">
      <c r="B141" s="159">
        <v>44022</v>
      </c>
      <c r="C141" s="139">
        <f>'Italy-main'!J141/'Italy-main'!K141</f>
        <v>0.143991691360416</v>
      </c>
      <c r="D141" s="139">
        <f>'Italy-main'!J141/'Italy-main'!I141</f>
        <v>0.179839710098676</v>
      </c>
      <c r="E141" s="139">
        <f>'Italy-main'!K141/'Italy-main'!L141</f>
        <v>0.0414440149071989</v>
      </c>
      <c r="F141" s="139">
        <f>'Italy-main'!D141/'Italy-main'!K141</f>
        <v>0.000267887684997053</v>
      </c>
      <c r="G141" s="139">
        <f>('Italy-main'!J141+'Italy-main'!D141)/'Italy-main'!K141</f>
        <v>0.144259579045413</v>
      </c>
      <c r="H141" s="139"/>
      <c r="I141" s="139">
        <f>('Italy-main'!H141-'Italy-main'!H140)/'Italy-main'!H140</f>
        <v>-0.772058823529412</v>
      </c>
      <c r="J141" s="139">
        <f>'Italy-main'!E141/'Italy-main'!K141</f>
        <v>0.00374630624095879</v>
      </c>
      <c r="K141" s="140">
        <f>'Italy-main'!J141-'Italy-main'!J140</f>
        <v>12</v>
      </c>
      <c r="L141" s="139">
        <f>(K141-K140)/K140</f>
        <v>0</v>
      </c>
      <c r="M141" s="139">
        <f>K141/'Italy-main'!J140</f>
        <v>0.000343583576705033</v>
      </c>
      <c r="N141" s="152"/>
      <c r="O141" s="153"/>
      <c r="P141" s="140">
        <f>'Italy-main'!L141-'Italy-main'!L140</f>
        <v>47953</v>
      </c>
      <c r="Q141" s="139">
        <f>R141/P141</f>
        <v>0.00575563572664901</v>
      </c>
      <c r="R141" s="141">
        <f>'Italy-main'!K141-'Italy-main'!K140</f>
        <v>276</v>
      </c>
    </row>
    <row r="142" ht="24.6" customHeight="1">
      <c r="B142" s="159">
        <v>44023</v>
      </c>
      <c r="C142" s="136">
        <f>'Italy-main'!J142/'Italy-main'!K142</f>
        <v>0.14390903812179</v>
      </c>
      <c r="D142" s="136">
        <f>'Italy-main'!J142/'Italy-main'!I142</f>
        <v>0.179592864594843</v>
      </c>
      <c r="E142" s="136">
        <f>'Italy-main'!K142/'Italy-main'!L142</f>
        <v>0.0411532683721794</v>
      </c>
      <c r="F142" s="136">
        <f>'Italy-main'!D142/'Italy-main'!K142</f>
        <v>0.000275916599060236</v>
      </c>
      <c r="G142" s="136">
        <f>('Italy-main'!J142+'Italy-main'!D142)/'Italy-main'!K142</f>
        <v>0.144184954720851</v>
      </c>
      <c r="H142" s="136"/>
      <c r="I142" s="136">
        <f>('Italy-main'!H142-'Italy-main'!H141)/'Italy-main'!H141</f>
        <v>3.03225806451613</v>
      </c>
      <c r="J142" s="136">
        <f>'Italy-main'!E142/'Italy-main'!K142</f>
        <v>0.00367751526807151</v>
      </c>
      <c r="K142" s="137">
        <f>'Italy-main'!J142-'Italy-main'!J141</f>
        <v>7</v>
      </c>
      <c r="L142" s="136">
        <f>(K142-K141)/K141</f>
        <v>-0.416666666666667</v>
      </c>
      <c r="M142" s="136">
        <f>K142/'Italy-main'!J141</f>
        <v>0.000200354914419829</v>
      </c>
      <c r="N142" s="154"/>
      <c r="O142" s="155"/>
      <c r="P142" s="137">
        <f>'Italy-main'!L142-'Italy-main'!L141</f>
        <v>45931</v>
      </c>
      <c r="Q142" s="136">
        <f>R142/P142</f>
        <v>0.00409309616598811</v>
      </c>
      <c r="R142" s="138">
        <f>'Italy-main'!K142-'Italy-main'!K141</f>
        <v>188</v>
      </c>
    </row>
    <row r="143" ht="24.6" customHeight="1">
      <c r="B143" s="159">
        <v>44024</v>
      </c>
      <c r="C143" s="139">
        <f>'Italy-main'!J143/'Italy-main'!K143</f>
        <v>0.14380752156866</v>
      </c>
      <c r="D143" s="139">
        <f>'Italy-main'!J143/'Italy-main'!I143</f>
        <v>0.179317491586637</v>
      </c>
      <c r="E143" s="139">
        <f>'Italy-main'!K143/'Italy-main'!L143</f>
        <v>0.0409275526700547</v>
      </c>
      <c r="F143" s="139">
        <f>'Italy-main'!D143/'Italy-main'!K143</f>
        <v>0.000279765161831804</v>
      </c>
      <c r="G143" s="139">
        <f>('Italy-main'!J143+'Italy-main'!D143)/'Italy-main'!K143</f>
        <v>0.144087286730492</v>
      </c>
      <c r="H143" s="139"/>
      <c r="I143" s="139">
        <f>('Italy-main'!H143-'Italy-main'!H142)/'Italy-main'!H142</f>
        <v>-0.008</v>
      </c>
      <c r="J143" s="139">
        <f>'Italy-main'!E143/'Italy-main'!K143</f>
        <v>0.00347237936155944</v>
      </c>
      <c r="K143" s="140">
        <f>'Italy-main'!J143-'Italy-main'!J142</f>
        <v>9</v>
      </c>
      <c r="L143" s="139">
        <f>(K143-K142)/K142</f>
        <v>0.285714285714286</v>
      </c>
      <c r="M143" s="139">
        <f>K143/'Italy-main'!J142</f>
        <v>0.000257547574760338</v>
      </c>
      <c r="N143" s="152"/>
      <c r="O143" s="153"/>
      <c r="P143" s="140">
        <f>'Italy-main'!L143-'Italy-main'!L142</f>
        <v>38259</v>
      </c>
      <c r="Q143" s="139">
        <f>R143/P143</f>
        <v>0.00611620795107034</v>
      </c>
      <c r="R143" s="141">
        <f>'Italy-main'!K143-'Italy-main'!K142</f>
        <v>234</v>
      </c>
    </row>
    <row r="144" ht="24.6" customHeight="1">
      <c r="B144" s="159">
        <v>44025</v>
      </c>
      <c r="C144" s="136">
        <f>'Italy-main'!J144/'Italy-main'!K144</f>
        <v>0.143761049212679</v>
      </c>
      <c r="D144" s="136">
        <f>'Italy-main'!J144/'Italy-main'!I144</f>
        <v>0.179220526278023</v>
      </c>
      <c r="E144" s="136">
        <f>'Italy-main'!K144/'Italy-main'!L144</f>
        <v>0.0407916221122356</v>
      </c>
      <c r="F144" s="136">
        <f>'Italy-main'!D144/'Italy-main'!K144</f>
        <v>0.000267236771779797</v>
      </c>
      <c r="G144" s="136">
        <f>('Italy-main'!J144+'Italy-main'!D144)/'Italy-main'!K144</f>
        <v>0.144028285984459</v>
      </c>
      <c r="H144" s="136"/>
      <c r="I144" s="136">
        <f>('Italy-main'!H144-'Italy-main'!H143)/'Italy-main'!H143</f>
        <v>-0.82258064516129</v>
      </c>
      <c r="J144" s="136">
        <f>'Italy-main'!E144/'Italy-main'!K144</f>
        <v>0.00342474201373186</v>
      </c>
      <c r="K144" s="137">
        <f>'Italy-main'!J144-'Italy-main'!J143</f>
        <v>13</v>
      </c>
      <c r="L144" s="136">
        <f>(K144-K143)/K143</f>
        <v>0.444444444444444</v>
      </c>
      <c r="M144" s="136">
        <f>K144/'Italy-main'!J143</f>
        <v>0.00037191737712422</v>
      </c>
      <c r="N144" s="154"/>
      <c r="O144" s="155"/>
      <c r="P144" s="137">
        <f>'Italy-main'!L144-'Italy-main'!L143</f>
        <v>23933</v>
      </c>
      <c r="Q144" s="136">
        <f>R144/P144</f>
        <v>0.00706137968495383</v>
      </c>
      <c r="R144" s="138">
        <f>'Italy-main'!K144-'Italy-main'!K143</f>
        <v>169</v>
      </c>
    </row>
    <row r="145" ht="24.6" customHeight="1">
      <c r="B145" s="159">
        <v>44026</v>
      </c>
      <c r="C145" s="139">
        <f>'Italy-main'!J145/'Italy-main'!K145</f>
        <v>0.143763561049379</v>
      </c>
      <c r="D145" s="139">
        <f>'Italy-main'!J145/'Italy-main'!I145</f>
        <v>0.179000312114654</v>
      </c>
      <c r="E145" s="139">
        <f>'Italy-main'!K145/'Italy-main'!L145</f>
        <v>0.0405261889571198</v>
      </c>
      <c r="F145" s="139">
        <f>'Italy-main'!D145/'Italy-main'!K145</f>
        <v>0.000246564534157407</v>
      </c>
      <c r="G145" s="139">
        <f>('Italy-main'!J145+'Italy-main'!D145)/'Italy-main'!K145</f>
        <v>0.144010125583536</v>
      </c>
      <c r="H145" s="139"/>
      <c r="I145" s="139">
        <f>('Italy-main'!H145-'Italy-main'!H144)/'Italy-main'!H144</f>
        <v>9.81818181818182</v>
      </c>
      <c r="J145" s="139">
        <f>'Italy-main'!E145/'Italy-main'!K145</f>
        <v>0.00343957525149582</v>
      </c>
      <c r="K145" s="140">
        <f>'Italy-main'!J145-'Italy-main'!J144</f>
        <v>17</v>
      </c>
      <c r="L145" s="139">
        <f>(K145-K144)/K144</f>
        <v>0.307692307692308</v>
      </c>
      <c r="M145" s="139">
        <f>K145/'Italy-main'!J144</f>
        <v>0.000486172677095547</v>
      </c>
      <c r="N145" s="152"/>
      <c r="O145" s="153"/>
      <c r="P145" s="140">
        <f>'Italy-main'!L145-'Italy-main'!L144</f>
        <v>41867</v>
      </c>
      <c r="Q145" s="139">
        <f>R145/P145</f>
        <v>0.00272290825709986</v>
      </c>
      <c r="R145" s="141">
        <f>'Italy-main'!K145-'Italy-main'!K144</f>
        <v>114</v>
      </c>
    </row>
    <row r="146" ht="24.6" customHeight="1">
      <c r="B146" s="159">
        <v>44027</v>
      </c>
      <c r="C146" s="136">
        <f>'Italy-main'!J146/'Italy-main'!K146</f>
        <v>0.143721304608511</v>
      </c>
      <c r="D146" s="136">
        <f>'Italy-main'!J146/'Italy-main'!I146</f>
        <v>0.178541547628765</v>
      </c>
      <c r="E146" s="136">
        <f>'Italy-main'!K146/'Italy-main'!L146</f>
        <v>0.0402285786032189</v>
      </c>
      <c r="F146" s="136">
        <f>'Italy-main'!D146/'Italy-main'!K146</f>
        <v>0.000234080474403095</v>
      </c>
      <c r="G146" s="136">
        <f>('Italy-main'!J146+'Italy-main'!D146)/'Italy-main'!K146</f>
        <v>0.143955385082914</v>
      </c>
      <c r="H146" s="136"/>
      <c r="I146" s="136">
        <f>('Italy-main'!H146-'Italy-main'!H145)/'Italy-main'!H145</f>
        <v>0.789915966386555</v>
      </c>
      <c r="J146" s="136">
        <f>'Italy-main'!E146/'Italy-main'!K146</f>
        <v>0.00350710044105689</v>
      </c>
      <c r="K146" s="137">
        <f>'Italy-main'!J146-'Italy-main'!J145</f>
        <v>13</v>
      </c>
      <c r="L146" s="136">
        <f>(K146-K145)/K145</f>
        <v>-0.235294117647059</v>
      </c>
      <c r="M146" s="136">
        <f>K146/'Italy-main'!J145</f>
        <v>0.00037159844500343</v>
      </c>
      <c r="N146" s="154"/>
      <c r="O146" s="155"/>
      <c r="P146" s="137">
        <f>'Italy-main'!L146-'Italy-main'!L145</f>
        <v>48449</v>
      </c>
      <c r="Q146" s="136">
        <f>R146/P146</f>
        <v>0.00334372226464943</v>
      </c>
      <c r="R146" s="138">
        <f>'Italy-main'!K146-'Italy-main'!K145</f>
        <v>162</v>
      </c>
    </row>
    <row r="147" ht="24.6" customHeight="1">
      <c r="B147" s="159">
        <v>44028</v>
      </c>
      <c r="C147" s="139">
        <f>'Italy-main'!J147/'Italy-main'!K147</f>
        <v>0.143667738865001</v>
      </c>
      <c r="D147" s="139">
        <f>'Italy-main'!J147/'Italy-main'!I147</f>
        <v>0.178434210124028</v>
      </c>
      <c r="E147" s="139">
        <f>'Italy-main'!K147/'Italy-main'!L147</f>
        <v>0.0399338608127937</v>
      </c>
      <c r="F147" s="139">
        <f>'Italy-main'!D147/'Italy-main'!K147</f>
        <v>0.000217448386779138</v>
      </c>
      <c r="G147" s="139">
        <f>('Italy-main'!J147+'Italy-main'!D147)/'Italy-main'!K147</f>
        <v>0.143885187251781</v>
      </c>
      <c r="H147" s="139"/>
      <c r="I147" s="139">
        <f>('Italy-main'!H147-'Italy-main'!H146)/'Italy-main'!H146</f>
        <v>-0.953051643192488</v>
      </c>
      <c r="J147" s="139">
        <f>'Italy-main'!E147/'Italy-main'!K147</f>
        <v>0.00329454819969147</v>
      </c>
      <c r="K147" s="140">
        <f>'Italy-main'!J147-'Italy-main'!J146</f>
        <v>20</v>
      </c>
      <c r="L147" s="139">
        <f>(K147-K146)/K146</f>
        <v>0.538461538461538</v>
      </c>
      <c r="M147" s="139">
        <f>K147/'Italy-main'!J146</f>
        <v>0.000571477555219019</v>
      </c>
      <c r="N147" s="152"/>
      <c r="O147" s="153"/>
      <c r="P147" s="140">
        <f>'Italy-main'!L147-'Italy-main'!L146</f>
        <v>50432</v>
      </c>
      <c r="Q147" s="139">
        <f>R147/P147</f>
        <v>0.00456059644670051</v>
      </c>
      <c r="R147" s="141">
        <f>'Italy-main'!K147-'Italy-main'!K146</f>
        <v>230</v>
      </c>
    </row>
    <row r="148" ht="24.6" customHeight="1">
      <c r="B148" s="159">
        <v>44029</v>
      </c>
      <c r="C148" s="136">
        <f>'Italy-main'!J148/'Italy-main'!K148</f>
        <v>0.143576795222305</v>
      </c>
      <c r="D148" s="136">
        <f>'Italy-main'!J148/'Italy-main'!I148</f>
        <v>0.17827496526417</v>
      </c>
      <c r="E148" s="136">
        <f>'Italy-main'!K148/'Italy-main'!L148</f>
        <v>0.0396419780187997</v>
      </c>
      <c r="F148" s="136">
        <f>'Italy-main'!D148/'Italy-main'!K148</f>
        <v>0.000204945750859747</v>
      </c>
      <c r="G148" s="136">
        <f>('Italy-main'!J148+'Italy-main'!D148)/'Italy-main'!K148</f>
        <v>0.143781740973164</v>
      </c>
      <c r="H148" s="136"/>
      <c r="I148" s="136">
        <f>('Italy-main'!H148-'Italy-main'!H147)/'Italy-main'!H147</f>
        <v>-0.15</v>
      </c>
      <c r="J148" s="136">
        <f>'Italy-main'!E148/'Italy-main'!K148</f>
        <v>0.00336520922911705</v>
      </c>
      <c r="K148" s="137">
        <f>'Italy-main'!J148-'Italy-main'!J147</f>
        <v>11</v>
      </c>
      <c r="L148" s="136">
        <f>(K148-K147)/K147</f>
        <v>-0.45</v>
      </c>
      <c r="M148" s="136">
        <f>K148/'Italy-main'!J147</f>
        <v>0.000314133135334266</v>
      </c>
      <c r="N148" s="154"/>
      <c r="O148" s="155"/>
      <c r="P148" s="137">
        <f>'Italy-main'!L148-'Italy-main'!L147</f>
        <v>50767</v>
      </c>
      <c r="Q148" s="136">
        <f>R148/P148</f>
        <v>0.00455019993302736</v>
      </c>
      <c r="R148" s="138">
        <f>'Italy-main'!K148-'Italy-main'!K147</f>
        <v>231</v>
      </c>
    </row>
    <row r="149" ht="24.6" customHeight="1">
      <c r="B149" s="159">
        <v>44030</v>
      </c>
      <c r="C149" s="139">
        <f>'Italy-main'!J149/'Italy-main'!K149</f>
        <v>0.14348773217152</v>
      </c>
      <c r="D149" s="139">
        <f>'Italy-main'!J149/'Italy-main'!I149</f>
        <v>0.178053514628619</v>
      </c>
      <c r="E149" s="139">
        <f>'Italy-main'!K149/'Italy-main'!L149</f>
        <v>0.0393736485340484</v>
      </c>
      <c r="F149" s="139">
        <f>'Italy-main'!D149/'Italy-main'!K149</f>
        <v>0.000204736790382285</v>
      </c>
      <c r="G149" s="139">
        <f>('Italy-main'!J149+'Italy-main'!D149)/'Italy-main'!K149</f>
        <v>0.143692468961903</v>
      </c>
      <c r="H149" s="139"/>
      <c r="I149" s="139">
        <f>('Italy-main'!H149-'Italy-main'!H148)/'Italy-main'!H148</f>
        <v>4.17647058823529</v>
      </c>
      <c r="J149" s="139">
        <f>'Italy-main'!E149/'Italy-main'!K149</f>
        <v>0.00330445179677007</v>
      </c>
      <c r="K149" s="140">
        <f>'Italy-main'!J149-'Italy-main'!J148</f>
        <v>14</v>
      </c>
      <c r="L149" s="139">
        <f>(K149-K148)/K148</f>
        <v>0.272727272727273</v>
      </c>
      <c r="M149" s="139">
        <f>K149/'Italy-main'!J148</f>
        <v>0.000399680255795364</v>
      </c>
      <c r="N149" s="152"/>
      <c r="O149" s="153"/>
      <c r="P149" s="140">
        <f>'Italy-main'!L149-'Italy-main'!L148</f>
        <v>48265</v>
      </c>
      <c r="Q149" s="139">
        <f>R149/P149</f>
        <v>0.00515901792188957</v>
      </c>
      <c r="R149" s="141">
        <f>'Italy-main'!K149-'Italy-main'!K148</f>
        <v>249</v>
      </c>
    </row>
    <row r="150" ht="24.6" customHeight="1">
      <c r="B150" s="159">
        <v>44031</v>
      </c>
      <c r="C150" s="136">
        <f>'Italy-main'!J150/'Italy-main'!K150</f>
        <v>0.143372034986949</v>
      </c>
      <c r="D150" s="136">
        <f>'Italy-main'!J150/'Italy-main'!I150</f>
        <v>0.17793946656241</v>
      </c>
      <c r="E150" s="136">
        <f>'Italy-main'!K150/'Italy-main'!L150</f>
        <v>0.0391843667787797</v>
      </c>
      <c r="F150" s="136">
        <f>'Italy-main'!D150/'Italy-main'!K150</f>
        <v>0.000200463110696548</v>
      </c>
      <c r="G150" s="136">
        <f>('Italy-main'!J150+'Italy-main'!D150)/'Italy-main'!K150</f>
        <v>0.143572498097646</v>
      </c>
      <c r="H150" s="136"/>
      <c r="I150" s="136">
        <f>('Italy-main'!H150-'Italy-main'!H149)/'Italy-main'!H149</f>
        <v>-1.81818181818182</v>
      </c>
      <c r="J150" s="136">
        <f>'Italy-main'!E150/'Italy-main'!K150</f>
        <v>0.0032401384422789</v>
      </c>
      <c r="K150" s="137">
        <f>'Italy-main'!J150-'Italy-main'!J149</f>
        <v>3</v>
      </c>
      <c r="L150" s="136">
        <f>(K150-K149)/K149</f>
        <v>-0.785714285714286</v>
      </c>
      <c r="M150" s="136">
        <f>K150/'Italy-main'!J149</f>
        <v>8.56115518520632e-05</v>
      </c>
      <c r="N150" s="154"/>
      <c r="O150" s="155"/>
      <c r="P150" s="137">
        <f>'Italy-main'!L150-'Italy-main'!L149</f>
        <v>35525</v>
      </c>
      <c r="Q150" s="136">
        <f>R150/P150</f>
        <v>0.00613652357494722</v>
      </c>
      <c r="R150" s="138">
        <f>'Italy-main'!K150-'Italy-main'!K149</f>
        <v>218</v>
      </c>
    </row>
    <row r="151" ht="24.6" customHeight="1">
      <c r="B151" s="159">
        <v>44032</v>
      </c>
      <c r="C151" s="139">
        <f>'Italy-main'!J151/'Italy-main'!K151</f>
        <v>0.143313820393747</v>
      </c>
      <c r="D151" s="139">
        <f>'Italy-main'!J151/'Italy-main'!I151</f>
        <v>0.177813168866212</v>
      </c>
      <c r="E151" s="139">
        <f>'Italy-main'!K151/'Italy-main'!L151</f>
        <v>0.0390629516110849</v>
      </c>
      <c r="F151" s="139">
        <f>'Italy-main'!D151/'Italy-main'!K151</f>
        <v>0.000192131597880829</v>
      </c>
      <c r="G151" s="139">
        <f>('Italy-main'!J151+'Italy-main'!D151)/'Italy-main'!K151</f>
        <v>0.143505951991628</v>
      </c>
      <c r="H151" s="139"/>
      <c r="I151" s="139">
        <f>('Italy-main'!H151-'Italy-main'!H150)/'Italy-main'!H150</f>
        <v>-1.5</v>
      </c>
      <c r="J151" s="139">
        <f>'Italy-main'!E151/'Italy-main'!K151</f>
        <v>0.00323762181960887</v>
      </c>
      <c r="K151" s="140">
        <f>'Italy-main'!J151-'Italy-main'!J150</f>
        <v>13</v>
      </c>
      <c r="L151" s="139">
        <f>(K151-K150)/K150</f>
        <v>3.33333333333333</v>
      </c>
      <c r="M151" s="139">
        <f>K151/'Italy-main'!J150</f>
        <v>0.000370951633613925</v>
      </c>
      <c r="N151" s="152"/>
      <c r="O151" s="153"/>
      <c r="P151" s="140">
        <f>'Italy-main'!L151-'Italy-main'!L150</f>
        <v>24253</v>
      </c>
      <c r="Q151" s="139">
        <f>R151/P151</f>
        <v>0.007834082381561041</v>
      </c>
      <c r="R151" s="141">
        <f>'Italy-main'!K151-'Italy-main'!K150</f>
        <v>190</v>
      </c>
    </row>
    <row r="152" ht="24.6" customHeight="1">
      <c r="B152" s="159">
        <v>44033</v>
      </c>
      <c r="C152" s="136">
        <f>'Italy-main'!J152/'Italy-main'!K152</f>
        <v>0.143300156893509</v>
      </c>
      <c r="D152" s="136">
        <f>'Italy-main'!J152/'Italy-main'!I152</f>
        <v>0.177646874097786</v>
      </c>
      <c r="E152" s="136">
        <f>'Italy-main'!K152/'Italy-main'!L152</f>
        <v>0.0388161788634906</v>
      </c>
      <c r="F152" s="136">
        <f>'Italy-main'!D152/'Italy-main'!K152</f>
        <v>0.000200202654115186</v>
      </c>
      <c r="G152" s="136">
        <f>('Italy-main'!J152+'Italy-main'!D152)/'Italy-main'!K152</f>
        <v>0.143500359547624</v>
      </c>
      <c r="H152" s="136"/>
      <c r="I152" s="136">
        <f>('Italy-main'!H152-'Italy-main'!H151)/'Italy-main'!H151</f>
        <v>3.33333333333333</v>
      </c>
      <c r="J152" s="136">
        <f>'Italy-main'!E152/'Italy-main'!K152</f>
        <v>0.00319098516048898</v>
      </c>
      <c r="K152" s="137">
        <f>'Italy-main'!J152-'Italy-main'!J151</f>
        <v>15</v>
      </c>
      <c r="L152" s="136">
        <f>(K152-K151)/K151</f>
        <v>0.153846153846154</v>
      </c>
      <c r="M152" s="136">
        <f>K152/'Italy-main'!J151</f>
        <v>0.000427862399452336</v>
      </c>
      <c r="N152" s="154"/>
      <c r="O152" s="155"/>
      <c r="P152" s="137">
        <f>'Italy-main'!L152-'Italy-main'!L151</f>
        <v>43110</v>
      </c>
      <c r="Q152" s="136">
        <f>R152/P152</f>
        <v>0.00296914868939921</v>
      </c>
      <c r="R152" s="138">
        <f>'Italy-main'!K152-'Italy-main'!K151</f>
        <v>128</v>
      </c>
    </row>
    <row r="153" ht="24.6" customHeight="1">
      <c r="B153" s="159">
        <v>44034</v>
      </c>
      <c r="C153" s="139">
        <f>'Italy-main'!J153/'Italy-main'!K153</f>
        <v>0.143173136569917</v>
      </c>
      <c r="D153" s="139">
        <f>'Italy-main'!J153/'Italy-main'!I153</f>
        <v>0.17751533183557</v>
      </c>
      <c r="E153" s="139">
        <f>'Italy-main'!K153/'Italy-main'!L153</f>
        <v>0.0385589946386392</v>
      </c>
      <c r="F153" s="139">
        <f>'Italy-main'!D153/'Italy-main'!K153</f>
        <v>0.000195892781351007</v>
      </c>
      <c r="G153" s="139">
        <f>('Italy-main'!J153+'Italy-main'!D153)/'Italy-main'!K153</f>
        <v>0.143369029351268</v>
      </c>
      <c r="H153" s="139"/>
      <c r="I153" s="139">
        <f>('Italy-main'!H153-'Italy-main'!H152)/'Italy-main'!H152</f>
        <v>-1.47435897435897</v>
      </c>
      <c r="J153" s="139">
        <f>'Italy-main'!E153/'Italy-main'!K153</f>
        <v>0.00315060890006203</v>
      </c>
      <c r="K153" s="140">
        <f>'Italy-main'!J153-'Italy-main'!J152</f>
        <v>9</v>
      </c>
      <c r="L153" s="139">
        <f>(K153-K152)/K152</f>
        <v>-0.4</v>
      </c>
      <c r="M153" s="139">
        <f>K153/'Italy-main'!J152</f>
        <v>0.000256607646907878</v>
      </c>
      <c r="N153" s="152"/>
      <c r="O153" s="153"/>
      <c r="P153" s="140">
        <f>'Italy-main'!L153-'Italy-main'!L152</f>
        <v>49318</v>
      </c>
      <c r="Q153" s="139">
        <f>R153/P153</f>
        <v>0.00567744028549414</v>
      </c>
      <c r="R153" s="141">
        <f>'Italy-main'!K153-'Italy-main'!K152</f>
        <v>280</v>
      </c>
    </row>
    <row r="154" ht="24.6" customHeight="1">
      <c r="B154" s="159">
        <v>44035</v>
      </c>
      <c r="C154" s="136">
        <f>'Italy-main'!J154/'Italy-main'!K154</f>
        <v>0.143035322697666</v>
      </c>
      <c r="D154" s="136">
        <f>'Italy-main'!J154/'Italy-main'!I154</f>
        <v>0.177373863992479</v>
      </c>
      <c r="E154" s="136">
        <f>'Italy-main'!K154/'Italy-main'!L154</f>
        <v>0.0382441826950132</v>
      </c>
      <c r="F154" s="136">
        <f>'Italy-main'!D154/'Italy-main'!K154</f>
        <v>0.000199724461762956</v>
      </c>
      <c r="G154" s="136">
        <f>('Italy-main'!J154+'Italy-main'!D154)/'Italy-main'!K154</f>
        <v>0.143235047159429</v>
      </c>
      <c r="H154" s="136"/>
      <c r="I154" s="136">
        <f>('Italy-main'!H154-'Italy-main'!H153)/'Italy-main'!H153</f>
        <v>0.108108108108108</v>
      </c>
      <c r="J154" s="136">
        <f>'Italy-main'!E154/'Italy-main'!K154</f>
        <v>0.00310591918088515</v>
      </c>
      <c r="K154" s="137">
        <f>'Italy-main'!J154-'Italy-main'!J153</f>
        <v>10</v>
      </c>
      <c r="L154" s="136">
        <f>(K154-K153)/K153</f>
        <v>0.111111111111111</v>
      </c>
      <c r="M154" s="136">
        <f>K154/'Italy-main'!J153</f>
        <v>0.000285046462573399</v>
      </c>
      <c r="N154" s="154"/>
      <c r="O154" s="155"/>
      <c r="P154" s="137">
        <f>'Italy-main'!L154-'Italy-main'!L153</f>
        <v>60311</v>
      </c>
      <c r="Q154" s="136">
        <f>R154/P154</f>
        <v>0.00507370131485135</v>
      </c>
      <c r="R154" s="138">
        <f>'Italy-main'!K154-'Italy-main'!K153</f>
        <v>306</v>
      </c>
    </row>
    <row r="155" ht="24.6" customHeight="1">
      <c r="B155" s="159">
        <v>44036</v>
      </c>
      <c r="C155" s="139">
        <f>'Italy-main'!J155/'Italy-main'!K155</f>
        <v>0.142908913229366</v>
      </c>
      <c r="D155" s="139">
        <f>'Italy-main'!J155/'Italy-main'!I155</f>
        <v>0.177085856139501</v>
      </c>
      <c r="E155" s="139">
        <f>'Italy-main'!K155/'Italy-main'!L155</f>
        <v>0.0379678048969022</v>
      </c>
      <c r="F155" s="139">
        <f>'Italy-main'!D155/'Italy-main'!K155</f>
        <v>0.00018730404332424</v>
      </c>
      <c r="G155" s="139">
        <f>('Italy-main'!J155+'Italy-main'!D155)/'Italy-main'!K155</f>
        <v>0.14309621727269</v>
      </c>
      <c r="H155" s="139"/>
      <c r="I155" s="139">
        <f>('Italy-main'!H155-'Italy-main'!H154)/'Italy-main'!H154</f>
        <v>-2.25609756097561</v>
      </c>
      <c r="J155" s="139">
        <f>'Italy-main'!E155/'Italy-main'!K155</f>
        <v>0.00309051671484995</v>
      </c>
      <c r="K155" s="140">
        <f>'Italy-main'!J155-'Italy-main'!J154</f>
        <v>5</v>
      </c>
      <c r="L155" s="139">
        <f>(K155-K154)/K154</f>
        <v>-0.5</v>
      </c>
      <c r="M155" s="139">
        <f>K155/'Italy-main'!J154</f>
        <v>0.000142482617120711</v>
      </c>
      <c r="N155" s="152"/>
      <c r="O155" s="153"/>
      <c r="P155" s="140">
        <f>'Italy-main'!L155-'Italy-main'!L154</f>
        <v>53334</v>
      </c>
      <c r="Q155" s="139">
        <f>R155/P155</f>
        <v>0.00472494093823827</v>
      </c>
      <c r="R155" s="141">
        <f>'Italy-main'!K155-'Italy-main'!K154</f>
        <v>252</v>
      </c>
    </row>
    <row r="156" ht="24.6" customHeight="1">
      <c r="B156" s="159">
        <v>44037</v>
      </c>
      <c r="C156" s="136">
        <f>'Italy-main'!J156/'Italy-main'!K156</f>
        <v>0.142769986659291</v>
      </c>
      <c r="D156" s="136">
        <f>'Italy-main'!J156/'Italy-main'!I156</f>
        <v>0.176996772892295</v>
      </c>
      <c r="E156" s="136">
        <f>'Italy-main'!K156/'Italy-main'!L156</f>
        <v>0.0377089364093444</v>
      </c>
      <c r="F156" s="136">
        <f>'Italy-main'!D156/'Italy-main'!K156</f>
        <v>0.00016675885855595</v>
      </c>
      <c r="G156" s="136">
        <f>('Italy-main'!J156+'Italy-main'!D156)/'Italy-main'!K156</f>
        <v>0.142936745517847</v>
      </c>
      <c r="H156" s="136"/>
      <c r="I156" s="136">
        <f>('Italy-main'!H156-'Italy-main'!H155)/'Italy-main'!H155</f>
        <v>-2.36893203883495</v>
      </c>
      <c r="J156" s="136">
        <f>'Italy-main'!E156/'Italy-main'!K156</f>
        <v>0.00313994728793154</v>
      </c>
      <c r="K156" s="137">
        <f>'Italy-main'!J156-'Italy-main'!J155</f>
        <v>5</v>
      </c>
      <c r="L156" s="136">
        <f>(K156-K155)/K155</f>
        <v>0</v>
      </c>
      <c r="M156" s="136">
        <f>K156/'Italy-main'!J155</f>
        <v>0.000142462318716699</v>
      </c>
      <c r="N156" s="154"/>
      <c r="O156" s="155"/>
      <c r="P156" s="137">
        <f>'Italy-main'!L156-'Italy-main'!L155</f>
        <v>51671</v>
      </c>
      <c r="Q156" s="136">
        <f>R156/P156</f>
        <v>0.00530278105707263</v>
      </c>
      <c r="R156" s="138">
        <f>'Italy-main'!K156-'Italy-main'!K155</f>
        <v>274</v>
      </c>
    </row>
    <row r="157" ht="24.6" customHeight="1">
      <c r="B157" s="159">
        <v>44038</v>
      </c>
      <c r="C157" s="139">
        <f>'Italy-main'!J157/'Italy-main'!K157</f>
        <v>0.142642959881033</v>
      </c>
      <c r="D157" s="139">
        <f>'Italy-main'!J157/'Italy-main'!I157</f>
        <v>0.176909587494835</v>
      </c>
      <c r="E157" s="139">
        <f>'Italy-main'!K157/'Italy-main'!L157</f>
        <v>0.03751471670458</v>
      </c>
      <c r="F157" s="139">
        <f>'Italy-main'!D157/'Italy-main'!K157</f>
        <v>0.000178776034259989</v>
      </c>
      <c r="G157" s="139">
        <f>('Italy-main'!J157+'Italy-main'!D157)/'Italy-main'!K157</f>
        <v>0.142821735915293</v>
      </c>
      <c r="H157" s="139"/>
      <c r="I157" s="139">
        <f>('Italy-main'!H157-'Italy-main'!H156)/'Italy-main'!H156</f>
        <v>-0.127659574468085</v>
      </c>
      <c r="J157" s="139">
        <f>'Italy-main'!E157/'Italy-main'!K157</f>
        <v>0.00316514842473935</v>
      </c>
      <c r="K157" s="140">
        <f>'Italy-main'!J157-'Italy-main'!J156</f>
        <v>5</v>
      </c>
      <c r="L157" s="139">
        <f>(K157-K156)/K156</f>
        <v>0</v>
      </c>
      <c r="M157" s="139">
        <f>K157/'Italy-main'!J156</f>
        <v>0.000142442026095379</v>
      </c>
      <c r="N157" s="152"/>
      <c r="O157" s="153"/>
      <c r="P157" s="140">
        <f>'Italy-main'!L157-'Italy-main'!L156</f>
        <v>40526</v>
      </c>
      <c r="Q157" s="139">
        <f>R157/P157</f>
        <v>0.00626758130582836</v>
      </c>
      <c r="R157" s="141">
        <f>'Italy-main'!K157-'Italy-main'!K156</f>
        <v>254</v>
      </c>
    </row>
    <row r="158" ht="24.6" customHeight="1">
      <c r="B158" s="159">
        <v>44039</v>
      </c>
      <c r="C158" s="136">
        <f>'Italy-main'!J158/'Italy-main'!K158</f>
        <v>0.142565959900279</v>
      </c>
      <c r="D158" s="136">
        <f>'Italy-main'!J158/'Italy-main'!I158</f>
        <v>0.176803814837381</v>
      </c>
      <c r="E158" s="136">
        <f>'Italy-main'!K158/'Italy-main'!L158</f>
        <v>0.037394685765814</v>
      </c>
      <c r="F158" s="136">
        <f>'Italy-main'!D158/'Italy-main'!K158</f>
        <v>0.000182714405203706</v>
      </c>
      <c r="G158" s="136">
        <f>('Italy-main'!J158+'Italy-main'!D158)/'Italy-main'!K158</f>
        <v>0.142748674305482</v>
      </c>
      <c r="H158" s="136"/>
      <c r="I158" s="136">
        <f>('Italy-main'!H158-'Italy-main'!H157)/'Italy-main'!H157</f>
        <v>-0.8699186991869921</v>
      </c>
      <c r="J158" s="136">
        <f>'Italy-main'!E158/'Italy-main'!K158</f>
        <v>0.00318735129077576</v>
      </c>
      <c r="K158" s="137">
        <f>'Italy-main'!J158-'Italy-main'!J157</f>
        <v>5</v>
      </c>
      <c r="L158" s="136">
        <f>(K158-K157)/K157</f>
        <v>0</v>
      </c>
      <c r="M158" s="136">
        <f>K158/'Italy-main'!J157</f>
        <v>0.00014242173925428</v>
      </c>
      <c r="N158" s="154"/>
      <c r="O158" s="155"/>
      <c r="P158" s="137">
        <f>'Italy-main'!L158-'Italy-main'!L157</f>
        <v>25551</v>
      </c>
      <c r="Q158" s="136">
        <f>R158/P158</f>
        <v>0.00657508512386991</v>
      </c>
      <c r="R158" s="138">
        <f>'Italy-main'!K158-'Italy-main'!K157</f>
        <v>168</v>
      </c>
    </row>
    <row r="159" ht="24.6" customHeight="1">
      <c r="B159" s="159">
        <v>44040</v>
      </c>
      <c r="C159" s="139">
        <f>'Italy-main'!J159/'Italy-main'!K159</f>
        <v>0.142493752231346</v>
      </c>
      <c r="D159" s="139">
        <f>'Italy-main'!J159/'Italy-main'!I159</f>
        <v>0.176714162088189</v>
      </c>
      <c r="E159" s="139">
        <f>'Italy-main'!K159/'Italy-main'!L159</f>
        <v>0.0371536198356027</v>
      </c>
      <c r="F159" s="139">
        <f>'Italy-main'!D159/'Italy-main'!K159</f>
        <v>0.000162279705300055</v>
      </c>
      <c r="G159" s="139">
        <f>('Italy-main'!J159+'Italy-main'!D159)/'Italy-main'!K159</f>
        <v>0.142656031936646</v>
      </c>
      <c r="H159" s="139"/>
      <c r="I159" s="139">
        <f>('Italy-main'!H159-'Italy-main'!H158)/'Italy-main'!H158</f>
        <v>0.75</v>
      </c>
      <c r="J159" s="139">
        <f>'Italy-main'!E159/'Italy-main'!K159</f>
        <v>0.00320096718704359</v>
      </c>
      <c r="K159" s="140">
        <f>'Italy-main'!J159-'Italy-main'!J158</f>
        <v>11</v>
      </c>
      <c r="L159" s="139">
        <f>(K159-K158)/K158</f>
        <v>1.2</v>
      </c>
      <c r="M159" s="139">
        <f>K159/'Italy-main'!J158</f>
        <v>0.00031328320802005</v>
      </c>
      <c r="N159" s="152"/>
      <c r="O159" s="153"/>
      <c r="P159" s="140">
        <f>'Italy-main'!L159-'Italy-main'!L158</f>
        <v>48170</v>
      </c>
      <c r="Q159" s="139">
        <f>R159/P159</f>
        <v>0.00419348141997094</v>
      </c>
      <c r="R159" s="141">
        <f>'Italy-main'!K159-'Italy-main'!K158</f>
        <v>202</v>
      </c>
    </row>
    <row r="160" ht="24.6" customHeight="1">
      <c r="B160" s="159">
        <v>44041</v>
      </c>
      <c r="C160" s="136">
        <f>'Italy-main'!J160/'Italy-main'!K160</f>
        <v>0.142351768405355</v>
      </c>
      <c r="D160" s="136">
        <f>'Italy-main'!J160/'Italy-main'!I160</f>
        <v>0.176500143193774</v>
      </c>
      <c r="E160" s="136">
        <f>'Italy-main'!K160/'Italy-main'!L160</f>
        <v>0.0368855797585493</v>
      </c>
      <c r="F160" s="136">
        <f>'Italy-main'!D160/'Italy-main'!K160</f>
        <v>0.000153985800888255</v>
      </c>
      <c r="G160" s="136">
        <f>('Italy-main'!J160+'Italy-main'!D160)/'Italy-main'!K160</f>
        <v>0.142505754206244</v>
      </c>
      <c r="H160" s="136"/>
      <c r="I160" s="136">
        <f>('Italy-main'!H160-'Italy-main'!H159)/'Italy-main'!H159</f>
        <v>-0.75</v>
      </c>
      <c r="J160" s="136">
        <f>'Italy-main'!E160/'Italy-main'!K160</f>
        <v>0.00311618633902811</v>
      </c>
      <c r="K160" s="137">
        <f>'Italy-main'!J160-'Italy-main'!J159</f>
        <v>6</v>
      </c>
      <c r="L160" s="136">
        <f>(K160-K159)/K159</f>
        <v>-0.454545454545455</v>
      </c>
      <c r="M160" s="136">
        <f>K160/'Italy-main'!J159</f>
        <v>0.00017082823221251</v>
      </c>
      <c r="N160" s="154"/>
      <c r="O160" s="155"/>
      <c r="P160" s="137">
        <f>'Italy-main'!L160-'Italy-main'!L159</f>
        <v>56018</v>
      </c>
      <c r="Q160" s="136">
        <f>R160/P160</f>
        <v>0.00514120461280303</v>
      </c>
      <c r="R160" s="138">
        <f>'Italy-main'!K160-'Italy-main'!K159</f>
        <v>288</v>
      </c>
    </row>
    <row r="161" ht="24.6" customHeight="1">
      <c r="B161" s="159">
        <v>44042</v>
      </c>
      <c r="C161" s="139">
        <f>'Italy-main'!J161/'Italy-main'!K161</f>
        <v>0.142143891761545</v>
      </c>
      <c r="D161" s="139">
        <f>'Italy-main'!J161/'Italy-main'!I161</f>
        <v>0.175839356143266</v>
      </c>
      <c r="E161" s="139">
        <f>'Italy-main'!K161/'Italy-main'!L161</f>
        <v>0.0366042378382413</v>
      </c>
      <c r="F161" s="139">
        <f>'Italy-main'!D161/'Italy-main'!K161</f>
        <v>0.00019016175887489</v>
      </c>
      <c r="G161" s="139">
        <f>('Italy-main'!J161+'Italy-main'!D161)/'Italy-main'!K161</f>
        <v>0.14233405352042</v>
      </c>
      <c r="H161" s="139"/>
      <c r="I161" s="139">
        <f>('Italy-main'!H161-'Italy-main'!H160)/'Italy-main'!H160</f>
        <v>-56.1428571428571</v>
      </c>
      <c r="J161" s="139">
        <f>'Italy-main'!E161/'Italy-main'!K161</f>
        <v>0.00321656592139441</v>
      </c>
      <c r="K161" s="140">
        <f>'Italy-main'!J161-'Italy-main'!J160</f>
        <v>3</v>
      </c>
      <c r="L161" s="139">
        <f>(K161-K160)/K160</f>
        <v>-0.5</v>
      </c>
      <c r="M161" s="139">
        <f>K161/'Italy-main'!J160</f>
        <v>8.53995274559481e-05</v>
      </c>
      <c r="N161" s="152"/>
      <c r="O161" s="153"/>
      <c r="P161" s="140">
        <f>'Italy-main'!L161-'Italy-main'!L160</f>
        <v>61858</v>
      </c>
      <c r="Q161" s="139">
        <f>R161/P161</f>
        <v>0.00617543405865046</v>
      </c>
      <c r="R161" s="141">
        <f>'Italy-main'!K161-'Italy-main'!K160</f>
        <v>382</v>
      </c>
    </row>
    <row r="162" ht="24.6" customHeight="1">
      <c r="B162" s="159">
        <v>44043</v>
      </c>
      <c r="C162" s="136">
        <f>'Italy-main'!J162/'Italy-main'!K162</f>
        <v>0.141962615689776</v>
      </c>
      <c r="D162" s="136">
        <f>'Italy-main'!J162/'Italy-main'!I162</f>
        <v>0.175727844619801</v>
      </c>
      <c r="E162" s="136">
        <f>'Italy-main'!K162/'Italy-main'!L162</f>
        <v>0.0363324371693233</v>
      </c>
      <c r="F162" s="136">
        <f>'Italy-main'!D162/'Italy-main'!K162</f>
        <v>0.000165631804538311</v>
      </c>
      <c r="G162" s="136">
        <f>('Italy-main'!J162+'Italy-main'!D162)/'Italy-main'!K162</f>
        <v>0.142128247494314</v>
      </c>
      <c r="H162" s="136"/>
      <c r="I162" s="136">
        <f>('Italy-main'!H162-'Italy-main'!H161)/'Italy-main'!H161</f>
        <v>-1.49740932642487</v>
      </c>
      <c r="J162" s="136">
        <f>'Italy-main'!E162/'Italy-main'!K162</f>
        <v>0.00305812868379273</v>
      </c>
      <c r="K162" s="137">
        <f>'Italy-main'!J162-'Italy-main'!J161</f>
        <v>9</v>
      </c>
      <c r="L162" s="136">
        <f>(K162-K161)/K161</f>
        <v>2</v>
      </c>
      <c r="M162" s="136">
        <f>K162/'Italy-main'!J161</f>
        <v>0.000256176704998292</v>
      </c>
      <c r="N162" s="154"/>
      <c r="O162" s="155"/>
      <c r="P162" s="137">
        <f>'Italy-main'!L162-'Italy-main'!L161</f>
        <v>60944</v>
      </c>
      <c r="Q162" s="136">
        <f>R162/P162</f>
        <v>0.00621882383827776</v>
      </c>
      <c r="R162" s="138">
        <f>'Italy-main'!K162-'Italy-main'!K161</f>
        <v>379</v>
      </c>
    </row>
    <row r="163" ht="24.6" customHeight="1">
      <c r="B163" s="159">
        <v>44044</v>
      </c>
      <c r="C163" s="139">
        <f>'Italy-main'!J163/'Italy-main'!K163</f>
        <v>0.141813809354724</v>
      </c>
      <c r="D163" s="139">
        <f>'Italy-main'!J163/'Italy-main'!I163</f>
        <v>0.175529019272932</v>
      </c>
      <c r="E163" s="139">
        <f>'Italy-main'!K163/'Italy-main'!L163</f>
        <v>0.0360561786898545</v>
      </c>
      <c r="F163" s="139">
        <f>'Italy-main'!D163/'Italy-main'!K163</f>
        <v>0.00017350463217018</v>
      </c>
      <c r="G163" s="139">
        <f>('Italy-main'!J163+'Italy-main'!D163)/'Italy-main'!K163</f>
        <v>0.141987313986894</v>
      </c>
      <c r="H163" s="139"/>
      <c r="I163" s="139">
        <f>('Italy-main'!H163-'Italy-main'!H162)/'Italy-main'!H162</f>
        <v>-0.817708333333333</v>
      </c>
      <c r="J163" s="139">
        <f>'Italy-main'!E163/'Italy-main'!K163</f>
        <v>0.00301817360147196</v>
      </c>
      <c r="K163" s="140">
        <f>'Italy-main'!J163-'Italy-main'!J162</f>
        <v>5</v>
      </c>
      <c r="L163" s="139">
        <f>(K163-K162)/K162</f>
        <v>-0.444444444444444</v>
      </c>
      <c r="M163" s="139">
        <f>K163/'Italy-main'!J162</f>
        <v>0.000142283941834325</v>
      </c>
      <c r="N163" s="152"/>
      <c r="O163" s="153"/>
      <c r="P163" s="140">
        <f>'Italy-main'!L163-'Italy-main'!L162</f>
        <v>60383</v>
      </c>
      <c r="Q163" s="139">
        <f>R163/P163</f>
        <v>0.00488548101286786</v>
      </c>
      <c r="R163" s="141">
        <f>'Italy-main'!K163-'Italy-main'!K162</f>
        <v>295</v>
      </c>
    </row>
    <row r="164" ht="24.6" customHeight="1">
      <c r="B164" s="159">
        <v>44045</v>
      </c>
      <c r="C164" s="136">
        <f>'Italy-main'!J164/'Italy-main'!K164</f>
        <v>0.141710001209336</v>
      </c>
      <c r="D164" s="136">
        <f>'Italy-main'!J164/'Italy-main'!I164</f>
        <v>0.175366656689614</v>
      </c>
      <c r="E164" s="136">
        <f>'Italy-main'!K164/'Italy-main'!L164</f>
        <v>0.035865032280264</v>
      </c>
      <c r="F164" s="136">
        <f>'Italy-main'!D164/'Italy-main'!K164</f>
        <v>0.000169307050429314</v>
      </c>
      <c r="G164" s="136">
        <f>('Italy-main'!J164+'Italy-main'!D164)/'Italy-main'!K164</f>
        <v>0.141879308259765</v>
      </c>
      <c r="H164" s="136"/>
      <c r="I164" s="136">
        <f>('Italy-main'!H164-'Italy-main'!H163)/'Italy-main'!H163</f>
        <v>-1.02857142857143</v>
      </c>
      <c r="J164" s="136">
        <f>'Italy-main'!E164/'Italy-main'!K164</f>
        <v>0.00302334018623776</v>
      </c>
      <c r="K164" s="137">
        <f>'Italy-main'!J164-'Italy-main'!J163</f>
        <v>8</v>
      </c>
      <c r="L164" s="136">
        <f>(K164-K163)/K163</f>
        <v>0.6</v>
      </c>
      <c r="M164" s="136">
        <f>K164/'Italy-main'!J163</f>
        <v>0.000227621919990895</v>
      </c>
      <c r="N164" s="154"/>
      <c r="O164" s="155"/>
      <c r="P164" s="137">
        <f>'Italy-main'!L164-'Italy-main'!L163</f>
        <v>43269</v>
      </c>
      <c r="Q164" s="136">
        <f>R164/P164</f>
        <v>0.00550047378030461</v>
      </c>
      <c r="R164" s="138">
        <f>'Italy-main'!K164-'Italy-main'!K163</f>
        <v>238</v>
      </c>
    </row>
    <row r="165" ht="24.6" customHeight="1">
      <c r="B165" s="159">
        <v>44046</v>
      </c>
      <c r="C165" s="139">
        <f>'Italy-main'!J165/'Italy-main'!K165</f>
        <v>0.141667573087754</v>
      </c>
      <c r="D165" s="139">
        <f>'Italy-main'!J165/'Italy-main'!I165</f>
        <v>0.175313701150113</v>
      </c>
      <c r="E165" s="139">
        <f>'Italy-main'!K165/'Italy-main'!L165</f>
        <v>0.0357637396605954</v>
      </c>
      <c r="F165" s="139">
        <f>'Italy-main'!D165/'Italy-main'!K165</f>
        <v>0.000165170064738608</v>
      </c>
      <c r="G165" s="139">
        <f>('Italy-main'!J165+'Italy-main'!D165)/'Italy-main'!K165</f>
        <v>0.141832743152492</v>
      </c>
      <c r="H165" s="139"/>
      <c r="I165" s="139">
        <f>('Italy-main'!H165-'Italy-main'!H164)/'Italy-main'!H164</f>
        <v>-19</v>
      </c>
      <c r="J165" s="139">
        <f>'Italy-main'!E165/'Italy-main'!K165</f>
        <v>0.00312211707737613</v>
      </c>
      <c r="K165" s="140">
        <f>'Italy-main'!J165-'Italy-main'!J164</f>
        <v>12</v>
      </c>
      <c r="L165" s="139">
        <f>(K165-K164)/K164</f>
        <v>0.5</v>
      </c>
      <c r="M165" s="139">
        <f>K165/'Italy-main'!J164</f>
        <v>0.000341355180064857</v>
      </c>
      <c r="N165" s="152"/>
      <c r="O165" s="153"/>
      <c r="P165" s="140">
        <f>'Italy-main'!L165-'Italy-main'!L164</f>
        <v>24036</v>
      </c>
      <c r="Q165" s="139">
        <f>R165/P165</f>
        <v>0.00661507738392411</v>
      </c>
      <c r="R165" s="141">
        <f>'Italy-main'!K165-'Italy-main'!K164</f>
        <v>159</v>
      </c>
    </row>
    <row r="166" ht="24.6" customHeight="1">
      <c r="B166" s="159">
        <v>44047</v>
      </c>
      <c r="C166" s="136">
        <f>'Italy-main'!J166/'Italy-main'!K166</f>
        <v>0.141579347795458</v>
      </c>
      <c r="D166" s="136">
        <f>'Italy-main'!J166/'Italy-main'!I166</f>
        <v>0.175184045107239</v>
      </c>
      <c r="E166" s="136">
        <f>'Italy-main'!K166/'Italy-main'!L166</f>
        <v>0.035566731270802</v>
      </c>
      <c r="F166" s="136">
        <f>'Italy-main'!D166/'Italy-main'!K166</f>
        <v>0.000165043736590196</v>
      </c>
      <c r="G166" s="136">
        <f>('Italy-main'!J166+'Italy-main'!D166)/'Italy-main'!K166</f>
        <v>0.141744391532049</v>
      </c>
      <c r="H166" s="136"/>
      <c r="I166" s="136">
        <f>('Italy-main'!H166-'Italy-main'!H165)/'Italy-main'!H165</f>
        <v>-0.555555555555556</v>
      </c>
      <c r="J166" s="136">
        <f>'Italy-main'!E166/'Italy-main'!K166</f>
        <v>0.00322841650598384</v>
      </c>
      <c r="K166" s="137">
        <f>'Italy-main'!J166-'Italy-main'!J165</f>
        <v>5</v>
      </c>
      <c r="L166" s="136">
        <f>(K166-K165)/K165</f>
        <v>-0.583333333333333</v>
      </c>
      <c r="M166" s="136">
        <f>K166/'Italy-main'!J165</f>
        <v>0.000142182790195075</v>
      </c>
      <c r="N166" s="154"/>
      <c r="O166" s="155"/>
      <c r="P166" s="137">
        <f>'Italy-main'!L166-'Italy-main'!L165</f>
        <v>43788</v>
      </c>
      <c r="Q166" s="136">
        <f>R166/P166</f>
        <v>0.00433908833470357</v>
      </c>
      <c r="R166" s="138">
        <f>'Italy-main'!K166-'Italy-main'!K165</f>
        <v>190</v>
      </c>
    </row>
    <row r="167" ht="24.6" customHeight="1">
      <c r="B167" s="159">
        <v>44048</v>
      </c>
      <c r="C167" s="139">
        <f>'Italy-main'!J167/'Italy-main'!K167</f>
        <v>0.141401028122651</v>
      </c>
      <c r="D167" s="139">
        <f>'Italy-main'!J167/'Italy-main'!I167</f>
        <v>0.175050752328636</v>
      </c>
      <c r="E167" s="139">
        <f>'Italy-main'!K167/'Italy-main'!L167</f>
        <v>0.0353361151193574</v>
      </c>
      <c r="F167" s="139">
        <f>'Italy-main'!D167/'Italy-main'!K167</f>
        <v>0.000164789009778821</v>
      </c>
      <c r="G167" s="139">
        <f>('Italy-main'!J167+'Italy-main'!D167)/'Italy-main'!K167</f>
        <v>0.14156581713243</v>
      </c>
      <c r="H167" s="139"/>
      <c r="I167" s="139">
        <f>('Italy-main'!H167-'Italy-main'!H166)/'Italy-main'!H166</f>
        <v>19.5</v>
      </c>
      <c r="J167" s="139">
        <f>'Italy-main'!E167/'Italy-main'!K167</f>
        <v>0.00323549153346222</v>
      </c>
      <c r="K167" s="140">
        <f>'Italy-main'!J167-'Italy-main'!J166</f>
        <v>10</v>
      </c>
      <c r="L167" s="139">
        <f>(K167-K166)/K166</f>
        <v>1</v>
      </c>
      <c r="M167" s="139">
        <f>K167/'Italy-main'!J166</f>
        <v>0.000284325154246396</v>
      </c>
      <c r="N167" s="152"/>
      <c r="O167" s="153"/>
      <c r="P167" s="140">
        <f>'Italy-main'!L167-'Italy-main'!L166</f>
        <v>56451</v>
      </c>
      <c r="Q167" s="139">
        <f>R167/P167</f>
        <v>0.00680235956847531</v>
      </c>
      <c r="R167" s="141">
        <f>'Italy-main'!K167-'Italy-main'!K166</f>
        <v>384</v>
      </c>
    </row>
    <row r="168" ht="24.6" customHeight="1">
      <c r="B168" s="159">
        <v>44049</v>
      </c>
      <c r="C168" s="136">
        <f>'Italy-main'!J168/'Italy-main'!K168</f>
        <v>0.141197573072663</v>
      </c>
      <c r="D168" s="136">
        <f>'Italy-main'!J168/'Italy-main'!I168</f>
        <v>0.174778837986718</v>
      </c>
      <c r="E168" s="136">
        <f>'Italy-main'!K168/'Italy-main'!L168</f>
        <v>0.0351005737837572</v>
      </c>
      <c r="F168" s="136">
        <f>'Italy-main'!D168/'Italy-main'!K168</f>
        <v>0.00016853662059999</v>
      </c>
      <c r="G168" s="136">
        <f>('Italy-main'!J168+'Italy-main'!D168)/'Italy-main'!K168</f>
        <v>0.141366109693263</v>
      </c>
      <c r="H168" s="136"/>
      <c r="I168" s="136">
        <f>('Italy-main'!H168-'Italy-main'!H167)/'Italy-main'!H167</f>
        <v>-0.707317073170732</v>
      </c>
      <c r="J168" s="136">
        <f>'Italy-main'!E168/'Italy-main'!K168</f>
        <v>0.00322627245148553</v>
      </c>
      <c r="K168" s="137">
        <f>'Italy-main'!J168-'Italy-main'!J167</f>
        <v>6</v>
      </c>
      <c r="L168" s="136">
        <f>(K168-K167)/K167</f>
        <v>-0.4</v>
      </c>
      <c r="M168" s="136">
        <f>K168/'Italy-main'!J167</f>
        <v>0.000170546601858958</v>
      </c>
      <c r="N168" s="154"/>
      <c r="O168" s="155"/>
      <c r="P168" s="137">
        <f>'Italy-main'!L168-'Italy-main'!L167</f>
        <v>58673</v>
      </c>
      <c r="Q168" s="136">
        <f>R168/P168</f>
        <v>0.00683448945852436</v>
      </c>
      <c r="R168" s="138">
        <f>'Italy-main'!K168-'Italy-main'!K167</f>
        <v>401</v>
      </c>
    </row>
    <row r="169" ht="24.6" customHeight="1">
      <c r="B169" s="159">
        <v>44050</v>
      </c>
      <c r="C169" s="139">
        <f>'Italy-main'!J169/'Italy-main'!K169</f>
        <v>0.140897515975592</v>
      </c>
      <c r="D169" s="139">
        <f>'Italy-main'!J169/'Italy-main'!I169</f>
        <v>0.174517213675722</v>
      </c>
      <c r="E169" s="139">
        <f>'Italy-main'!K169/'Italy-main'!L169</f>
        <v>0.0348874388541606</v>
      </c>
      <c r="F169" s="139">
        <f>'Italy-main'!D169/'Italy-main'!K169</f>
        <v>0.000168164128189113</v>
      </c>
      <c r="G169" s="139">
        <f>('Italy-main'!J169+'Italy-main'!D169)/'Italy-main'!K169</f>
        <v>0.141065680103781</v>
      </c>
      <c r="H169" s="139"/>
      <c r="I169" s="139">
        <f>('Italy-main'!H169-'Italy-main'!H168)/'Italy-main'!H168</f>
        <v>3.79166666666667</v>
      </c>
      <c r="J169" s="139">
        <f>'Italy-main'!E169/'Italy-main'!K169</f>
        <v>0.00328720831531575</v>
      </c>
      <c r="K169" s="140">
        <f>'Italy-main'!J169-'Italy-main'!J168</f>
        <v>3</v>
      </c>
      <c r="L169" s="139">
        <f>(K169-K168)/K168</f>
        <v>-0.5</v>
      </c>
      <c r="M169" s="139">
        <f>K169/'Italy-main'!J168</f>
        <v>8.525876033762471e-05</v>
      </c>
      <c r="N169" s="152"/>
      <c r="O169" s="153"/>
      <c r="P169" s="140">
        <f>'Italy-main'!L169-'Italy-main'!L168</f>
        <v>59196</v>
      </c>
      <c r="Q169" s="139">
        <f>R169/P169</f>
        <v>0.00932495438881005</v>
      </c>
      <c r="R169" s="141">
        <f>'Italy-main'!K169-'Italy-main'!K168</f>
        <v>552</v>
      </c>
    </row>
    <row r="170" ht="24.6" customHeight="1">
      <c r="B170" s="159">
        <v>44051</v>
      </c>
      <c r="C170" s="136">
        <f>'Italy-main'!J170/'Italy-main'!K170</f>
        <v>0.140754009348149</v>
      </c>
      <c r="D170" s="136">
        <f>'Italy-main'!J170/'Italy-main'!I170</f>
        <v>0.174318014132421</v>
      </c>
      <c r="E170" s="136">
        <f>'Italy-main'!K170/'Italy-main'!L170</f>
        <v>0.0346777345686279</v>
      </c>
      <c r="F170" s="136">
        <f>'Italy-main'!D170/'Italy-main'!K170</f>
        <v>0.000171929165183944</v>
      </c>
      <c r="G170" s="136">
        <f>('Italy-main'!J170+'Italy-main'!D170)/'Italy-main'!K170</f>
        <v>0.140925938513333</v>
      </c>
      <c r="H170" s="136"/>
      <c r="I170" s="136">
        <f>('Italy-main'!H170-'Italy-main'!H169)/'Italy-main'!H169</f>
        <v>-0.873913043478261</v>
      </c>
      <c r="J170" s="136">
        <f>'Italy-main'!E170/'Italy-main'!K170</f>
        <v>0.00325465908045885</v>
      </c>
      <c r="K170" s="137">
        <f>'Italy-main'!J170-'Italy-main'!J169</f>
        <v>13</v>
      </c>
      <c r="L170" s="136">
        <f>(K170-K169)/K169</f>
        <v>3.33333333333333</v>
      </c>
      <c r="M170" s="136">
        <f>K170/'Italy-main'!J169</f>
        <v>0.000369423131571469</v>
      </c>
      <c r="N170" s="154"/>
      <c r="O170" s="155"/>
      <c r="P170" s="137">
        <f>'Italy-main'!L170-'Italy-main'!L169</f>
        <v>53298</v>
      </c>
      <c r="Q170" s="136">
        <f>R170/P170</f>
        <v>0.0065105632481519</v>
      </c>
      <c r="R170" s="138">
        <f>'Italy-main'!K170-'Italy-main'!K169</f>
        <v>347</v>
      </c>
    </row>
    <row r="171" ht="24.6" customHeight="1">
      <c r="B171" s="159">
        <v>44052</v>
      </c>
      <c r="C171" s="139">
        <f>'Italy-main'!J171/'Italy-main'!K171</f>
        <v>0.140501903690046</v>
      </c>
      <c r="D171" s="139">
        <f>'Italy-main'!J171/'Italy-main'!I171</f>
        <v>0.174197666478639</v>
      </c>
      <c r="E171" s="139">
        <f>'Italy-main'!K171/'Italy-main'!L171</f>
        <v>0.0345615712558781</v>
      </c>
      <c r="F171" s="139">
        <f>'Italy-main'!D171/'Italy-main'!K171</f>
        <v>0.000179593400541175</v>
      </c>
      <c r="G171" s="139">
        <f>('Italy-main'!J171+'Italy-main'!D171)/'Italy-main'!K171</f>
        <v>0.140681497090587</v>
      </c>
      <c r="H171" s="139"/>
      <c r="I171" s="139">
        <f>('Italy-main'!H171-'Italy-main'!H170)/'Italy-main'!H170</f>
        <v>9.68965517241379</v>
      </c>
      <c r="J171" s="139">
        <f>'Italy-main'!E171/'Italy-main'!K171</f>
        <v>0.0032246992808282</v>
      </c>
      <c r="K171" s="140">
        <f>'Italy-main'!J171-'Italy-main'!J170</f>
        <v>2</v>
      </c>
      <c r="L171" s="139">
        <f>(K171-K170)/K170</f>
        <v>-0.846153846153846</v>
      </c>
      <c r="M171" s="139">
        <f>K171/'Italy-main'!J170</f>
        <v>5.68133397721785e-05</v>
      </c>
      <c r="N171" s="152"/>
      <c r="O171" s="153"/>
      <c r="P171" s="140">
        <f>'Italy-main'!L171-'Italy-main'!L170</f>
        <v>37637</v>
      </c>
      <c r="Q171" s="139">
        <f>R171/P171</f>
        <v>0.0123017243669793</v>
      </c>
      <c r="R171" s="141">
        <f>'Italy-main'!K171-'Italy-main'!K170</f>
        <v>463</v>
      </c>
    </row>
    <row r="172" ht="24.6" customHeight="1">
      <c r="B172" s="159">
        <v>44053</v>
      </c>
      <c r="C172" s="136">
        <f>'Italy-main'!J172/'Italy-main'!K172</f>
        <v>0.140372769859464</v>
      </c>
      <c r="D172" s="136">
        <f>'Italy-main'!J172/'Italy-main'!I172</f>
        <v>0.174088248091452</v>
      </c>
      <c r="E172" s="136">
        <f>'Italy-main'!K172/'Italy-main'!L172</f>
        <v>0.0344716170744485</v>
      </c>
      <c r="F172" s="136">
        <f>'Italy-main'!D172/'Italy-main'!K172</f>
        <v>0.000183394797169341</v>
      </c>
      <c r="G172" s="136">
        <f>('Italy-main'!J172+'Italy-main'!D172)/'Italy-main'!K172</f>
        <v>0.140556164656633</v>
      </c>
      <c r="H172" s="136"/>
      <c r="I172" s="136">
        <f>('Italy-main'!H172-'Italy-main'!H171)/'Italy-main'!H171</f>
        <v>-0.661290322580645</v>
      </c>
      <c r="J172" s="136">
        <f>'Italy-main'!E172/'Italy-main'!K172</f>
        <v>0.00328914581879797</v>
      </c>
      <c r="K172" s="137">
        <f>'Italy-main'!J172-'Italy-main'!J171</f>
        <v>4</v>
      </c>
      <c r="L172" s="136">
        <f>(K172-K171)/K171</f>
        <v>1</v>
      </c>
      <c r="M172" s="136">
        <f>K172/'Italy-main'!J171</f>
        <v>0.000113620224399943</v>
      </c>
      <c r="N172" s="154"/>
      <c r="O172" s="155"/>
      <c r="P172" s="137">
        <f>'Italy-main'!L172-'Italy-main'!L171</f>
        <v>26432</v>
      </c>
      <c r="Q172" s="136">
        <f>R172/P172</f>
        <v>0.00979872881355932</v>
      </c>
      <c r="R172" s="138">
        <f>'Italy-main'!K172-'Italy-main'!K171</f>
        <v>259</v>
      </c>
    </row>
    <row r="173" ht="24.6" customHeight="1">
      <c r="B173" s="159">
        <v>44054</v>
      </c>
      <c r="C173" s="139">
        <f>'Italy-main'!J173/'Italy-main'!K173</f>
        <v>0.140166456373862</v>
      </c>
      <c r="D173" s="139">
        <f>'Italy-main'!J173/'Italy-main'!I173</f>
        <v>0.173934733109093</v>
      </c>
      <c r="E173" s="139">
        <f>'Italy-main'!K173/'Italy-main'!L173</f>
        <v>0.0343364514950147</v>
      </c>
      <c r="F173" s="139">
        <f>'Italy-main'!D173/'Italy-main'!K173</f>
        <v>0.000195034966983366</v>
      </c>
      <c r="G173" s="139">
        <f>('Italy-main'!J173+'Italy-main'!D173)/'Italy-main'!K173</f>
        <v>0.140361491340845</v>
      </c>
      <c r="H173" s="139"/>
      <c r="I173" s="139">
        <f>('Italy-main'!H173-'Italy-main'!H172)/'Italy-main'!H172</f>
        <v>0.838095238095238</v>
      </c>
      <c r="J173" s="139">
        <f>'Italy-main'!E173/'Italy-main'!K173</f>
        <v>0.00338325963134411</v>
      </c>
      <c r="K173" s="140">
        <f>'Italy-main'!J173-'Italy-main'!J172</f>
        <v>6</v>
      </c>
      <c r="L173" s="139">
        <f>(K173-K172)/K172</f>
        <v>0.5</v>
      </c>
      <c r="M173" s="139">
        <f>K173/'Italy-main'!J172</f>
        <v>0.000170410974466756</v>
      </c>
      <c r="N173" s="152"/>
      <c r="O173" s="153"/>
      <c r="P173" s="140">
        <f>'Italy-main'!L173-'Italy-main'!L172</f>
        <v>40642</v>
      </c>
      <c r="Q173" s="139">
        <f>R173/P173</f>
        <v>0.0101372963928941</v>
      </c>
      <c r="R173" s="141">
        <f>'Italy-main'!K173-'Italy-main'!K172</f>
        <v>412</v>
      </c>
    </row>
    <row r="174" ht="24.6" customHeight="1">
      <c r="B174" s="159">
        <v>44055</v>
      </c>
      <c r="C174" s="136">
        <f>'Italy-main'!J174/'Italy-main'!K174</f>
        <v>0.13994112342231</v>
      </c>
      <c r="D174" s="136">
        <f>'Italy-main'!J174/'Italy-main'!I174</f>
        <v>0.173781555721101</v>
      </c>
      <c r="E174" s="136">
        <f>'Italy-main'!K174/'Italy-main'!L174</f>
        <v>0.0341556963385682</v>
      </c>
      <c r="F174" s="136">
        <f>'Italy-main'!D174/'Italy-main'!K174</f>
        <v>0.000210557261643221</v>
      </c>
      <c r="G174" s="136">
        <f>('Italy-main'!J174+'Italy-main'!D174)/'Italy-main'!K174</f>
        <v>0.140151680683954</v>
      </c>
      <c r="H174" s="136"/>
      <c r="I174" s="136">
        <f>('Italy-main'!H174-'Italy-main'!H173)/'Italy-main'!H173</f>
        <v>0.191709844559585</v>
      </c>
      <c r="J174" s="136">
        <f>'Italy-main'!E174/'Italy-main'!K174</f>
        <v>0.00330535172994641</v>
      </c>
      <c r="K174" s="137">
        <f>'Italy-main'!J174-'Italy-main'!J173</f>
        <v>10</v>
      </c>
      <c r="L174" s="136">
        <f>(K174-K173)/K173</f>
        <v>0.666666666666667</v>
      </c>
      <c r="M174" s="136">
        <f>K174/'Italy-main'!J173</f>
        <v>0.000283969899190686</v>
      </c>
      <c r="N174" s="154"/>
      <c r="O174" s="155"/>
      <c r="P174" s="137">
        <f>'Italy-main'!L174-'Italy-main'!L173</f>
        <v>52658</v>
      </c>
      <c r="Q174" s="136">
        <f>R174/P174</f>
        <v>0.00903946218998063</v>
      </c>
      <c r="R174" s="138">
        <f>'Italy-main'!K174-'Italy-main'!K173</f>
        <v>476</v>
      </c>
    </row>
    <row r="175" ht="24.6" customHeight="1">
      <c r="B175" s="159">
        <v>44056</v>
      </c>
      <c r="C175" s="139">
        <f>'Italy-main'!J175/'Italy-main'!K175</f>
        <v>0.13967530279303</v>
      </c>
      <c r="D175" s="139">
        <f>'Italy-main'!J175/'Italy-main'!I175</f>
        <v>0.173617579081721</v>
      </c>
      <c r="E175" s="139">
        <f>'Italy-main'!K175/'Italy-main'!L175</f>
        <v>0.0339904354861575</v>
      </c>
      <c r="F175" s="139">
        <f>'Italy-main'!D175/'Italy-main'!K175</f>
        <v>0.000218050627391123</v>
      </c>
      <c r="G175" s="139">
        <f>('Italy-main'!J175+'Italy-main'!D175)/'Italy-main'!K175</f>
        <v>0.139893353420421</v>
      </c>
      <c r="H175" s="139"/>
      <c r="I175" s="139">
        <f>('Italy-main'!H175-'Italy-main'!H174)/'Italy-main'!H174</f>
        <v>0.260869565217391</v>
      </c>
      <c r="J175" s="139">
        <f>'Italy-main'!E175/'Italy-main'!K175</f>
        <v>0.00333419232065336</v>
      </c>
      <c r="K175" s="140">
        <f>'Italy-main'!J175-'Italy-main'!J174</f>
        <v>6</v>
      </c>
      <c r="L175" s="139">
        <f>(K175-K174)/K174</f>
        <v>-0.4</v>
      </c>
      <c r="M175" s="139">
        <f>K175/'Italy-main'!J174</f>
        <v>0.000170333569907736</v>
      </c>
      <c r="N175" s="152"/>
      <c r="O175" s="153"/>
      <c r="P175" s="140">
        <f>'Italy-main'!L175-'Italy-main'!L174</f>
        <v>51188</v>
      </c>
      <c r="Q175" s="139">
        <f>R175/P175</f>
        <v>0.0101977025865437</v>
      </c>
      <c r="R175" s="141">
        <f>'Italy-main'!K175-'Italy-main'!K174</f>
        <v>522</v>
      </c>
    </row>
    <row r="176" ht="24.6" customHeight="1">
      <c r="B176" s="159">
        <v>44057</v>
      </c>
      <c r="C176" s="136">
        <f>'Italy-main'!J176/'Italy-main'!K176</f>
        <v>0.139370038250221</v>
      </c>
      <c r="D176" s="136">
        <f>'Italy-main'!J176/'Italy-main'!I176</f>
        <v>0.173288216952087</v>
      </c>
      <c r="E176" s="136">
        <f>'Italy-main'!K176/'Italy-main'!L176</f>
        <v>0.0338546287392265</v>
      </c>
      <c r="F176" s="136">
        <f>'Italy-main'!D176/'Italy-main'!K176</f>
        <v>0.000221511101266173</v>
      </c>
      <c r="G176" s="136">
        <f>('Italy-main'!J176+'Italy-main'!D176)/'Italy-main'!K176</f>
        <v>0.139591549351487</v>
      </c>
      <c r="H176" s="136"/>
      <c r="I176" s="136">
        <f>('Italy-main'!H176-'Italy-main'!H175)/'Italy-main'!H175</f>
        <v>-0.420689655172414</v>
      </c>
      <c r="J176" s="136">
        <f>'Italy-main'!E176/'Italy-main'!K176</f>
        <v>0.00327124429905581</v>
      </c>
      <c r="K176" s="137">
        <f>'Italy-main'!J176-'Italy-main'!J175</f>
        <v>3</v>
      </c>
      <c r="L176" s="136">
        <f>(K176-K175)/K175</f>
        <v>-0.5</v>
      </c>
      <c r="M176" s="136">
        <f>K176/'Italy-main'!J175</f>
        <v>8.51522806619171e-05</v>
      </c>
      <c r="N176" s="154"/>
      <c r="O176" s="155"/>
      <c r="P176" s="137">
        <f>'Italy-main'!L176-'Italy-main'!L175</f>
        <v>46723</v>
      </c>
      <c r="Q176" s="136">
        <f>R176/P176</f>
        <v>0.0122851700447317</v>
      </c>
      <c r="R176" s="138">
        <f>'Italy-main'!K176-'Italy-main'!K175</f>
        <v>574</v>
      </c>
    </row>
    <row r="177" ht="24.6" customHeight="1">
      <c r="B177" s="159">
        <v>44058</v>
      </c>
      <c r="C177" s="139">
        <f>'Italy-main'!J177/'Italy-main'!K177</f>
        <v>0.139647566663247</v>
      </c>
      <c r="D177" s="139">
        <f>'Italy-main'!J177/'Italy-main'!I177</f>
        <v>0.173796896483991</v>
      </c>
      <c r="E177" s="139">
        <f>'Italy-main'!K177/'Italy-main'!L177</f>
        <v>0.0336991281292342</v>
      </c>
      <c r="F177" s="139">
        <f>'Italy-main'!D177/'Italy-main'!K177</f>
        <v>0.000217015601448875</v>
      </c>
      <c r="G177" s="139">
        <f>('Italy-main'!J177+'Italy-main'!D177)/'Italy-main'!K177</f>
        <v>0.139864582264696</v>
      </c>
      <c r="H177" s="139"/>
      <c r="I177" s="139">
        <f>('Italy-main'!H177-'Italy-main'!H176)/'Italy-main'!H176</f>
        <v>-0.06547619047619049</v>
      </c>
      <c r="J177" s="139">
        <f>'Italy-main'!E177/'Italy-main'!K177</f>
        <v>0.00323155959248416</v>
      </c>
      <c r="K177" s="140">
        <f>'Italy-main'!J177-'Italy-main'!J176</f>
        <v>158</v>
      </c>
      <c r="L177" s="139">
        <f>(K177-K176)/K176</f>
        <v>51.6666666666667</v>
      </c>
      <c r="M177" s="139">
        <f>K177/'Italy-main'!J176</f>
        <v>0.00448430493273543</v>
      </c>
      <c r="N177" s="152"/>
      <c r="O177" s="153"/>
      <c r="P177" s="140">
        <f>'Italy-main'!L177-'Italy-main'!L176</f>
        <v>53123</v>
      </c>
      <c r="Q177" s="139">
        <f>R177/P177</f>
        <v>0.0118404457579579</v>
      </c>
      <c r="R177" s="141">
        <f>'Italy-main'!K177-'Italy-main'!K176</f>
        <v>629</v>
      </c>
    </row>
    <row r="178" ht="24.6" customHeight="1">
      <c r="B178" s="159">
        <v>44059</v>
      </c>
      <c r="C178" s="136">
        <f>'Italy-main'!J178/'Italy-main'!K178</f>
        <v>0.139400980643129</v>
      </c>
      <c r="D178" s="136">
        <f>'Italy-main'!J178/'Italy-main'!I178</f>
        <v>0.173692010246042</v>
      </c>
      <c r="E178" s="136">
        <f>'Italy-main'!K178/'Italy-main'!L178</f>
        <v>0.0335981195691597</v>
      </c>
      <c r="F178" s="136">
        <f>'Italy-main'!D178/'Italy-main'!K178</f>
        <v>0.000220546245790914</v>
      </c>
      <c r="G178" s="136">
        <f>('Italy-main'!J178+'Italy-main'!D178)/'Italy-main'!K178</f>
        <v>0.13962152688892</v>
      </c>
      <c r="H178" s="136"/>
      <c r="I178" s="136">
        <f>('Italy-main'!H178-'Italy-main'!H177)/'Italy-main'!H177</f>
        <v>1.0828025477707</v>
      </c>
      <c r="J178" s="136">
        <f>'Italy-main'!E178/'Italy-main'!K178</f>
        <v>0.0033200086643168</v>
      </c>
      <c r="K178" s="137">
        <f>'Italy-main'!J178-'Italy-main'!J177</f>
        <v>4</v>
      </c>
      <c r="L178" s="136">
        <f>(K178-K177)/K177</f>
        <v>-0.974683544303797</v>
      </c>
      <c r="M178" s="136">
        <f>K178/'Italy-main'!J177</f>
        <v>0.000113019891500904</v>
      </c>
      <c r="N178" s="154"/>
      <c r="O178" s="155"/>
      <c r="P178" s="137">
        <f>'Italy-main'!L178-'Italy-main'!L177</f>
        <v>36807</v>
      </c>
      <c r="Q178" s="136">
        <f>R178/P178</f>
        <v>0.0129594914010922</v>
      </c>
      <c r="R178" s="138">
        <f>'Italy-main'!K178-'Italy-main'!K177</f>
        <v>477</v>
      </c>
    </row>
    <row r="179" ht="24.6" customHeight="1">
      <c r="B179" s="159">
        <v>44060</v>
      </c>
      <c r="C179" s="139">
        <f>'Italy-main'!J179/'Italy-main'!K179</f>
        <v>0.139241253171279</v>
      </c>
      <c r="D179" s="139">
        <f>'Italy-main'!J179/'Italy-main'!I179</f>
        <v>0.173556636335111</v>
      </c>
      <c r="E179" s="139">
        <f>'Italy-main'!K179/'Italy-main'!L179</f>
        <v>0.033504509637019</v>
      </c>
      <c r="F179" s="139">
        <f>'Italy-main'!D179/'Italy-main'!K179</f>
        <v>0.000228135386551812</v>
      </c>
      <c r="G179" s="139">
        <f>('Italy-main'!J179+'Italy-main'!D179)/'Italy-main'!K179</f>
        <v>0.13946938855783</v>
      </c>
      <c r="H179" s="139"/>
      <c r="I179" s="139">
        <f>('Italy-main'!H179-'Italy-main'!H178)/'Italy-main'!H178</f>
        <v>-0.590214067278287</v>
      </c>
      <c r="J179" s="139">
        <f>'Italy-main'!E179/'Italy-main'!K179</f>
        <v>0.00341416406080988</v>
      </c>
      <c r="K179" s="140">
        <f>'Italy-main'!J179-'Italy-main'!J178</f>
        <v>4</v>
      </c>
      <c r="L179" s="139">
        <f>(K179-K178)/K178</f>
        <v>0</v>
      </c>
      <c r="M179" s="139">
        <f>K179/'Italy-main'!J178</f>
        <v>0.000113007119448525</v>
      </c>
      <c r="N179" s="152"/>
      <c r="O179" s="153"/>
      <c r="P179" s="140">
        <f>'Italy-main'!L179-'Italy-main'!L178</f>
        <v>30666</v>
      </c>
      <c r="Q179" s="139">
        <f>R179/P179</f>
        <v>0.0104350094567273</v>
      </c>
      <c r="R179" s="141">
        <f>'Italy-main'!K179-'Italy-main'!K178</f>
        <v>320</v>
      </c>
    </row>
    <row r="180" ht="24.6" customHeight="1">
      <c r="B180" s="159">
        <v>44061</v>
      </c>
      <c r="C180" s="136">
        <f>'Italy-main'!J180/'Italy-main'!K180</f>
        <v>0.139041612340753</v>
      </c>
      <c r="D180" s="136">
        <f>'Italy-main'!J180/'Italy-main'!I180</f>
        <v>0.173433198459896</v>
      </c>
      <c r="E180" s="136">
        <f>'Italy-main'!K180/'Italy-main'!L180</f>
        <v>0.0333203394530191</v>
      </c>
      <c r="F180" s="136">
        <f>'Italy-main'!D180/'Italy-main'!K180</f>
        <v>0.000227776119637443</v>
      </c>
      <c r="G180" s="136">
        <f>('Italy-main'!J180+'Italy-main'!D180)/'Italy-main'!K180</f>
        <v>0.139269388460391</v>
      </c>
      <c r="H180" s="136"/>
      <c r="I180" s="136">
        <f>('Italy-main'!H180-'Italy-main'!H179)/'Italy-main'!H179</f>
        <v>0.656716417910448</v>
      </c>
      <c r="J180" s="136">
        <f>'Italy-main'!E180/'Italy-main'!K180</f>
        <v>0.00353838420333339</v>
      </c>
      <c r="K180" s="137">
        <f>'Italy-main'!J180-'Italy-main'!J179</f>
        <v>5</v>
      </c>
      <c r="L180" s="136">
        <f>(K180-K179)/K179</f>
        <v>0.25</v>
      </c>
      <c r="M180" s="136">
        <f>K180/'Italy-main'!J179</f>
        <v>0.000141242937853107</v>
      </c>
      <c r="N180" s="154"/>
      <c r="O180" s="155"/>
      <c r="P180" s="137">
        <f>'Italy-main'!L180-'Italy-main'!L179</f>
        <v>53976</v>
      </c>
      <c r="Q180" s="136">
        <f>R180/P180</f>
        <v>0.00742922780495035</v>
      </c>
      <c r="R180" s="138">
        <f>'Italy-main'!K180-'Italy-main'!K179</f>
        <v>401</v>
      </c>
    </row>
    <row r="181" ht="24.6" customHeight="1">
      <c r="B181" s="159">
        <v>44062</v>
      </c>
      <c r="C181" s="139">
        <f>'Italy-main'!J181/'Italy-main'!K181</f>
        <v>0.13871935693636</v>
      </c>
      <c r="D181" s="139">
        <f>'Italy-main'!J181/'Italy-main'!I181</f>
        <v>0.173158733729084</v>
      </c>
      <c r="E181" s="139">
        <f>'Italy-main'!K181/'Italy-main'!L181</f>
        <v>0.0330964479640884</v>
      </c>
      <c r="F181" s="139">
        <f>'Italy-main'!D181/'Italy-main'!K181</f>
        <v>0.000258541668298874</v>
      </c>
      <c r="G181" s="139">
        <f>('Italy-main'!J181+'Italy-main'!D181)/'Italy-main'!K181</f>
        <v>0.138977898604658</v>
      </c>
      <c r="H181" s="139"/>
      <c r="I181" s="139">
        <f>('Italy-main'!H181-'Italy-main'!H180)/'Italy-main'!H180</f>
        <v>0.220720720720721</v>
      </c>
      <c r="J181" s="139">
        <f>'Italy-main'!E181/'Italy-main'!K181</f>
        <v>0.00365092174022047</v>
      </c>
      <c r="K181" s="140">
        <f>'Italy-main'!J181-'Italy-main'!J180</f>
        <v>7</v>
      </c>
      <c r="L181" s="139">
        <f>(K181-K180)/K180</f>
        <v>0.4</v>
      </c>
      <c r="M181" s="139">
        <f>K181/'Italy-main'!J180</f>
        <v>0.000197712187544132</v>
      </c>
      <c r="N181" s="152"/>
      <c r="O181" s="153"/>
      <c r="P181" s="140">
        <f>'Italy-main'!L181-'Italy-main'!L180</f>
        <v>71095</v>
      </c>
      <c r="Q181" s="139">
        <f>R181/P181</f>
        <v>0.0090301708980941</v>
      </c>
      <c r="R181" s="141">
        <f>'Italy-main'!K181-'Italy-main'!K180</f>
        <v>642</v>
      </c>
    </row>
    <row r="182" ht="24.6" customHeight="1">
      <c r="B182" s="159">
        <v>44063</v>
      </c>
      <c r="C182" s="136">
        <f>'Italy-main'!J182/'Italy-main'!K182</f>
        <v>0.138287820457758</v>
      </c>
      <c r="D182" s="136">
        <f>'Italy-main'!J182/'Italy-main'!I182</f>
        <v>0.173035771865198</v>
      </c>
      <c r="E182" s="136">
        <f>'Italy-main'!K182/'Italy-main'!L182</f>
        <v>0.0328752768080902</v>
      </c>
      <c r="F182" s="136">
        <f>'Italy-main'!D182/'Italy-main'!K182</f>
        <v>0.000265502619886146</v>
      </c>
      <c r="G182" s="136">
        <f>('Italy-main'!J182+'Italy-main'!D182)/'Italy-main'!K182</f>
        <v>0.138553323077644</v>
      </c>
      <c r="H182" s="136"/>
      <c r="I182" s="136">
        <f>('Italy-main'!H182-'Italy-main'!H181)/'Italy-main'!H181</f>
        <v>1.41328413284133</v>
      </c>
      <c r="J182" s="136">
        <f>'Italy-main'!E182/'Italy-main'!K182</f>
        <v>0.0037131322281136</v>
      </c>
      <c r="K182" s="137">
        <f>'Italy-main'!J182-'Italy-main'!J181</f>
        <v>6</v>
      </c>
      <c r="L182" s="136">
        <f>(K182-K181)/K181</f>
        <v>-0.142857142857143</v>
      </c>
      <c r="M182" s="136">
        <f>K182/'Italy-main'!J181</f>
        <v>0.000169434090138936</v>
      </c>
      <c r="N182" s="154"/>
      <c r="O182" s="155"/>
      <c r="P182" s="137">
        <f>'Italy-main'!L182-'Italy-main'!L181</f>
        <v>77442</v>
      </c>
      <c r="Q182" s="136">
        <f>R182/P182</f>
        <v>0.0108468273030139</v>
      </c>
      <c r="R182" s="138">
        <f>'Italy-main'!K182-'Italy-main'!K181</f>
        <v>840</v>
      </c>
    </row>
    <row r="183" ht="24.6" customHeight="1">
      <c r="B183" s="159">
        <v>44064</v>
      </c>
      <c r="C183" s="139">
        <f>'Italy-main'!J183/'Italy-main'!K183</f>
        <v>0.137813393499699</v>
      </c>
      <c r="D183" s="139">
        <f>'Italy-main'!J183/'Italy-main'!I183</f>
        <v>0.172848360655738</v>
      </c>
      <c r="E183" s="139">
        <f>'Italy-main'!K183/'Italy-main'!L183</f>
        <v>0.0326946889778841</v>
      </c>
      <c r="F183" s="139">
        <f>'Italy-main'!D183/'Italy-main'!K183</f>
        <v>0.000268414603310447</v>
      </c>
      <c r="G183" s="139">
        <f>('Italy-main'!J183+'Italy-main'!D183)/'Italy-main'!K183</f>
        <v>0.138081808103009</v>
      </c>
      <c r="H183" s="139"/>
      <c r="I183" s="139">
        <f>('Italy-main'!H183-'Italy-main'!H182)/'Italy-main'!H182</f>
        <v>0.0152905198776758</v>
      </c>
      <c r="J183" s="139">
        <f>'Italy-main'!E183/'Italy-main'!K183</f>
        <v>0.00384338591406843</v>
      </c>
      <c r="K183" s="140">
        <f>'Italy-main'!J183-'Italy-main'!J182</f>
        <v>9</v>
      </c>
      <c r="L183" s="139">
        <f>(K183-K182)/K182</f>
        <v>0.5</v>
      </c>
      <c r="M183" s="139">
        <f>K183/'Italy-main'!J182</f>
        <v>0.000254108080636964</v>
      </c>
      <c r="N183" s="152"/>
      <c r="O183" s="153"/>
      <c r="P183" s="140">
        <f>'Italy-main'!L183-'Italy-main'!L182</f>
        <v>71996</v>
      </c>
      <c r="Q183" s="139">
        <f>R183/P183</f>
        <v>0.0131535085282516</v>
      </c>
      <c r="R183" s="141">
        <f>'Italy-main'!K183-'Italy-main'!K182</f>
        <v>947</v>
      </c>
    </row>
    <row r="184" ht="24.6" customHeight="1">
      <c r="B184" s="159">
        <v>44065</v>
      </c>
      <c r="C184" s="136">
        <f>'Italy-main'!J184/'Italy-main'!K184</f>
        <v>0.137253230855053</v>
      </c>
      <c r="D184" s="136">
        <f>'Italy-main'!J184/'Italy-main'!I184</f>
        <v>0.172658294469379</v>
      </c>
      <c r="E184" s="136">
        <f>'Italy-main'!K184/'Italy-main'!L184</f>
        <v>0.0325097421169517</v>
      </c>
      <c r="F184" s="136">
        <f>'Italy-main'!D184/'Italy-main'!K184</f>
        <v>0.000247931323023522</v>
      </c>
      <c r="G184" s="136">
        <f>('Italy-main'!J184+'Italy-main'!D184)/'Italy-main'!K184</f>
        <v>0.137501162178077</v>
      </c>
      <c r="H184" s="136"/>
      <c r="I184" s="136">
        <f>('Italy-main'!H184-'Italy-main'!H183)/'Italy-main'!H183</f>
        <v>0.242469879518072</v>
      </c>
      <c r="J184" s="136">
        <f>'Italy-main'!E184/'Italy-main'!K184</f>
        <v>0.00382743979917563</v>
      </c>
      <c r="K184" s="137">
        <f>'Italy-main'!J184-'Italy-main'!J183</f>
        <v>3</v>
      </c>
      <c r="L184" s="136">
        <f>(K184-K183)/K183</f>
        <v>-0.666666666666667</v>
      </c>
      <c r="M184" s="136">
        <f>K184/'Italy-main'!J183</f>
        <v>8.468117537471421e-05</v>
      </c>
      <c r="N184" s="154"/>
      <c r="O184" s="155"/>
      <c r="P184" s="137">
        <f>'Italy-main'!L184-'Italy-main'!L183</f>
        <v>77674</v>
      </c>
      <c r="Q184" s="136">
        <f>R184/P184</f>
        <v>0.0137883976620233</v>
      </c>
      <c r="R184" s="138">
        <f>'Italy-main'!K184-'Italy-main'!K183</f>
        <v>1071</v>
      </c>
    </row>
    <row r="185" ht="24.6" customHeight="1">
      <c r="B185" s="159">
        <v>44066</v>
      </c>
      <c r="C185" s="139">
        <f>'Italy-main'!J185/'Italy-main'!K185</f>
        <v>0.136640382502073</v>
      </c>
      <c r="D185" s="139">
        <f>'Italy-main'!J185/'Italy-main'!I185</f>
        <v>0.172468000194676</v>
      </c>
      <c r="E185" s="139">
        <f>'Italy-main'!K185/'Italy-main'!L185</f>
        <v>0.0323872073621719</v>
      </c>
      <c r="F185" s="139">
        <f>'Italy-main'!D185/'Italy-main'!K185</f>
        <v>0.000266054868996896</v>
      </c>
      <c r="G185" s="139">
        <f>('Italy-main'!J185+'Italy-main'!D185)/'Italy-main'!K185</f>
        <v>0.136906437371069</v>
      </c>
      <c r="H185" s="139"/>
      <c r="I185" s="139">
        <f>('Italy-main'!H185-'Italy-main'!H184)/'Italy-main'!H184</f>
        <v>0.133333333333333</v>
      </c>
      <c r="J185" s="139">
        <f>'Italy-main'!E185/'Italy-main'!K185</f>
        <v>0.00401010237328655</v>
      </c>
      <c r="K185" s="140">
        <f>'Italy-main'!J185-'Italy-main'!J184</f>
        <v>7</v>
      </c>
      <c r="L185" s="139">
        <f>(K185-K184)/K184</f>
        <v>1.33333333333333</v>
      </c>
      <c r="M185" s="139">
        <f>K185/'Italy-main'!J184</f>
        <v>0.000197572678521027</v>
      </c>
      <c r="N185" s="152"/>
      <c r="O185" s="153"/>
      <c r="P185" s="140">
        <f>'Italy-main'!L185-'Italy-main'!L184</f>
        <v>67371</v>
      </c>
      <c r="Q185" s="139">
        <f>R185/P185</f>
        <v>0.0179454067773968</v>
      </c>
      <c r="R185" s="141">
        <f>'Italy-main'!K185-'Italy-main'!K184</f>
        <v>1209</v>
      </c>
    </row>
    <row r="186" ht="24.6" customHeight="1">
      <c r="B186" s="159">
        <v>44067</v>
      </c>
      <c r="C186" s="136">
        <f>'Italy-main'!J186/'Italy-main'!K186</f>
        <v>0.136155483330644</v>
      </c>
      <c r="D186" s="136">
        <f>'Italy-main'!J186/'Italy-main'!I186</f>
        <v>0.172326438525347</v>
      </c>
      <c r="E186" s="136">
        <f>'Italy-main'!K186/'Italy-main'!L186</f>
        <v>0.03232089794924</v>
      </c>
      <c r="F186" s="136">
        <f>'Italy-main'!D186/'Italy-main'!K186</f>
        <v>0.000249713789579636</v>
      </c>
      <c r="G186" s="136">
        <f>('Italy-main'!J186+'Italy-main'!D186)/'Italy-main'!K186</f>
        <v>0.136405197120224</v>
      </c>
      <c r="H186" s="136"/>
      <c r="I186" s="136">
        <f>('Italy-main'!H186-'Italy-main'!H185)/'Italy-main'!H185</f>
        <v>-0.190374331550802</v>
      </c>
      <c r="J186" s="136">
        <f>'Italy-main'!E186/'Italy-main'!K186</f>
        <v>0.00426434317589839</v>
      </c>
      <c r="K186" s="137">
        <f>'Italy-main'!J186-'Italy-main'!J185</f>
        <v>4</v>
      </c>
      <c r="L186" s="136">
        <f>(K186-K185)/K185</f>
        <v>-0.428571428571429</v>
      </c>
      <c r="M186" s="136">
        <f>K186/'Italy-main'!J185</f>
        <v>0.000112876372153399</v>
      </c>
      <c r="N186" s="154"/>
      <c r="O186" s="155"/>
      <c r="P186" s="137">
        <f>'Italy-main'!L186-'Italy-main'!L185</f>
        <v>45914</v>
      </c>
      <c r="Q186" s="136">
        <f>R186/P186</f>
        <v>0.0207561963671211</v>
      </c>
      <c r="R186" s="138">
        <f>'Italy-main'!K186-'Italy-main'!K185</f>
        <v>953</v>
      </c>
    </row>
    <row r="187" ht="24.6" customHeight="1">
      <c r="B187" s="159">
        <v>44068</v>
      </c>
      <c r="C187" s="139">
        <f>'Italy-main'!J187/'Italy-main'!K187</f>
        <v>0.135714121620069</v>
      </c>
      <c r="D187" s="139">
        <f>'Italy-main'!J187/'Italy-main'!I187</f>
        <v>0.172050578841347</v>
      </c>
      <c r="E187" s="139">
        <f>'Italy-main'!K187/'Italy-main'!L187</f>
        <v>0.0321409637243517</v>
      </c>
      <c r="F187" s="139">
        <f>'Italy-main'!D187/'Italy-main'!K187</f>
        <v>0.000252705093156287</v>
      </c>
      <c r="G187" s="139">
        <f>('Italy-main'!J187+'Italy-main'!D187)/'Italy-main'!K187</f>
        <v>0.135966826713226</v>
      </c>
      <c r="H187" s="139"/>
      <c r="I187" s="139">
        <f>('Italy-main'!H187-'Italy-main'!H186)/'Italy-main'!H186</f>
        <v>-0.31439894319683</v>
      </c>
      <c r="J187" s="139">
        <f>'Italy-main'!E187/'Italy-main'!K187</f>
        <v>0.00430364431375252</v>
      </c>
      <c r="K187" s="140">
        <f>'Italy-main'!J187-'Italy-main'!J186</f>
        <v>4</v>
      </c>
      <c r="L187" s="139">
        <f>(K187-K186)/K186</f>
        <v>0</v>
      </c>
      <c r="M187" s="139">
        <f>K187/'Italy-main'!J186</f>
        <v>0.000112863632516013</v>
      </c>
      <c r="N187" s="152"/>
      <c r="O187" s="153"/>
      <c r="P187" s="140">
        <f>'Italy-main'!L187-'Italy-main'!L186</f>
        <v>72341</v>
      </c>
      <c r="Q187" s="139">
        <f>R187/P187</f>
        <v>0.0121093156024937</v>
      </c>
      <c r="R187" s="141">
        <f>'Italy-main'!K187-'Italy-main'!K186</f>
        <v>876</v>
      </c>
    </row>
    <row r="188" ht="24.6" customHeight="1">
      <c r="B188" s="159">
        <v>44069</v>
      </c>
      <c r="C188" s="136">
        <f>'Italy-main'!J188/'Italy-main'!K188</f>
        <v>0.135057515045326</v>
      </c>
      <c r="D188" s="136">
        <f>'Italy-main'!J188/'Italy-main'!I188</f>
        <v>0.171851751329188</v>
      </c>
      <c r="E188" s="136">
        <f>'Italy-main'!K188/'Italy-main'!L188</f>
        <v>0.0319414226379206</v>
      </c>
      <c r="F188" s="136">
        <f>'Italy-main'!D188/'Italy-main'!K188</f>
        <v>0.000262817094537975</v>
      </c>
      <c r="G188" s="136">
        <f>('Italy-main'!J188+'Italy-main'!D188)/'Italy-main'!K188</f>
        <v>0.135320332139864</v>
      </c>
      <c r="H188" s="136"/>
      <c r="I188" s="136">
        <f>('Italy-main'!H188-'Italy-main'!H187)/'Italy-main'!H187</f>
        <v>1.0019267822736</v>
      </c>
      <c r="J188" s="136">
        <f>'Italy-main'!E188/'Italy-main'!K188</f>
        <v>0.00428125238058962</v>
      </c>
      <c r="K188" s="137">
        <f>'Italy-main'!J188-'Italy-main'!J187</f>
        <v>13</v>
      </c>
      <c r="L188" s="136">
        <f>(K188-K187)/K187</f>
        <v>2.25</v>
      </c>
      <c r="M188" s="136">
        <f>K188/'Italy-main'!J187</f>
        <v>0.000366765411200451</v>
      </c>
      <c r="N188" s="154"/>
      <c r="O188" s="155"/>
      <c r="P188" s="137">
        <f>'Italy-main'!L188-'Italy-main'!L187</f>
        <v>93529</v>
      </c>
      <c r="Q188" s="136">
        <f>R188/P188</f>
        <v>0.0146050957457045</v>
      </c>
      <c r="R188" s="138">
        <f>'Italy-main'!K188-'Italy-main'!K187</f>
        <v>1366</v>
      </c>
    </row>
    <row r="189" ht="24.6" customHeight="1">
      <c r="B189" s="159">
        <v>44070</v>
      </c>
      <c r="C189" s="139">
        <f>'Italy-main'!J189/'Italy-main'!K189</f>
        <v>0.134355500494414</v>
      </c>
      <c r="D189" s="139">
        <f>'Italy-main'!J189/'Italy-main'!I189</f>
        <v>0.171688759355907</v>
      </c>
      <c r="E189" s="139">
        <f>'Italy-main'!K189/'Italy-main'!L189</f>
        <v>0.0317496537235767</v>
      </c>
      <c r="F189" s="139">
        <f>'Italy-main'!D189/'Italy-main'!K189</f>
        <v>0.00025383691546473</v>
      </c>
      <c r="G189" s="139">
        <f>('Italy-main'!J189+'Italy-main'!D189)/'Italy-main'!K189</f>
        <v>0.134609337409878</v>
      </c>
      <c r="H189" s="139"/>
      <c r="I189" s="139">
        <f>('Italy-main'!H189-'Italy-main'!H188)/'Italy-main'!H188</f>
        <v>0.134744947064485</v>
      </c>
      <c r="J189" s="139">
        <f>'Italy-main'!E189/'Italy-main'!K189</f>
        <v>0.00453875559293651</v>
      </c>
      <c r="K189" s="140">
        <f>'Italy-main'!J189-'Italy-main'!J188</f>
        <v>5</v>
      </c>
      <c r="L189" s="139">
        <f>(K189-K188)/K188</f>
        <v>-0.615384615384615</v>
      </c>
      <c r="M189" s="139">
        <f>K189/'Italy-main'!J188</f>
        <v>0.000141011901404479</v>
      </c>
      <c r="N189" s="152"/>
      <c r="O189" s="153"/>
      <c r="P189" s="140">
        <f>'Italy-main'!L189-'Italy-main'!L188</f>
        <v>94024</v>
      </c>
      <c r="Q189" s="139">
        <f>R189/P189</f>
        <v>0.0149855356079299</v>
      </c>
      <c r="R189" s="141">
        <f>'Italy-main'!K189-'Italy-main'!K188</f>
        <v>1409</v>
      </c>
    </row>
    <row r="190" ht="24.6" customHeight="1">
      <c r="B190" s="159">
        <v>44071</v>
      </c>
      <c r="C190" s="136">
        <f>'Italy-main'!J190/'Italy-main'!K190</f>
        <v>0.133650328361133</v>
      </c>
      <c r="D190" s="136">
        <f>'Italy-main'!J190/'Italy-main'!I190</f>
        <v>0.171443485321553</v>
      </c>
      <c r="E190" s="136">
        <f>'Italy-main'!K190/'Italy-main'!L190</f>
        <v>0.0315568259237549</v>
      </c>
      <c r="F190" s="136">
        <f>'Italy-main'!D190/'Italy-main'!K190</f>
        <v>0.0002788149610601</v>
      </c>
      <c r="G190" s="136">
        <f>('Italy-main'!J190+'Italy-main'!D190)/'Italy-main'!K190</f>
        <v>0.133929143322193</v>
      </c>
      <c r="H190" s="136"/>
      <c r="I190" s="136">
        <f>('Italy-main'!H190-'Italy-main'!H189)/'Italy-main'!H189</f>
        <v>-0.0644614079728584</v>
      </c>
      <c r="J190" s="136">
        <f>'Italy-main'!E190/'Italy-main'!K190</f>
        <v>0.00471724771955736</v>
      </c>
      <c r="K190" s="137">
        <f>'Italy-main'!J190-'Italy-main'!J189</f>
        <v>9</v>
      </c>
      <c r="L190" s="136">
        <f>(K190-K189)/K189</f>
        <v>0.8</v>
      </c>
      <c r="M190" s="136">
        <f>K190/'Italy-main'!J189</f>
        <v>0.000253785635733018</v>
      </c>
      <c r="N190" s="154"/>
      <c r="O190" s="155"/>
      <c r="P190" s="137">
        <f>'Italy-main'!L190-'Italy-main'!L189</f>
        <v>97065</v>
      </c>
      <c r="Q190" s="136">
        <f>R190/P190</f>
        <v>0.0150414670581569</v>
      </c>
      <c r="R190" s="138">
        <f>'Italy-main'!K190-'Italy-main'!K189</f>
        <v>1460</v>
      </c>
    </row>
    <row r="191" ht="24.6" customHeight="1">
      <c r="B191" s="159">
        <v>44072</v>
      </c>
      <c r="C191" s="139">
        <f>'Italy-main'!J191/'Italy-main'!K191</f>
        <v>0.13293086455839</v>
      </c>
      <c r="D191" s="139">
        <f>'Italy-main'!J191/'Italy-main'!I191</f>
        <v>0.170359804825572</v>
      </c>
      <c r="E191" s="139">
        <f>'Italy-main'!K191/'Italy-main'!L191</f>
        <v>0.0313589869721532</v>
      </c>
      <c r="F191" s="139">
        <f>'Italy-main'!D191/'Italy-main'!K191</f>
        <v>0.000296043139856026</v>
      </c>
      <c r="G191" s="139">
        <f>('Italy-main'!J191+'Italy-main'!D191)/'Italy-main'!K191</f>
        <v>0.133226907698246</v>
      </c>
      <c r="H191" s="139"/>
      <c r="I191" s="139">
        <f>('Italy-main'!H191-'Italy-main'!H190)/'Italy-main'!H190</f>
        <v>-0.890299184043518</v>
      </c>
      <c r="J191" s="139">
        <f>'Italy-main'!E191/'Italy-main'!K191</f>
        <v>0.00467298475190461</v>
      </c>
      <c r="K191" s="140">
        <f>'Italy-main'!J191-'Italy-main'!J190</f>
        <v>1</v>
      </c>
      <c r="L191" s="139">
        <f>(K191-K190)/K190</f>
        <v>-0.888888888888889</v>
      </c>
      <c r="M191" s="139">
        <f>K191/'Italy-main'!J190</f>
        <v>2.8191249436175e-05</v>
      </c>
      <c r="N191" s="152"/>
      <c r="O191" s="153"/>
      <c r="P191" s="140">
        <f>'Italy-main'!L191-'Italy-main'!L190</f>
        <v>99108</v>
      </c>
      <c r="Q191" s="139">
        <f>R191/P191</f>
        <v>0.0145699640795899</v>
      </c>
      <c r="R191" s="141">
        <f>'Italy-main'!K191-'Italy-main'!K190</f>
        <v>1444</v>
      </c>
    </row>
    <row r="192" ht="24.6" customHeight="1">
      <c r="B192" s="159">
        <v>44073</v>
      </c>
      <c r="C192" s="136">
        <f>'Italy-main'!J192/'Italy-main'!K192</f>
        <v>0.132269273501406</v>
      </c>
      <c r="D192" s="136">
        <f>'Italy-main'!J192/'Italy-main'!I192</f>
        <v>0.170124103272337</v>
      </c>
      <c r="E192" s="136">
        <f>'Italy-main'!K192/'Italy-main'!L192</f>
        <v>0.0312195732889662</v>
      </c>
      <c r="F192" s="136">
        <f>'Italy-main'!D192/'Italy-main'!K192</f>
        <v>0.000320634707588603</v>
      </c>
      <c r="G192" s="136">
        <f>('Italy-main'!J192+'Italy-main'!D192)/'Italy-main'!K192</f>
        <v>0.132589908208994</v>
      </c>
      <c r="H192" s="136"/>
      <c r="I192" s="136">
        <f>('Italy-main'!H192-'Italy-main'!H191)/'Italy-main'!H191</f>
        <v>7.66942148760331</v>
      </c>
      <c r="J192" s="136">
        <f>'Italy-main'!E192/'Italy-main'!K192</f>
        <v>0.00498475120983677</v>
      </c>
      <c r="K192" s="137">
        <f>'Italy-main'!J192-'Italy-main'!J191</f>
        <v>4</v>
      </c>
      <c r="L192" s="136">
        <f>(K192-K191)/K191</f>
        <v>3</v>
      </c>
      <c r="M192" s="136">
        <f>K192/'Italy-main'!J191</f>
        <v>0.000112761818848138</v>
      </c>
      <c r="N192" s="154"/>
      <c r="O192" s="155"/>
      <c r="P192" s="137">
        <f>'Italy-main'!L192-'Italy-main'!L191</f>
        <v>81723</v>
      </c>
      <c r="Q192" s="136">
        <f>R192/P192</f>
        <v>0.0167027642157043</v>
      </c>
      <c r="R192" s="138">
        <f>'Italy-main'!K192-'Italy-main'!K191</f>
        <v>1365</v>
      </c>
    </row>
    <row r="193" ht="24.6" customHeight="1">
      <c r="B193" s="159">
        <v>44074</v>
      </c>
      <c r="C193" s="139">
        <f>'Italy-main'!J193/'Italy-main'!K193</f>
        <v>0.131802209394757</v>
      </c>
      <c r="D193" s="139">
        <f>'Italy-main'!J193/'Italy-main'!I193</f>
        <v>0.170876414017616</v>
      </c>
      <c r="E193" s="139">
        <f>'Italy-main'!K193/'Italy-main'!L193</f>
        <v>0.031141514280337</v>
      </c>
      <c r="F193" s="139">
        <f>'Italy-main'!D193/'Italy-main'!K193</f>
        <v>0.00034916460510969</v>
      </c>
      <c r="G193" s="139">
        <f>('Italy-main'!J193+'Italy-main'!D193)/'Italy-main'!K193</f>
        <v>0.132151373999866</v>
      </c>
      <c r="H193" s="139"/>
      <c r="I193" s="139">
        <f>('Italy-main'!H193-'Italy-main'!H192)/'Italy-main'!H192</f>
        <v>-0.167778836987607</v>
      </c>
      <c r="J193" s="139">
        <f>'Italy-main'!E193/'Italy-main'!K193</f>
        <v>0.00513346259852757</v>
      </c>
      <c r="K193" s="140">
        <f>'Italy-main'!J193-'Italy-main'!J192</f>
        <v>6</v>
      </c>
      <c r="L193" s="139">
        <f>(K193-K192)/K192</f>
        <v>0.5</v>
      </c>
      <c r="M193" s="139">
        <f>K193/'Italy-main'!J192</f>
        <v>0.000169123657580968</v>
      </c>
      <c r="N193" s="152"/>
      <c r="O193" s="153"/>
      <c r="P193" s="140">
        <f>'Italy-main'!L193-'Italy-main'!L192</f>
        <v>53518</v>
      </c>
      <c r="Q193" s="139">
        <f>R193/P193</f>
        <v>0.0186105609327703</v>
      </c>
      <c r="R193" s="141">
        <f>'Italy-main'!K193-'Italy-main'!K192</f>
        <v>996</v>
      </c>
    </row>
    <row r="194" ht="24.6" customHeight="1">
      <c r="B194" s="159">
        <v>44075</v>
      </c>
      <c r="C194" s="136">
        <f>'Italy-main'!J194/'Italy-main'!K194</f>
        <v>0.131356198808982</v>
      </c>
      <c r="D194" s="136">
        <f>'Italy-main'!J194/'Italy-main'!I194</f>
        <v>0.170675758858154</v>
      </c>
      <c r="E194" s="136">
        <f>'Italy-main'!K194/'Italy-main'!L194</f>
        <v>0.030963994696713</v>
      </c>
      <c r="F194" s="136">
        <f>'Italy-main'!D194/'Italy-main'!K194</f>
        <v>0.00039601908293824</v>
      </c>
      <c r="G194" s="136">
        <f>('Italy-main'!J194+'Italy-main'!D194)/'Italy-main'!K194</f>
        <v>0.13175221789192</v>
      </c>
      <c r="H194" s="136"/>
      <c r="I194" s="136">
        <f>('Italy-main'!H194-'Italy-main'!H193)/'Italy-main'!H193</f>
        <v>-0.225658648339061</v>
      </c>
      <c r="J194" s="136">
        <f>'Italy-main'!E194/'Italy-main'!K194</f>
        <v>0.00550355491896413</v>
      </c>
      <c r="K194" s="137">
        <f>'Italy-main'!J194-'Italy-main'!J193</f>
        <v>8</v>
      </c>
      <c r="L194" s="136">
        <f>(K194-K193)/K193</f>
        <v>0.333333333333333</v>
      </c>
      <c r="M194" s="136">
        <f>K194/'Italy-main'!J193</f>
        <v>0.000225460079474678</v>
      </c>
      <c r="N194" s="154"/>
      <c r="O194" s="155"/>
      <c r="P194" s="137">
        <f>'Italy-main'!L194-'Italy-main'!L193</f>
        <v>81050</v>
      </c>
      <c r="Q194" s="136">
        <f>R194/P194</f>
        <v>0.0120296113510179</v>
      </c>
      <c r="R194" s="138">
        <f>'Italy-main'!K194-'Italy-main'!K193</f>
        <v>975</v>
      </c>
    </row>
    <row r="195" ht="24.6" customHeight="1">
      <c r="B195" s="159">
        <v>44076</v>
      </c>
      <c r="C195" s="139">
        <f>'Italy-main'!J195/'Italy-main'!K195</f>
        <v>0.130736791705799</v>
      </c>
      <c r="D195" s="139">
        <f>'Italy-main'!J195/'Italy-main'!I195</f>
        <v>0.170493897723834</v>
      </c>
      <c r="E195" s="139">
        <f>'Italy-main'!K195/'Italy-main'!L195</f>
        <v>0.0307530931485214</v>
      </c>
      <c r="F195" s="139">
        <f>'Italy-main'!D195/'Italy-main'!K195</f>
        <v>0.000401451116881204</v>
      </c>
      <c r="G195" s="139">
        <f>('Italy-main'!J195+'Italy-main'!D195)/'Italy-main'!K195</f>
        <v>0.13113824282268</v>
      </c>
      <c r="H195" s="139"/>
      <c r="I195" s="139">
        <f>('Italy-main'!H195-'Italy-main'!H194)/'Italy-main'!H194</f>
        <v>0.572485207100592</v>
      </c>
      <c r="J195" s="139">
        <f>'Italy-main'!E195/'Italy-main'!K195</f>
        <v>0.0056939763917279</v>
      </c>
      <c r="K195" s="140">
        <f>'Italy-main'!J195-'Italy-main'!J194</f>
        <v>6</v>
      </c>
      <c r="L195" s="139">
        <f>(K195-K194)/K194</f>
        <v>-0.25</v>
      </c>
      <c r="M195" s="139">
        <f>K195/'Italy-main'!J194</f>
        <v>0.000169056944013975</v>
      </c>
      <c r="N195" s="152"/>
      <c r="O195" s="153"/>
      <c r="P195" s="140">
        <f>'Italy-main'!L195-'Italy-main'!L194</f>
        <v>102959</v>
      </c>
      <c r="Q195" s="139">
        <f>R195/P195</f>
        <v>0.0128789129653551</v>
      </c>
      <c r="R195" s="141">
        <f>'Italy-main'!K195-'Italy-main'!K194</f>
        <v>1326</v>
      </c>
    </row>
    <row r="196" ht="24.6" customHeight="1">
      <c r="B196" s="159">
        <v>44077</v>
      </c>
      <c r="C196" s="136">
        <f>'Italy-main'!J196/'Italy-main'!K196</f>
        <v>0.130104209415489</v>
      </c>
      <c r="D196" s="136">
        <f>'Italy-main'!J196/'Italy-main'!I196</f>
        <v>0.170305530241259</v>
      </c>
      <c r="E196" s="136">
        <f>'Italy-main'!K196/'Italy-main'!L196</f>
        <v>0.0305898298275948</v>
      </c>
      <c r="F196" s="136">
        <f>'Italy-main'!D196/'Italy-main'!K196</f>
        <v>0.000439702175060093</v>
      </c>
      <c r="G196" s="136">
        <f>('Italy-main'!J196+'Italy-main'!D196)/'Italy-main'!K196</f>
        <v>0.130543911590549</v>
      </c>
      <c r="H196" s="136"/>
      <c r="I196" s="136">
        <f>('Italy-main'!H196-'Italy-main'!H195)/'Italy-main'!H195</f>
        <v>0.0329256820319849</v>
      </c>
      <c r="J196" s="136">
        <f>'Italy-main'!E196/'Italy-main'!K196</f>
        <v>0.00595430028727209</v>
      </c>
      <c r="K196" s="137">
        <f>'Italy-main'!J196-'Italy-main'!J195</f>
        <v>10</v>
      </c>
      <c r="L196" s="136">
        <f>(K196-K195)/K195</f>
        <v>0.666666666666667</v>
      </c>
      <c r="M196" s="136">
        <f>K196/'Italy-main'!J195</f>
        <v>0.000281713947657549</v>
      </c>
      <c r="N196" s="154"/>
      <c r="O196" s="155"/>
      <c r="P196" s="137">
        <f>'Italy-main'!L196-'Italy-main'!L195</f>
        <v>92790</v>
      </c>
      <c r="Q196" s="136">
        <f>R196/P196</f>
        <v>0.0150555016704386</v>
      </c>
      <c r="R196" s="138">
        <f>'Italy-main'!K196-'Italy-main'!K195</f>
        <v>1397</v>
      </c>
    </row>
    <row r="197" ht="24.6" customHeight="1">
      <c r="B197" s="159">
        <v>44078</v>
      </c>
      <c r="C197" s="139">
        <f>'Italy-main'!J197/'Italy-main'!K197</f>
        <v>0.129323779146823</v>
      </c>
      <c r="D197" s="139">
        <f>'Italy-main'!J197/'Italy-main'!I197</f>
        <v>0.169920632262818</v>
      </c>
      <c r="E197" s="139">
        <f>'Italy-main'!K197/'Italy-main'!L197</f>
        <v>0.0303986510739708</v>
      </c>
      <c r="F197" s="139">
        <f>'Italy-main'!D197/'Italy-main'!K197</f>
        <v>0.000440570338328891</v>
      </c>
      <c r="G197" s="139">
        <f>('Italy-main'!J197+'Italy-main'!D197)/'Italy-main'!K197</f>
        <v>0.129764349485152</v>
      </c>
      <c r="H197" s="139"/>
      <c r="I197" s="139">
        <f>('Italy-main'!H197-'Italy-main'!H196)/'Italy-main'!H196</f>
        <v>0.0783242258652095</v>
      </c>
      <c r="J197" s="139">
        <f>'Italy-main'!E197/'Italy-main'!K197</f>
        <v>0.00629178136059772</v>
      </c>
      <c r="K197" s="140">
        <f>'Italy-main'!J197-'Italy-main'!J196</f>
        <v>11</v>
      </c>
      <c r="L197" s="139">
        <f>(K197-K196)/K196</f>
        <v>0.1</v>
      </c>
      <c r="M197" s="139">
        <f>K197/'Italy-main'!J196</f>
        <v>0.000309798067986594</v>
      </c>
      <c r="N197" s="152"/>
      <c r="O197" s="153"/>
      <c r="P197" s="140">
        <f>'Italy-main'!L197-'Italy-main'!L196</f>
        <v>113085</v>
      </c>
      <c r="Q197" s="139">
        <f>R197/P197</f>
        <v>0.015315912808949</v>
      </c>
      <c r="R197" s="141">
        <f>'Italy-main'!K197-'Italy-main'!K196</f>
        <v>1732</v>
      </c>
    </row>
    <row r="198" ht="24.6" customHeight="1">
      <c r="B198" s="159">
        <v>44079</v>
      </c>
      <c r="C198" s="136">
        <f>'Italy-main'!J198/'Italy-main'!K198</f>
        <v>0.128585748560634</v>
      </c>
      <c r="D198" s="136">
        <f>'Italy-main'!J198/'Italy-main'!I198</f>
        <v>0.169519583989313</v>
      </c>
      <c r="E198" s="136">
        <f>'Italy-main'!K198/'Italy-main'!L198</f>
        <v>0.0302258673624139</v>
      </c>
      <c r="F198" s="136">
        <f>'Italy-main'!D198/'Italy-main'!K198</f>
        <v>0.000437871150081241</v>
      </c>
      <c r="G198" s="136">
        <f>('Italy-main'!J198+'Italy-main'!D198)/'Italy-main'!K198</f>
        <v>0.129023619710716</v>
      </c>
      <c r="H198" s="136"/>
      <c r="I198" s="136">
        <f>('Italy-main'!H198-'Italy-main'!H197)/'Italy-main'!H197</f>
        <v>-0.0751689189189189</v>
      </c>
      <c r="J198" s="136">
        <f>'Italy-main'!E198/'Italy-main'!K198</f>
        <v>0.00630027828340034</v>
      </c>
      <c r="K198" s="137">
        <f>'Italy-main'!J198-'Italy-main'!J197</f>
        <v>15</v>
      </c>
      <c r="L198" s="136">
        <f>(K198-K197)/K197</f>
        <v>0.363636363636364</v>
      </c>
      <c r="M198" s="136">
        <f>K198/'Italy-main'!J197</f>
        <v>0.000422321076637198</v>
      </c>
      <c r="N198" s="154"/>
      <c r="O198" s="155"/>
      <c r="P198" s="137">
        <f>'Italy-main'!L198-'Italy-main'!L197</f>
        <v>107658</v>
      </c>
      <c r="Q198" s="136">
        <f>R198/P198</f>
        <v>0.0157257240520909</v>
      </c>
      <c r="R198" s="138">
        <f>'Italy-main'!K198-'Italy-main'!K197</f>
        <v>1693</v>
      </c>
    </row>
    <row r="199" ht="24.6" customHeight="1">
      <c r="B199" s="159">
        <v>44080</v>
      </c>
      <c r="C199" s="139">
        <f>'Italy-main'!J199/'Italy-main'!K199</f>
        <v>0.128013859973923</v>
      </c>
      <c r="D199" s="139">
        <f>'Italy-main'!J199/'Italy-main'!I199</f>
        <v>0.169230769230769</v>
      </c>
      <c r="E199" s="139">
        <f>'Italy-main'!K199/'Italy-main'!L199</f>
        <v>0.0301145743089709</v>
      </c>
      <c r="F199" s="139">
        <f>'Italy-main'!D199/'Italy-main'!K199</f>
        <v>0.000479047955221623</v>
      </c>
      <c r="G199" s="139">
        <f>('Italy-main'!J199+'Italy-main'!D199)/'Italy-main'!K199</f>
        <v>0.128492907929144</v>
      </c>
      <c r="H199" s="139"/>
      <c r="I199" s="139">
        <f>('Italy-main'!H199-'Italy-main'!H198)/'Italy-main'!H198</f>
        <v>-0.192694063926941</v>
      </c>
      <c r="J199" s="139">
        <f>'Italy-main'!E199/'Italy-main'!K199</f>
        <v>0.00654098561415389</v>
      </c>
      <c r="K199" s="140">
        <f>'Italy-main'!J199-'Italy-main'!J198</f>
        <v>8</v>
      </c>
      <c r="L199" s="139">
        <f>(K199-K198)/K198</f>
        <v>-0.466666666666667</v>
      </c>
      <c r="M199" s="139">
        <f>K199/'Italy-main'!J198</f>
        <v>0.000225142824979596</v>
      </c>
      <c r="N199" s="152"/>
      <c r="O199" s="153"/>
      <c r="P199" s="140">
        <f>'Italy-main'!L199-'Italy-main'!L198</f>
        <v>76856</v>
      </c>
      <c r="Q199" s="139">
        <f>R199/P199</f>
        <v>0.0168757156240241</v>
      </c>
      <c r="R199" s="141">
        <f>'Italy-main'!K199-'Italy-main'!K198</f>
        <v>1297</v>
      </c>
    </row>
    <row r="200" ht="24.6" customHeight="1">
      <c r="B200" s="159">
        <v>44081</v>
      </c>
      <c r="C200" s="136">
        <f>'Italy-main'!J200/'Italy-main'!K200</f>
        <v>0.12752883953168</v>
      </c>
      <c r="D200" s="136">
        <f>'Italy-main'!J200/'Italy-main'!I200</f>
        <v>0.169108343876939</v>
      </c>
      <c r="E200" s="136">
        <f>'Italy-main'!K200/'Italy-main'!L200</f>
        <v>0.0300679155418413</v>
      </c>
      <c r="F200" s="136">
        <f>'Italy-main'!D200/'Italy-main'!K200</f>
        <v>0.000509354912764004</v>
      </c>
      <c r="G200" s="136">
        <f>('Italy-main'!J200+'Italy-main'!D200)/'Italy-main'!K200</f>
        <v>0.128038194444444</v>
      </c>
      <c r="H200" s="136"/>
      <c r="I200" s="136">
        <f>('Italy-main'!H200-'Italy-main'!H199)/'Italy-main'!H199</f>
        <v>0.0350678733031674</v>
      </c>
      <c r="J200" s="136">
        <f>'Italy-main'!E200/'Italy-main'!K200</f>
        <v>0.00667541896235078</v>
      </c>
      <c r="K200" s="137">
        <f>'Italy-main'!J200-'Italy-main'!J199</f>
        <v>12</v>
      </c>
      <c r="L200" s="136">
        <f>(K200-K199)/K199</f>
        <v>0.5</v>
      </c>
      <c r="M200" s="136">
        <f>K200/'Italy-main'!J199</f>
        <v>0.000337638220646577</v>
      </c>
      <c r="N200" s="154"/>
      <c r="O200" s="155"/>
      <c r="P200" s="137">
        <f>'Italy-main'!L200-'Italy-main'!L199</f>
        <v>52553</v>
      </c>
      <c r="Q200" s="136">
        <f>R200/P200</f>
        <v>0.0218826708275455</v>
      </c>
      <c r="R200" s="138">
        <f>'Italy-main'!K200-'Italy-main'!K199</f>
        <v>1150</v>
      </c>
    </row>
    <row r="201" ht="24.6" customHeight="1">
      <c r="B201" s="159">
        <v>44082</v>
      </c>
      <c r="C201" s="139">
        <f>'Italy-main'!J201/'Italy-main'!K201</f>
        <v>0.12694134990523</v>
      </c>
      <c r="D201" s="139">
        <f>'Italy-main'!J201/'Italy-main'!I201</f>
        <v>0.1687041332821</v>
      </c>
      <c r="E201" s="139">
        <f>'Italy-main'!K201/'Italy-main'!L201</f>
        <v>0.0299174100375547</v>
      </c>
      <c r="F201" s="139">
        <f>'Italy-main'!D201/'Italy-main'!K201</f>
        <v>0.000510435369244663</v>
      </c>
      <c r="G201" s="139">
        <f>('Italy-main'!J201+'Italy-main'!D201)/'Italy-main'!K201</f>
        <v>0.127451785274475</v>
      </c>
      <c r="H201" s="139"/>
      <c r="I201" s="139">
        <f>('Italy-main'!H201-'Italy-main'!H200)/'Italy-main'!H200</f>
        <v>-0.130054644808743</v>
      </c>
      <c r="J201" s="139">
        <f>'Italy-main'!E201/'Italy-main'!K201</f>
        <v>0.00679271683687128</v>
      </c>
      <c r="K201" s="140">
        <f>'Italy-main'!J201-'Italy-main'!J200</f>
        <v>10</v>
      </c>
      <c r="L201" s="139">
        <f>(K201-K200)/K200</f>
        <v>-0.166666666666667</v>
      </c>
      <c r="M201" s="139">
        <f>K201/'Italy-main'!J200</f>
        <v>0.000281270216296796</v>
      </c>
      <c r="N201" s="152"/>
      <c r="O201" s="153"/>
      <c r="P201" s="140">
        <f>'Italy-main'!L201-'Italy-main'!L200</f>
        <v>92403</v>
      </c>
      <c r="Q201" s="139">
        <f>R201/P201</f>
        <v>0.0148155362921117</v>
      </c>
      <c r="R201" s="141">
        <f>'Italy-main'!K201-'Italy-main'!K200</f>
        <v>1369</v>
      </c>
    </row>
    <row r="202" ht="24.6" customHeight="1">
      <c r="B202" s="159">
        <v>44083</v>
      </c>
      <c r="C202" s="136">
        <f>'Italy-main'!J202/'Italy-main'!K202</f>
        <v>0.126346405855467</v>
      </c>
      <c r="D202" s="136">
        <f>'Italy-main'!J202/'Italy-main'!I202</f>
        <v>0.168394297398614</v>
      </c>
      <c r="E202" s="136">
        <f>'Italy-main'!K202/'Italy-main'!L202</f>
        <v>0.0297650060997634</v>
      </c>
      <c r="F202" s="136">
        <f>'Italy-main'!D202/'Italy-main'!K202</f>
        <v>0.000532702613439022</v>
      </c>
      <c r="G202" s="136">
        <f>('Italy-main'!J202+'Italy-main'!D202)/'Italy-main'!K202</f>
        <v>0.126879108468906</v>
      </c>
      <c r="H202" s="136"/>
      <c r="I202" s="136">
        <f>('Italy-main'!H202-'Italy-main'!H201)/'Italy-main'!H201</f>
        <v>0.187185929648241</v>
      </c>
      <c r="J202" s="136">
        <f>'Italy-main'!E202/'Italy-main'!K202</f>
        <v>0.00684700425806956</v>
      </c>
      <c r="K202" s="137">
        <f>'Italy-main'!J202-'Italy-main'!J201</f>
        <v>14</v>
      </c>
      <c r="L202" s="136">
        <f>(K202-K201)/K201</f>
        <v>0.4</v>
      </c>
      <c r="M202" s="136">
        <f>K202/'Italy-main'!J201</f>
        <v>0.000393667575851306</v>
      </c>
      <c r="N202" s="154"/>
      <c r="O202" s="155"/>
      <c r="P202" s="137">
        <f>'Italy-main'!L202-'Italy-main'!L201</f>
        <v>95990</v>
      </c>
      <c r="Q202" s="136">
        <f>R202/P202</f>
        <v>0.0148973851442859</v>
      </c>
      <c r="R202" s="138">
        <f>'Italy-main'!K202-'Italy-main'!K201</f>
        <v>1430</v>
      </c>
    </row>
    <row r="203" ht="24.6" customHeight="1">
      <c r="B203" s="159">
        <v>44084</v>
      </c>
      <c r="C203" s="139">
        <f>'Italy-main'!J203/'Italy-main'!K203</f>
        <v>0.125669185676955</v>
      </c>
      <c r="D203" s="139">
        <f>'Italy-main'!J203/'Italy-main'!I203</f>
        <v>0.167954314840597</v>
      </c>
      <c r="E203" s="139">
        <f>'Italy-main'!K203/'Italy-main'!L203</f>
        <v>0.0296387346171482</v>
      </c>
      <c r="F203" s="139">
        <f>'Italy-main'!D203/'Italy-main'!K203</f>
        <v>0.000579136944699484</v>
      </c>
      <c r="G203" s="139">
        <f>('Italy-main'!J203+'Italy-main'!D203)/'Italy-main'!K203</f>
        <v>0.126248322621654</v>
      </c>
      <c r="H203" s="139"/>
      <c r="I203" s="139">
        <f>('Italy-main'!H203-'Italy-main'!H202)/'Italy-main'!H202</f>
        <v>0.0306878306878307</v>
      </c>
      <c r="J203" s="139">
        <f>'Italy-main'!E203/'Italy-main'!K203</f>
        <v>0.00706264566706688</v>
      </c>
      <c r="K203" s="140">
        <f>'Italy-main'!J203-'Italy-main'!J202</f>
        <v>10</v>
      </c>
      <c r="L203" s="139">
        <f>(K203-K202)/K202</f>
        <v>-0.285714285714286</v>
      </c>
      <c r="M203" s="139">
        <f>K203/'Italy-main'!J202</f>
        <v>0.000281080473339517</v>
      </c>
      <c r="N203" s="152"/>
      <c r="O203" s="153"/>
      <c r="P203" s="140">
        <f>'Italy-main'!L203-'Italy-main'!L202</f>
        <v>94186</v>
      </c>
      <c r="Q203" s="139">
        <f>R203/P203</f>
        <v>0.0169558108423757</v>
      </c>
      <c r="R203" s="141">
        <f>'Italy-main'!K203-'Italy-main'!K202</f>
        <v>1597</v>
      </c>
    </row>
    <row r="204" ht="24.6" customHeight="1">
      <c r="B204" s="159">
        <v>44085</v>
      </c>
      <c r="C204" s="136">
        <f>'Italy-main'!J204/'Italy-main'!K204</f>
        <v>0.124991221786823</v>
      </c>
      <c r="D204" s="136">
        <f>'Italy-main'!J204/'Italy-main'!I204</f>
        <v>0.167568916170822</v>
      </c>
      <c r="E204" s="136">
        <f>'Italy-main'!K204/'Italy-main'!L204</f>
        <v>0.0295025446820139</v>
      </c>
      <c r="F204" s="136">
        <f>'Italy-main'!D204/'Italy-main'!K204</f>
        <v>0.000614474922400596</v>
      </c>
      <c r="G204" s="136">
        <f>('Italy-main'!J204+'Italy-main'!D204)/'Italy-main'!K204</f>
        <v>0.125605696709223</v>
      </c>
      <c r="H204" s="136"/>
      <c r="I204" s="136">
        <f>('Italy-main'!H204-'Italy-main'!H203)/'Italy-main'!H203</f>
        <v>0.0872689938398357</v>
      </c>
      <c r="J204" s="136">
        <f>'Italy-main'!E204/'Italy-main'!K204</f>
        <v>0.00710684138822174</v>
      </c>
      <c r="K204" s="137">
        <f>'Italy-main'!J204-'Italy-main'!J203</f>
        <v>10</v>
      </c>
      <c r="L204" s="136">
        <f>(K204-K203)/K203</f>
        <v>0</v>
      </c>
      <c r="M204" s="136">
        <f>K204/'Italy-main'!J203</f>
        <v>0.000281001489307893</v>
      </c>
      <c r="N204" s="154"/>
      <c r="O204" s="155"/>
      <c r="P204" s="137">
        <f>'Italy-main'!L204-'Italy-main'!L203</f>
        <v>98880</v>
      </c>
      <c r="Q204" s="136">
        <f>R204/P204</f>
        <v>0.0163430420711974</v>
      </c>
      <c r="R204" s="138">
        <f>'Italy-main'!K204-'Italy-main'!K203</f>
        <v>1616</v>
      </c>
    </row>
    <row r="205" ht="24.6" customHeight="1">
      <c r="B205" s="159">
        <v>44086</v>
      </c>
      <c r="C205" s="139">
        <f>'Italy-main'!J205/'Italy-main'!K205</f>
        <v>0.124356874155161</v>
      </c>
      <c r="D205" s="139">
        <f>'Italy-main'!J205/'Italy-main'!I205</f>
        <v>0.167000483134842</v>
      </c>
      <c r="E205" s="139">
        <f>'Italy-main'!K205/'Italy-main'!L205</f>
        <v>0.0293759218549196</v>
      </c>
      <c r="F205" s="139">
        <f>'Italy-main'!D205/'Italy-main'!K205</f>
        <v>0.000635703482746938</v>
      </c>
      <c r="G205" s="139">
        <f>('Italy-main'!J205+'Italy-main'!D205)/'Italy-main'!K205</f>
        <v>0.124992577637907</v>
      </c>
      <c r="H205" s="139"/>
      <c r="I205" s="139">
        <f>('Italy-main'!H205-'Italy-main'!H204)/'Italy-main'!H204</f>
        <v>-0.305004721435316</v>
      </c>
      <c r="J205" s="139">
        <f>'Italy-main'!E205/'Italy-main'!K205</f>
        <v>0.00745030510274296</v>
      </c>
      <c r="K205" s="140">
        <f>'Italy-main'!J205-'Italy-main'!J204</f>
        <v>6</v>
      </c>
      <c r="L205" s="139">
        <f>(K205-K204)/K204</f>
        <v>-0.4</v>
      </c>
      <c r="M205" s="139">
        <f>K205/'Italy-main'!J204</f>
        <v>0.000168553529791836</v>
      </c>
      <c r="N205" s="152"/>
      <c r="O205" s="153"/>
      <c r="P205" s="140">
        <f>'Italy-main'!L205-'Italy-main'!L204</f>
        <v>92706</v>
      </c>
      <c r="Q205" s="139">
        <f>R205/P205</f>
        <v>0.0161909693008004</v>
      </c>
      <c r="R205" s="141">
        <f>'Italy-main'!K205-'Italy-main'!K204</f>
        <v>1501</v>
      </c>
    </row>
    <row r="206" ht="24.6" customHeight="1">
      <c r="B206" s="159">
        <v>44087</v>
      </c>
      <c r="C206" s="136">
        <f>'Italy-main'!J206/'Italy-main'!K206</f>
        <v>0.123751967833524</v>
      </c>
      <c r="D206" s="136">
        <f>'Italy-main'!J206/'Italy-main'!I206</f>
        <v>0.166686950579028</v>
      </c>
      <c r="E206" s="136">
        <f>'Italy-main'!K206/'Italy-main'!L206</f>
        <v>0.0293083664303077</v>
      </c>
      <c r="F206" s="136">
        <f>'Italy-main'!D206/'Italy-main'!K206</f>
        <v>0.000649862903253832</v>
      </c>
      <c r="G206" s="136">
        <f>('Italy-main'!J206+'Italy-main'!D206)/'Italy-main'!K206</f>
        <v>0.124401830736778</v>
      </c>
      <c r="H206" s="136"/>
      <c r="I206" s="136">
        <f>('Italy-main'!H206-'Italy-main'!H205)/'Italy-main'!H205</f>
        <v>0.366847826086957</v>
      </c>
      <c r="J206" s="136">
        <f>'Italy-main'!E206/'Italy-main'!K206</f>
        <v>0.00774622679867803</v>
      </c>
      <c r="K206" s="137">
        <f>'Italy-main'!J206-'Italy-main'!J205</f>
        <v>7</v>
      </c>
      <c r="L206" s="136">
        <f>(K206-K205)/K205</f>
        <v>0.166666666666667</v>
      </c>
      <c r="M206" s="136">
        <f>K206/'Italy-main'!J205</f>
        <v>0.000196612645001826</v>
      </c>
      <c r="N206" s="154"/>
      <c r="O206" s="155"/>
      <c r="P206" s="137">
        <f>'Italy-main'!L206-'Italy-main'!L205</f>
        <v>72143</v>
      </c>
      <c r="Q206" s="136">
        <f>R206/P206</f>
        <v>0.0201821382531916</v>
      </c>
      <c r="R206" s="138">
        <f>'Italy-main'!K206-'Italy-main'!K205</f>
        <v>1456</v>
      </c>
    </row>
    <row r="207" ht="24.6" customHeight="1">
      <c r="B207" s="159">
        <v>44088</v>
      </c>
      <c r="C207" s="139">
        <f>'Italy-main'!J207/'Italy-main'!K207</f>
        <v>0.123368460422287</v>
      </c>
      <c r="D207" s="139">
        <f>'Italy-main'!J207/'Italy-main'!I207</f>
        <v>0.166506193035756</v>
      </c>
      <c r="E207" s="139">
        <f>'Italy-main'!K207/'Italy-main'!L207</f>
        <v>0.0292759301609877</v>
      </c>
      <c r="F207" s="139">
        <f>'Italy-main'!D207/'Italy-main'!K207</f>
        <v>0.00068222509272374</v>
      </c>
      <c r="G207" s="139">
        <f>('Italy-main'!J207+'Italy-main'!D207)/'Italy-main'!K207</f>
        <v>0.124050685515011</v>
      </c>
      <c r="H207" s="139"/>
      <c r="I207" s="139">
        <f>('Italy-main'!H207-'Italy-main'!H206)/'Italy-main'!H206</f>
        <v>-0.326043737574553</v>
      </c>
      <c r="J207" s="139">
        <f>'Italy-main'!E207/'Italy-main'!K207</f>
        <v>0.008030862893534789</v>
      </c>
      <c r="K207" s="140">
        <f>'Italy-main'!J207-'Italy-main'!J206</f>
        <v>14</v>
      </c>
      <c r="L207" s="139">
        <f>(K207-K206)/K206</f>
        <v>1</v>
      </c>
      <c r="M207" s="139">
        <f>K207/'Italy-main'!J206</f>
        <v>0.00039314799213704</v>
      </c>
      <c r="N207" s="152"/>
      <c r="O207" s="153"/>
      <c r="P207" s="140">
        <f>'Italy-main'!L207-'Italy-main'!L206</f>
        <v>45309</v>
      </c>
      <c r="Q207" s="139">
        <f>R207/P207</f>
        <v>0.0222472356485466</v>
      </c>
      <c r="R207" s="141">
        <f>'Italy-main'!K207-'Italy-main'!K206</f>
        <v>1008</v>
      </c>
    </row>
    <row r="208" ht="24.6" customHeight="1">
      <c r="B208" s="159">
        <v>44089</v>
      </c>
      <c r="C208" s="136">
        <f>'Italy-main'!J208/'Italy-main'!K208</f>
        <v>0.122876650918997</v>
      </c>
      <c r="D208" s="136">
        <f>'Italy-main'!J208/'Italy-main'!I208</f>
        <v>0.166008991590766</v>
      </c>
      <c r="E208" s="136">
        <f>'Italy-main'!K208/'Italy-main'!L208</f>
        <v>0.0291624731595431</v>
      </c>
      <c r="F208" s="136">
        <f>'Italy-main'!D208/'Italy-main'!K208</f>
        <v>0.000693127349218939</v>
      </c>
      <c r="G208" s="136">
        <f>('Italy-main'!J208+'Italy-main'!D208)/'Italy-main'!K208</f>
        <v>0.123569778268216</v>
      </c>
      <c r="H208" s="136"/>
      <c r="I208" s="136">
        <f>('Italy-main'!H208-'Italy-main'!H207)/'Italy-main'!H207</f>
        <v>-0.225663716814159</v>
      </c>
      <c r="J208" s="136">
        <f>'Italy-main'!E208/'Italy-main'!K208</f>
        <v>0.00835546053312183</v>
      </c>
      <c r="K208" s="137">
        <f>'Italy-main'!J208-'Italy-main'!J207</f>
        <v>9</v>
      </c>
      <c r="L208" s="136">
        <f>(K208-K207)/K207</f>
        <v>-0.357142857142857</v>
      </c>
      <c r="M208" s="136">
        <f>K208/'Italy-main'!J207</f>
        <v>0.000252638670559174</v>
      </c>
      <c r="N208" s="154"/>
      <c r="O208" s="155"/>
      <c r="P208" s="137">
        <f>'Italy-main'!L208-'Italy-main'!L207</f>
        <v>80517</v>
      </c>
      <c r="Q208" s="136">
        <f>R208/P208</f>
        <v>0.0152638573220562</v>
      </c>
      <c r="R208" s="138">
        <f>'Italy-main'!K208-'Italy-main'!K207</f>
        <v>1229</v>
      </c>
    </row>
    <row r="209" ht="24.6" customHeight="1">
      <c r="B209" s="159">
        <v>44090</v>
      </c>
      <c r="C209" s="139">
        <f>'Italy-main'!J209/'Italy-main'!K209</f>
        <v>0.122305638857817</v>
      </c>
      <c r="D209" s="139">
        <f>'Italy-main'!J209/'Italy-main'!I209</f>
        <v>0.165586602559636</v>
      </c>
      <c r="E209" s="139">
        <f>'Italy-main'!K209/'Italy-main'!L209</f>
        <v>0.029014935560584</v>
      </c>
      <c r="F209" s="139">
        <f>'Italy-main'!D209/'Italy-main'!K209</f>
        <v>0.000710261389916347</v>
      </c>
      <c r="G209" s="139">
        <f>('Italy-main'!J209+'Italy-main'!D209)/'Italy-main'!K209</f>
        <v>0.123015900247734</v>
      </c>
      <c r="H209" s="139"/>
      <c r="I209" s="139">
        <f>('Italy-main'!H209-'Italy-main'!H208)/'Italy-main'!H208</f>
        <v>0.561904761904762</v>
      </c>
      <c r="J209" s="139">
        <f>'Italy-main'!E209/'Italy-main'!K209</f>
        <v>0.00855058639454849</v>
      </c>
      <c r="K209" s="140">
        <f>'Italy-main'!J209-'Italy-main'!J208</f>
        <v>12</v>
      </c>
      <c r="L209" s="139">
        <f>(K209-K208)/K208</f>
        <v>0.333333333333333</v>
      </c>
      <c r="M209" s="139">
        <f>K209/'Italy-main'!J208</f>
        <v>0.00033676648050964</v>
      </c>
      <c r="N209" s="152"/>
      <c r="O209" s="153"/>
      <c r="P209" s="140">
        <f>'Italy-main'!L209-'Italy-main'!L208</f>
        <v>100607</v>
      </c>
      <c r="Q209" s="139">
        <f>R209/P209</f>
        <v>0.0144323953601638</v>
      </c>
      <c r="R209" s="141">
        <f>'Italy-main'!K209-'Italy-main'!K208</f>
        <v>1452</v>
      </c>
    </row>
    <row r="210" ht="24.6" customHeight="1">
      <c r="B210" s="159">
        <v>44091</v>
      </c>
      <c r="C210" s="136">
        <f>'Italy-main'!J210/'Italy-main'!K210</f>
        <v>0.121689275659073</v>
      </c>
      <c r="D210" s="136">
        <f>'Italy-main'!J210/'Italy-main'!I210</f>
        <v>0.165118497457792</v>
      </c>
      <c r="E210" s="136">
        <f>'Italy-main'!K210/'Italy-main'!L210</f>
        <v>0.0288799174952426</v>
      </c>
      <c r="F210" s="136">
        <f>'Italy-main'!D210/'Italy-main'!K210</f>
        <v>0.000723487757017319</v>
      </c>
      <c r="G210" s="136">
        <f>('Italy-main'!J210+'Italy-main'!D210)/'Italy-main'!K210</f>
        <v>0.122412763416091</v>
      </c>
      <c r="H210" s="136"/>
      <c r="I210" s="136">
        <f>('Italy-main'!H210-'Italy-main'!H209)/'Italy-main'!H209</f>
        <v>0.07439024390243899</v>
      </c>
      <c r="J210" s="136">
        <f>'Italy-main'!E210/'Italy-main'!K210</f>
        <v>0.008736455933794039</v>
      </c>
      <c r="K210" s="137">
        <f>'Italy-main'!J210-'Italy-main'!J209</f>
        <v>13</v>
      </c>
      <c r="L210" s="136">
        <f>(K210-K209)/K209</f>
        <v>0.0833333333333333</v>
      </c>
      <c r="M210" s="136">
        <f>K210/'Italy-main'!J209</f>
        <v>0.00036470753261327</v>
      </c>
      <c r="N210" s="154"/>
      <c r="O210" s="155"/>
      <c r="P210" s="137">
        <f>'Italy-main'!L210-'Italy-main'!L209</f>
        <v>101773</v>
      </c>
      <c r="Q210" s="136">
        <f>R210/P210</f>
        <v>0.0155542236153007</v>
      </c>
      <c r="R210" s="138">
        <f>'Italy-main'!K210-'Italy-main'!K209</f>
        <v>1583</v>
      </c>
    </row>
    <row r="211" ht="24.6" customHeight="1">
      <c r="B211" s="159">
        <v>44092</v>
      </c>
      <c r="C211" s="139">
        <f>'Italy-main'!J211/'Italy-main'!K211</f>
        <v>0.12093635143016</v>
      </c>
      <c r="D211" s="139">
        <f>'Italy-main'!J211/'Italy-main'!I211</f>
        <v>0.164514983372308</v>
      </c>
      <c r="E211" s="139">
        <f>'Italy-main'!K211/'Italy-main'!L211</f>
        <v>0.0287846289386573</v>
      </c>
      <c r="F211" s="139">
        <f>'Italy-main'!D211/'Italy-main'!K211</f>
        <v>0.000705247311244626</v>
      </c>
      <c r="G211" s="139">
        <f>('Italy-main'!J211+'Italy-main'!D211)/'Italy-main'!K211</f>
        <v>0.121641598741405</v>
      </c>
      <c r="H211" s="139"/>
      <c r="I211" s="139">
        <f>('Italy-main'!H211-'Italy-main'!H210)/'Italy-main'!H210</f>
        <v>0.185017026106697</v>
      </c>
      <c r="J211" s="139">
        <f>'Italy-main'!E211/'Italy-main'!K211</f>
        <v>0.00879863833019137</v>
      </c>
      <c r="K211" s="140">
        <f>'Italy-main'!J211-'Italy-main'!J210</f>
        <v>10</v>
      </c>
      <c r="L211" s="139">
        <f>(K211-K210)/K210</f>
        <v>-0.230769230769231</v>
      </c>
      <c r="M211" s="139">
        <f>K211/'Italy-main'!J210</f>
        <v>0.000280441976555051</v>
      </c>
      <c r="N211" s="152"/>
      <c r="O211" s="153"/>
      <c r="P211" s="140">
        <f>'Italy-main'!L211-'Italy-main'!L210</f>
        <v>99839</v>
      </c>
      <c r="Q211" s="139">
        <f>R211/P211</f>
        <v>0.0191007522110598</v>
      </c>
      <c r="R211" s="141">
        <f>'Italy-main'!K211-'Italy-main'!K210</f>
        <v>1907</v>
      </c>
    </row>
    <row r="212" ht="24.6" customHeight="1">
      <c r="B212" s="159">
        <v>44093</v>
      </c>
      <c r="C212" s="136">
        <f>'Italy-main'!J212/'Italy-main'!K212</f>
        <v>0.120349733114385</v>
      </c>
      <c r="D212" s="136">
        <f>'Italy-main'!J212/'Italy-main'!I212</f>
        <v>0.163938341692848</v>
      </c>
      <c r="E212" s="136">
        <f>'Italy-main'!K212/'Italy-main'!L212</f>
        <v>0.02865570962374</v>
      </c>
      <c r="F212" s="136">
        <f>'Italy-main'!D212/'Italy-main'!K212</f>
        <v>0.000724957766995202</v>
      </c>
      <c r="G212" s="136">
        <f>('Italy-main'!J212+'Italy-main'!D212)/'Italy-main'!K212</f>
        <v>0.12107469088138</v>
      </c>
      <c r="H212" s="136"/>
      <c r="I212" s="136">
        <f>('Italy-main'!H212-'Italy-main'!H211)/'Italy-main'!H211</f>
        <v>-0.325670498084291</v>
      </c>
      <c r="J212" s="136">
        <f>'Italy-main'!E212/'Italy-main'!K212</f>
        <v>0.00875007165280255</v>
      </c>
      <c r="K212" s="137">
        <f>'Italy-main'!J212-'Italy-main'!J211</f>
        <v>24</v>
      </c>
      <c r="L212" s="136">
        <f>(K212-K211)/K211</f>
        <v>1.4</v>
      </c>
      <c r="M212" s="136">
        <f>K212/'Italy-main'!J211</f>
        <v>0.000672872042166648</v>
      </c>
      <c r="N212" s="154"/>
      <c r="O212" s="155"/>
      <c r="P212" s="137">
        <f>'Italy-main'!L212-'Italy-main'!L211</f>
        <v>103223</v>
      </c>
      <c r="Q212" s="136">
        <f>R212/P212</f>
        <v>0.0158588686629918</v>
      </c>
      <c r="R212" s="138">
        <f>'Italy-main'!K212-'Italy-main'!K211</f>
        <v>1637</v>
      </c>
    </row>
    <row r="213" ht="24.6" customHeight="1">
      <c r="B213" s="159">
        <v>44094</v>
      </c>
      <c r="C213" s="139">
        <f>'Italy-main'!J213/'Italy-main'!K213</f>
        <v>0.11975945478206</v>
      </c>
      <c r="D213" s="139">
        <f>'Italy-main'!J213/'Italy-main'!I213</f>
        <v>0.163530279229314</v>
      </c>
      <c r="E213" s="139">
        <f>'Italy-main'!K213/'Italy-main'!L213</f>
        <v>0.0285786749385161</v>
      </c>
      <c r="F213" s="139">
        <f>'Italy-main'!D213/'Italy-main'!K213</f>
        <v>0.000744576664564859</v>
      </c>
      <c r="G213" s="139">
        <f>('Italy-main'!J213+'Italy-main'!D213)/'Italy-main'!K213</f>
        <v>0.120504031446625</v>
      </c>
      <c r="H213" s="139"/>
      <c r="I213" s="139">
        <f>('Italy-main'!H213-'Italy-main'!H212)/'Italy-main'!H212</f>
        <v>0.330965909090909</v>
      </c>
      <c r="J213" s="139">
        <f>'Italy-main'!E213/'Italy-main'!K213</f>
        <v>0.008676665906438241</v>
      </c>
      <c r="K213" s="140">
        <f>'Italy-main'!J213-'Italy-main'!J212</f>
        <v>15</v>
      </c>
      <c r="L213" s="139">
        <f>(K213-K212)/K212</f>
        <v>-0.375</v>
      </c>
      <c r="M213" s="139">
        <f>K213/'Italy-main'!J212</f>
        <v>0.000420262243640031</v>
      </c>
      <c r="N213" s="152"/>
      <c r="O213" s="153"/>
      <c r="P213" s="140">
        <f>'Italy-main'!L213-'Italy-main'!L212</f>
        <v>83428</v>
      </c>
      <c r="Q213" s="139">
        <f>R213/P213</f>
        <v>0.0190223905643189</v>
      </c>
      <c r="R213" s="141">
        <f>'Italy-main'!K213-'Italy-main'!K212</f>
        <v>1587</v>
      </c>
    </row>
    <row r="214" ht="24.6" customHeight="1">
      <c r="B214" s="159">
        <v>44095</v>
      </c>
      <c r="C214" s="136">
        <f>'Italy-main'!J214/'Italy-main'!K214</f>
        <v>0.119276408485974</v>
      </c>
      <c r="D214" s="136">
        <f>'Italy-main'!J214/'Italy-main'!I214</f>
        <v>0.16334481008491</v>
      </c>
      <c r="E214" s="136">
        <f>'Italy-main'!K214/'Italy-main'!L214</f>
        <v>0.0285551770309236</v>
      </c>
      <c r="F214" s="136">
        <f>'Italy-main'!D214/'Italy-main'!K214</f>
        <v>0.000774608855916075</v>
      </c>
      <c r="G214" s="136">
        <f>('Italy-main'!J214+'Italy-main'!D214)/'Italy-main'!K214</f>
        <v>0.12005101734189</v>
      </c>
      <c r="H214" s="136"/>
      <c r="I214" s="136">
        <f>('Italy-main'!H214-'Italy-main'!H213)/'Italy-main'!H213</f>
        <v>0.0469583778014941</v>
      </c>
      <c r="J214" s="136">
        <f>'Italy-main'!E214/'Italy-main'!K214</f>
        <v>0.00903821626277938</v>
      </c>
      <c r="K214" s="137">
        <f>'Italy-main'!J214-'Italy-main'!J213</f>
        <v>17</v>
      </c>
      <c r="L214" s="136">
        <f>(K214-K213)/K213</f>
        <v>0.133333333333333</v>
      </c>
      <c r="M214" s="136">
        <f>K214/'Italy-main'!J213</f>
        <v>0.000476097123813258</v>
      </c>
      <c r="N214" s="154"/>
      <c r="O214" s="155"/>
      <c r="P214" s="137">
        <f>'Italy-main'!L214-'Italy-main'!L213</f>
        <v>55862</v>
      </c>
      <c r="Q214" s="136">
        <f>R214/P214</f>
        <v>0.0241666965020944</v>
      </c>
      <c r="R214" s="138">
        <f>'Italy-main'!K214-'Italy-main'!K213</f>
        <v>1350</v>
      </c>
    </row>
    <row r="215" ht="24.6" customHeight="1">
      <c r="B215" s="159">
        <v>44096</v>
      </c>
      <c r="C215" s="139">
        <f>'Italy-main'!J215/'Italy-main'!K215</f>
        <v>0.118771539762776</v>
      </c>
      <c r="D215" s="139">
        <f>'Italy-main'!J215/'Italy-main'!I215</f>
        <v>0.162689488778622</v>
      </c>
      <c r="E215" s="139">
        <f>'Italy-main'!K215/'Italy-main'!L215</f>
        <v>0.0284509831193878</v>
      </c>
      <c r="F215" s="139">
        <f>'Italy-main'!D215/'Italy-main'!K215</f>
        <v>0.000794291734380868</v>
      </c>
      <c r="G215" s="139">
        <f>('Italy-main'!J215+'Italy-main'!D215)/'Italy-main'!K215</f>
        <v>0.119565831497157</v>
      </c>
      <c r="H215" s="139"/>
      <c r="I215" s="139">
        <f>('Italy-main'!H215-'Italy-main'!H214)/'Italy-main'!H214</f>
        <v>-0.5820591233435271</v>
      </c>
      <c r="J215" s="139">
        <f>'Italy-main'!E215/'Italy-main'!K215</f>
        <v>0.009448415903116351</v>
      </c>
      <c r="K215" s="140">
        <f>'Italy-main'!J215-'Italy-main'!J214</f>
        <v>14</v>
      </c>
      <c r="L215" s="139">
        <f>(K215-K214)/K214</f>
        <v>-0.176470588235294</v>
      </c>
      <c r="M215" s="139">
        <f>K215/'Italy-main'!J214</f>
        <v>0.000391893404993842</v>
      </c>
      <c r="N215" s="152"/>
      <c r="O215" s="153"/>
      <c r="P215" s="140">
        <f>'Italy-main'!L215-'Italy-main'!L214</f>
        <v>87303</v>
      </c>
      <c r="Q215" s="139">
        <f>R215/P215</f>
        <v>0.0159330149021225</v>
      </c>
      <c r="R215" s="141">
        <f>'Italy-main'!K215-'Italy-main'!K214</f>
        <v>1391</v>
      </c>
    </row>
    <row r="216" ht="24.6" customHeight="1">
      <c r="B216" s="159">
        <v>44097</v>
      </c>
      <c r="C216" s="136">
        <f>'Italy-main'!J216/'Italy-main'!K216</f>
        <v>0.118193807699554</v>
      </c>
      <c r="D216" s="136">
        <f>'Italy-main'!J216/'Italy-main'!I216</f>
        <v>0.162046541137018</v>
      </c>
      <c r="E216" s="136">
        <f>'Italy-main'!K216/'Italy-main'!L216</f>
        <v>0.0283282965071503</v>
      </c>
      <c r="F216" s="136">
        <f>'Italy-main'!D216/'Italy-main'!K216</f>
        <v>0.000806512922386353</v>
      </c>
      <c r="G216" s="136">
        <f>('Italy-main'!J216+'Italy-main'!D216)/'Italy-main'!K216</f>
        <v>0.11900032062194</v>
      </c>
      <c r="H216" s="136"/>
      <c r="I216" s="136">
        <f>('Italy-main'!H216-'Italy-main'!H215)/'Italy-main'!H215</f>
        <v>0.524390243902439</v>
      </c>
      <c r="J216" s="136">
        <f>'Italy-main'!E216/'Italy-main'!K216</f>
        <v>0.00959221516707047</v>
      </c>
      <c r="K216" s="137">
        <f>'Italy-main'!J216-'Italy-main'!J215</f>
        <v>20</v>
      </c>
      <c r="L216" s="136">
        <f>(K216-K215)/K215</f>
        <v>0.428571428571429</v>
      </c>
      <c r="M216" s="136">
        <f>K216/'Italy-main'!J215</f>
        <v>0.0005596284067379259</v>
      </c>
      <c r="N216" s="154"/>
      <c r="O216" s="155"/>
      <c r="P216" s="137">
        <f>'Italy-main'!L216-'Italy-main'!L215</f>
        <v>103696</v>
      </c>
      <c r="Q216" s="136">
        <f>R216/P216</f>
        <v>0.0158154605770714</v>
      </c>
      <c r="R216" s="138">
        <f>'Italy-main'!K216-'Italy-main'!K215</f>
        <v>1640</v>
      </c>
    </row>
    <row r="217" ht="24.6" customHeight="1">
      <c r="B217" s="159">
        <v>44098</v>
      </c>
      <c r="C217" s="139">
        <f>'Italy-main'!J217/'Italy-main'!K217</f>
        <v>0.117575733677704</v>
      </c>
      <c r="D217" s="139">
        <f>'Italy-main'!J217/'Italy-main'!I217</f>
        <v>0.161348653060488</v>
      </c>
      <c r="E217" s="139">
        <f>'Italy-main'!K217/'Italy-main'!L217</f>
        <v>0.0282101995106647</v>
      </c>
      <c r="F217" s="139">
        <f>'Italy-main'!D217/'Italy-main'!K217</f>
        <v>0.000808351652684812</v>
      </c>
      <c r="G217" s="139">
        <f>('Italy-main'!J217+'Italy-main'!D217)/'Italy-main'!K217</f>
        <v>0.118384085330389</v>
      </c>
      <c r="H217" s="139"/>
      <c r="I217" s="139">
        <f>('Italy-main'!H217-'Italy-main'!H216)/'Italy-main'!H216</f>
        <v>0.06560000000000001</v>
      </c>
      <c r="J217" s="139">
        <f>'Italy-main'!E217/'Italy-main'!K217</f>
        <v>0.00978236939041742</v>
      </c>
      <c r="K217" s="140">
        <f>'Italy-main'!J217-'Italy-main'!J216</f>
        <v>23</v>
      </c>
      <c r="L217" s="139">
        <f>(K217-K216)/K216</f>
        <v>0.15</v>
      </c>
      <c r="M217" s="139">
        <f>K217/'Italy-main'!J216</f>
        <v>0.000643212707645841</v>
      </c>
      <c r="N217" s="152"/>
      <c r="O217" s="153"/>
      <c r="P217" s="140">
        <f>'Italy-main'!L217-'Italy-main'!L216</f>
        <v>108019</v>
      </c>
      <c r="Q217" s="139">
        <f>R217/P217</f>
        <v>0.0165341282552144</v>
      </c>
      <c r="R217" s="141">
        <f>'Italy-main'!K217-'Italy-main'!K216</f>
        <v>1786</v>
      </c>
    </row>
    <row r="218" ht="24.6" customHeight="1">
      <c r="B218" s="159">
        <v>44099</v>
      </c>
      <c r="C218" s="136">
        <f>'Italy-main'!J218/'Italy-main'!K218</f>
        <v>0.116906950544516</v>
      </c>
      <c r="D218" s="136">
        <f>'Italy-main'!J218/'Italy-main'!I218</f>
        <v>0.160747319456168</v>
      </c>
      <c r="E218" s="136">
        <f>'Italy-main'!K218/'Italy-main'!L218</f>
        <v>0.0281079430926016</v>
      </c>
      <c r="F218" s="136">
        <f>'Italy-main'!D218/'Italy-main'!K218</f>
        <v>0.00079677371952912</v>
      </c>
      <c r="G218" s="136">
        <f>('Italy-main'!J218+'Italy-main'!D218)/'Italy-main'!K218</f>
        <v>0.117703724264046</v>
      </c>
      <c r="H218" s="136"/>
      <c r="I218" s="136">
        <f>('Italy-main'!H218-'Italy-main'!H217)/'Italy-main'!H217</f>
        <v>0.408408408408408</v>
      </c>
      <c r="J218" s="136">
        <f>'Italy-main'!E218/'Italy-main'!K218</f>
        <v>0.00973435433572257</v>
      </c>
      <c r="K218" s="137">
        <f>'Italy-main'!J218-'Italy-main'!J217</f>
        <v>20</v>
      </c>
      <c r="L218" s="136">
        <f>(K218-K217)/K217</f>
        <v>-0.130434782608696</v>
      </c>
      <c r="M218" s="136">
        <f>K218/'Italy-main'!J217</f>
        <v>0.000558955870434029</v>
      </c>
      <c r="N218" s="154"/>
      <c r="O218" s="155"/>
      <c r="P218" s="137">
        <f>'Italy-main'!L218-'Italy-main'!L217</f>
        <v>107269</v>
      </c>
      <c r="Q218" s="136">
        <f>R218/P218</f>
        <v>0.0178243481341301</v>
      </c>
      <c r="R218" s="138">
        <f>'Italy-main'!K218-'Italy-main'!K217</f>
        <v>1912</v>
      </c>
    </row>
    <row r="219" ht="24.6" customHeight="1">
      <c r="B219" s="159">
        <v>44100</v>
      </c>
      <c r="C219" s="139">
        <f>'Italy-main'!J219/'Italy-main'!K219</f>
        <v>0.116252953548153</v>
      </c>
      <c r="D219" s="139">
        <f>'Italy-main'!J219/'Italy-main'!I219</f>
        <v>0.160121237589017</v>
      </c>
      <c r="E219" s="139">
        <f>'Italy-main'!K219/'Italy-main'!L219</f>
        <v>0.0280111097473942</v>
      </c>
      <c r="F219" s="139">
        <f>'Italy-main'!D219/'Italy-main'!K219</f>
        <v>0.000801677355698076</v>
      </c>
      <c r="G219" s="139">
        <f>('Italy-main'!J219+'Italy-main'!D219)/'Italy-main'!K219</f>
        <v>0.117054630903851</v>
      </c>
      <c r="H219" s="139"/>
      <c r="I219" s="139">
        <f>('Italy-main'!H219-'Italy-main'!H218)/'Italy-main'!H218</f>
        <v>-0.0671641791044776</v>
      </c>
      <c r="J219" s="139">
        <f>'Italy-main'!E219/'Italy-main'!K219</f>
        <v>0.009714252330381951</v>
      </c>
      <c r="K219" s="140">
        <f>'Italy-main'!J219-'Italy-main'!J218</f>
        <v>17</v>
      </c>
      <c r="L219" s="139">
        <f>(K219-K218)/K218</f>
        <v>-0.15</v>
      </c>
      <c r="M219" s="139">
        <f>K219/'Italy-main'!J218</f>
        <v>0.000474847071310857</v>
      </c>
      <c r="N219" s="152"/>
      <c r="O219" s="153"/>
      <c r="P219" s="140">
        <f>'Italy-main'!L219-'Italy-main'!L218</f>
        <v>104387</v>
      </c>
      <c r="Q219" s="139">
        <f>R219/P219</f>
        <v>0.0179045283416517</v>
      </c>
      <c r="R219" s="141">
        <f>'Italy-main'!K219-'Italy-main'!K218</f>
        <v>1869</v>
      </c>
    </row>
    <row r="220" ht="24.6" customHeight="1">
      <c r="B220" s="159">
        <v>44101</v>
      </c>
      <c r="C220" s="136">
        <f>'Italy-main'!J220/'Italy-main'!K220</f>
        <v>0.115645270597347</v>
      </c>
      <c r="D220" s="136">
        <f>'Italy-main'!J220/'Italy-main'!I220</f>
        <v>0.159680416367744</v>
      </c>
      <c r="E220" s="136">
        <f>'Italy-main'!K220/'Italy-main'!L220</f>
        <v>0.0279487878846916</v>
      </c>
      <c r="F220" s="136">
        <f>'Italy-main'!D220/'Italy-main'!K220</f>
        <v>0.000819698583276858</v>
      </c>
      <c r="G220" s="136">
        <f>('Italy-main'!J220+'Italy-main'!D220)/'Italy-main'!K220</f>
        <v>0.116464969180624</v>
      </c>
      <c r="H220" s="136"/>
      <c r="I220" s="136">
        <f>('Italy-main'!H220-'Italy-main'!H219)/'Italy-main'!H219</f>
        <v>0.171428571428571</v>
      </c>
      <c r="J220" s="136">
        <f>'Italy-main'!E220/'Italy-main'!K220</f>
        <v>0.0100041953077097</v>
      </c>
      <c r="K220" s="137">
        <f>'Italy-main'!J220-'Italy-main'!J219</f>
        <v>17</v>
      </c>
      <c r="L220" s="136">
        <f>(K220-K219)/K219</f>
        <v>0</v>
      </c>
      <c r="M220" s="136">
        <f>K220/'Italy-main'!J219</f>
        <v>0.000474621698587302</v>
      </c>
      <c r="N220" s="154"/>
      <c r="O220" s="155"/>
      <c r="P220" s="137">
        <f>'Italy-main'!L220-'Italy-main'!L219</f>
        <v>87714</v>
      </c>
      <c r="Q220" s="136">
        <f>R220/P220</f>
        <v>0.0201336160704107</v>
      </c>
      <c r="R220" s="138">
        <f>'Italy-main'!K220-'Italy-main'!K219</f>
        <v>1766</v>
      </c>
    </row>
    <row r="221" ht="24.6" customHeight="1">
      <c r="B221" s="159">
        <v>44102</v>
      </c>
      <c r="C221" s="139">
        <f>'Italy-main'!J221/'Italy-main'!K221</f>
        <v>0.115141763338087</v>
      </c>
      <c r="D221" s="139">
        <f>'Italy-main'!J221/'Italy-main'!I221</f>
        <v>0.159203339402283</v>
      </c>
      <c r="E221" s="139">
        <f>'Italy-main'!K221/'Italy-main'!L221</f>
        <v>0.0279546744335898</v>
      </c>
      <c r="F221" s="139">
        <f>'Italy-main'!D221/'Italy-main'!K221</f>
        <v>0.00084788222145142</v>
      </c>
      <c r="G221" s="139">
        <f>('Italy-main'!J221+'Italy-main'!D221)/'Italy-main'!K221</f>
        <v>0.115989645559538</v>
      </c>
      <c r="H221" s="139"/>
      <c r="I221" s="139">
        <f>('Italy-main'!H221-'Italy-main'!H220)/'Italy-main'!H220</f>
        <v>-0.31219512195122</v>
      </c>
      <c r="J221" s="139">
        <f>'Italy-main'!E221/'Italy-main'!K221</f>
        <v>0.0104090389383487</v>
      </c>
      <c r="K221" s="140">
        <f>'Italy-main'!J221-'Italy-main'!J220</f>
        <v>16</v>
      </c>
      <c r="L221" s="139">
        <f>(K221-K220)/K220</f>
        <v>-0.0588235294117647</v>
      </c>
      <c r="M221" s="139">
        <f>K221/'Italy-main'!J220</f>
        <v>0.000446490860890191</v>
      </c>
      <c r="N221" s="152"/>
      <c r="O221" s="153"/>
      <c r="P221" s="140">
        <f>'Italy-main'!L221-'Italy-main'!L220</f>
        <v>51109</v>
      </c>
      <c r="Q221" s="139">
        <f>R221/P221</f>
        <v>0.0292316421765247</v>
      </c>
      <c r="R221" s="141">
        <f>'Italy-main'!K221-'Italy-main'!K220</f>
        <v>1494</v>
      </c>
    </row>
    <row r="222" ht="24.6" customHeight="1">
      <c r="B222" s="159">
        <v>44103</v>
      </c>
      <c r="C222" s="136">
        <f>'Italy-main'!J222/'Italy-main'!K222</f>
        <v>0.11461258550019</v>
      </c>
      <c r="D222" s="136">
        <f>'Italy-main'!J222/'Italy-main'!I222</f>
        <v>0.158384325360035</v>
      </c>
      <c r="E222" s="136">
        <f>'Italy-main'!K222/'Italy-main'!L222</f>
        <v>0.0278768275824479</v>
      </c>
      <c r="F222" s="136">
        <f>'Italy-main'!D222/'Italy-main'!K222</f>
        <v>0.000865784269562412</v>
      </c>
      <c r="G222" s="136">
        <f>('Italy-main'!J222+'Italy-main'!D222)/'Italy-main'!K222</f>
        <v>0.115478369769753</v>
      </c>
      <c r="H222" s="136"/>
      <c r="I222" s="136">
        <f>('Italy-main'!H222-'Italy-main'!H221)/'Italy-main'!H221</f>
        <v>-0.564539007092199</v>
      </c>
      <c r="J222" s="136">
        <f>'Italy-main'!E222/'Italy-main'!K222</f>
        <v>0.0106034612202127</v>
      </c>
      <c r="K222" s="137">
        <f>'Italy-main'!J222-'Italy-main'!J221</f>
        <v>24</v>
      </c>
      <c r="L222" s="136">
        <f>(K222-K221)/K221</f>
        <v>0.5</v>
      </c>
      <c r="M222" s="136">
        <f>K222/'Italy-main'!J221</f>
        <v>0.000669437393657081</v>
      </c>
      <c r="N222" s="154"/>
      <c r="O222" s="155"/>
      <c r="P222" s="137">
        <f>'Italy-main'!L222-'Italy-main'!L221</f>
        <v>90185</v>
      </c>
      <c r="Q222" s="136">
        <f>R222/P222</f>
        <v>0.0182624604978655</v>
      </c>
      <c r="R222" s="138">
        <f>'Italy-main'!K222-'Italy-main'!K221</f>
        <v>1647</v>
      </c>
    </row>
    <row r="223" ht="24.6" customHeight="1">
      <c r="B223" s="159">
        <v>44104</v>
      </c>
      <c r="C223" s="139">
        <f>'Italy-main'!J223/'Italy-main'!K223</f>
        <v>0.113999510895284</v>
      </c>
      <c r="D223" s="139">
        <f>'Italy-main'!J223/'Italy-main'!I223</f>
        <v>0.157634472824368</v>
      </c>
      <c r="E223" s="139">
        <f>'Italy-main'!K223/'Italy-main'!L223</f>
        <v>0.0277804099939985</v>
      </c>
      <c r="F223" s="139">
        <f>'Italy-main'!D223/'Italy-main'!K223</f>
        <v>0.000889281301907826</v>
      </c>
      <c r="G223" s="139">
        <f>('Italy-main'!J223+'Italy-main'!D223)/'Italy-main'!K223</f>
        <v>0.114888792197192</v>
      </c>
      <c r="H223" s="139"/>
      <c r="I223" s="139">
        <f>('Italy-main'!H223-'Italy-main'!H222)/'Italy-main'!H222</f>
        <v>1.06188925081433</v>
      </c>
      <c r="J223" s="139">
        <f>'Italy-main'!E223/'Italy-main'!K223</f>
        <v>0.0105665674694548</v>
      </c>
      <c r="K223" s="140">
        <f>'Italy-main'!J223-'Italy-main'!J222</f>
        <v>19</v>
      </c>
      <c r="L223" s="139">
        <f>(K223-K222)/K222</f>
        <v>-0.208333333333333</v>
      </c>
      <c r="M223" s="139">
        <f>K223/'Italy-main'!J222</f>
        <v>0.000529616724738676</v>
      </c>
      <c r="N223" s="152"/>
      <c r="O223" s="153"/>
      <c r="P223" s="140">
        <f>'Italy-main'!L223-'Italy-main'!L222</f>
        <v>105564</v>
      </c>
      <c r="Q223" s="139">
        <f>R223/P223</f>
        <v>0.01752491379637</v>
      </c>
      <c r="R223" s="141">
        <f>'Italy-main'!K223-'Italy-main'!K222</f>
        <v>1850</v>
      </c>
    </row>
    <row r="224" ht="24.6" customHeight="1">
      <c r="B224" s="159">
        <v>44105</v>
      </c>
      <c r="C224" s="136">
        <f>'Italy-main'!J224/'Italy-main'!K224</f>
        <v>0.113159992312757</v>
      </c>
      <c r="D224" s="136">
        <f>'Italy-main'!J224/'Italy-main'!I224</f>
        <v>0.156954082256909</v>
      </c>
      <c r="E224" s="136">
        <f>'Italy-main'!K224/'Italy-main'!L224</f>
        <v>0.0277160863480926</v>
      </c>
      <c r="F224" s="136">
        <f>'Italy-main'!D224/'Italy-main'!K224</f>
        <v>0.000916798200429099</v>
      </c>
      <c r="G224" s="136">
        <f>('Italy-main'!J224+'Italy-main'!D224)/'Italy-main'!K224</f>
        <v>0.114076790513186</v>
      </c>
      <c r="H224" s="136"/>
      <c r="I224" s="136">
        <f>('Italy-main'!H224-'Italy-main'!H223)/'Italy-main'!H223</f>
        <v>1.18641390205371</v>
      </c>
      <c r="J224" s="136">
        <f>'Italy-main'!E224/'Italy-main'!K224</f>
        <v>0.0106739254400474</v>
      </c>
      <c r="K224" s="137">
        <f>'Italy-main'!J224-'Italy-main'!J223</f>
        <v>24</v>
      </c>
      <c r="L224" s="136">
        <f>(K224-K223)/K223</f>
        <v>0.263157894736842</v>
      </c>
      <c r="M224" s="136">
        <f>K224/'Italy-main'!J223</f>
        <v>0.000668635426533683</v>
      </c>
      <c r="N224" s="154"/>
      <c r="O224" s="155"/>
      <c r="P224" s="137">
        <f>'Italy-main'!L224-'Italy-main'!L223</f>
        <v>118236</v>
      </c>
      <c r="Q224" s="136">
        <f>R224/P224</f>
        <v>0.0215501200987855</v>
      </c>
      <c r="R224" s="138">
        <f>'Italy-main'!K224-'Italy-main'!K223</f>
        <v>2548</v>
      </c>
    </row>
    <row r="225" ht="24.6" customHeight="1">
      <c r="B225" s="159">
        <v>44106</v>
      </c>
      <c r="C225" s="139">
        <f>'Italy-main'!J225/'Italy-main'!K225</f>
        <v>0.112347925028446</v>
      </c>
      <c r="D225" s="139">
        <f>'Italy-main'!J225/'Italy-main'!I225</f>
        <v>0.156285602469887</v>
      </c>
      <c r="E225" s="139">
        <f>'Italy-main'!K225/'Italy-main'!L225</f>
        <v>0.027643908697365</v>
      </c>
      <c r="F225" s="139">
        <f>'Italy-main'!D225/'Italy-main'!K225</f>
        <v>0.000919014216587269</v>
      </c>
      <c r="G225" s="139">
        <f>('Italy-main'!J225+'Italy-main'!D225)/'Italy-main'!K225</f>
        <v>0.113266939245033</v>
      </c>
      <c r="H225" s="139"/>
      <c r="I225" s="139">
        <f>('Italy-main'!H225-'Italy-main'!H224)/'Italy-main'!H224</f>
        <v>-0.0245664739884393</v>
      </c>
      <c r="J225" s="139">
        <f>'Italy-main'!E225/'Italy-main'!K225</f>
        <v>0.0107405879190267</v>
      </c>
      <c r="K225" s="140">
        <f>'Italy-main'!J225-'Italy-main'!J224</f>
        <v>23</v>
      </c>
      <c r="L225" s="139">
        <f>(K225-K224)/K224</f>
        <v>-0.0416666666666667</v>
      </c>
      <c r="M225" s="139">
        <f>K225/'Italy-main'!J224</f>
        <v>0.0006403474580990031</v>
      </c>
      <c r="N225" s="152"/>
      <c r="O225" s="153"/>
      <c r="P225" s="140">
        <f>'Italy-main'!L225-'Italy-main'!L224</f>
        <v>120301</v>
      </c>
      <c r="Q225" s="139">
        <f>R225/P225</f>
        <v>0.0207728946559048</v>
      </c>
      <c r="R225" s="141">
        <f>'Italy-main'!K225-'Italy-main'!K224</f>
        <v>2499</v>
      </c>
    </row>
    <row r="226" ht="24.6" customHeight="1">
      <c r="B226" s="159">
        <v>44107</v>
      </c>
      <c r="C226" s="136">
        <f>'Italy-main'!J226/'Italy-main'!K226</f>
        <v>0.111441947507521</v>
      </c>
      <c r="D226" s="136">
        <f>'Italy-main'!J226/'Italy-main'!I226</f>
        <v>0.155559496057816</v>
      </c>
      <c r="E226" s="136">
        <f>'Italy-main'!K226/'Italy-main'!L226</f>
        <v>0.0276058682837654</v>
      </c>
      <c r="F226" s="136">
        <f>'Italy-main'!D226/'Italy-main'!K226</f>
        <v>0.000920214034968133</v>
      </c>
      <c r="G226" s="136">
        <f>('Italy-main'!J226+'Italy-main'!D226)/'Italy-main'!K226</f>
        <v>0.112362161542489</v>
      </c>
      <c r="H226" s="136"/>
      <c r="I226" s="136">
        <f>('Italy-main'!H226-'Italy-main'!H225)/'Italy-main'!H225</f>
        <v>0.162222222222222</v>
      </c>
      <c r="J226" s="136">
        <f>'Italy-main'!E226/'Italy-main'!K226</f>
        <v>0.0108504698668633</v>
      </c>
      <c r="K226" s="137">
        <f>'Italy-main'!J226-'Italy-main'!J225</f>
        <v>27</v>
      </c>
      <c r="L226" s="136">
        <f>(K226-K225)/K225</f>
        <v>0.173913043478261</v>
      </c>
      <c r="M226" s="136">
        <f>K226/'Italy-main'!J225</f>
        <v>0.000751231184441167</v>
      </c>
      <c r="N226" s="154"/>
      <c r="O226" s="155"/>
      <c r="P226" s="137">
        <f>'Italy-main'!L226-'Italy-main'!L225</f>
        <v>118932</v>
      </c>
      <c r="Q226" s="136">
        <f>R226/P226</f>
        <v>0.0239044159687889</v>
      </c>
      <c r="R226" s="138">
        <f>'Italy-main'!K226-'Italy-main'!K225</f>
        <v>2843</v>
      </c>
    </row>
    <row r="227" ht="24.6" customHeight="1">
      <c r="B227" s="159">
        <v>44108</v>
      </c>
      <c r="C227" s="139">
        <f>'Italy-main'!J227/'Italy-main'!K227</f>
        <v>0.11061417826262</v>
      </c>
      <c r="D227" s="139">
        <f>'Italy-main'!J227/'Italy-main'!I227</f>
        <v>0.155169588726856</v>
      </c>
      <c r="E227" s="139">
        <f>'Italy-main'!K227/'Italy-main'!L227</f>
        <v>0.0276074423980438</v>
      </c>
      <c r="F227" s="139">
        <f>'Italy-main'!D227/'Italy-main'!K227</f>
        <v>0.000931364864491023</v>
      </c>
      <c r="G227" s="139">
        <f>('Italy-main'!J227+'Italy-main'!D227)/'Italy-main'!K227</f>
        <v>0.111545543127111</v>
      </c>
      <c r="H227" s="139"/>
      <c r="I227" s="139">
        <f>('Italy-main'!H227-'Italy-main'!H226)/'Italy-main'!H226</f>
        <v>0.187380497131931</v>
      </c>
      <c r="J227" s="139">
        <f>'Italy-main'!E227/'Italy-main'!K227</f>
        <v>0.0110349830479299</v>
      </c>
      <c r="K227" s="140">
        <f>'Italy-main'!J227-'Italy-main'!J226</f>
        <v>18</v>
      </c>
      <c r="L227" s="139">
        <f>(K227-K226)/K226</f>
        <v>-0.333333333333333</v>
      </c>
      <c r="M227" s="139">
        <f>K227/'Italy-main'!J226</f>
        <v>0.000500444839857651</v>
      </c>
      <c r="N227" s="152"/>
      <c r="O227" s="153"/>
      <c r="P227" s="140">
        <f>'Italy-main'!L227-'Italy-main'!L226</f>
        <v>92714</v>
      </c>
      <c r="Q227" s="139">
        <f>R227/P227</f>
        <v>0.027805940850357</v>
      </c>
      <c r="R227" s="141">
        <f>'Italy-main'!K227-'Italy-main'!K226</f>
        <v>2578</v>
      </c>
    </row>
    <row r="228" ht="24.6" customHeight="1">
      <c r="B228" s="159">
        <v>44109</v>
      </c>
      <c r="C228" s="136">
        <f>'Italy-main'!J228/'Italy-main'!K228</f>
        <v>0.109900911516365</v>
      </c>
      <c r="D228" s="136">
        <f>'Italy-main'!J228/'Italy-main'!I228</f>
        <v>0.154726857801024</v>
      </c>
      <c r="E228" s="136">
        <f>'Italy-main'!K228/'Italy-main'!L228</f>
        <v>0.0276575844711055</v>
      </c>
      <c r="F228" s="136">
        <f>'Italy-main'!D228/'Italy-main'!K228</f>
        <v>0.0009860006227372349</v>
      </c>
      <c r="G228" s="136">
        <f>('Italy-main'!J228+'Italy-main'!D228)/'Italy-main'!K228</f>
        <v>0.110886912139102</v>
      </c>
      <c r="H228" s="136"/>
      <c r="I228" s="136">
        <f>('Italy-main'!H228-'Italy-main'!H227)/'Italy-main'!H227</f>
        <v>-0.208803005904455</v>
      </c>
      <c r="J228" s="136">
        <f>'Italy-main'!E228/'Italy-main'!K228</f>
        <v>0.0116305336613897</v>
      </c>
      <c r="K228" s="137">
        <f>'Italy-main'!J228-'Italy-main'!J227</f>
        <v>16</v>
      </c>
      <c r="L228" s="136">
        <f>(K228-K227)/K227</f>
        <v>-0.111111111111111</v>
      </c>
      <c r="M228" s="136">
        <f>K228/'Italy-main'!J227</f>
        <v>0.00044461735119213</v>
      </c>
      <c r="N228" s="154"/>
      <c r="O228" s="155"/>
      <c r="P228" s="137">
        <f>'Italy-main'!L228-'Italy-main'!L227</f>
        <v>60241</v>
      </c>
      <c r="Q228" s="136">
        <f>R228/P228</f>
        <v>0.0374661775202935</v>
      </c>
      <c r="R228" s="138">
        <f>'Italy-main'!K228-'Italy-main'!K227</f>
        <v>2257</v>
      </c>
    </row>
    <row r="229" ht="24.6" customHeight="1">
      <c r="B229" s="159">
        <v>44110</v>
      </c>
      <c r="C229" s="139">
        <f>'Italy-main'!J229/'Italy-main'!K229</f>
        <v>0.109094872874043</v>
      </c>
      <c r="D229" s="139">
        <f>'Italy-main'!J229/'Italy-main'!I229</f>
        <v>0.153909243525175</v>
      </c>
      <c r="E229" s="139">
        <f>'Italy-main'!K229/'Italy-main'!L229</f>
        <v>0.0276507507312404</v>
      </c>
      <c r="F229" s="139">
        <f>'Italy-main'!D229/'Italy-main'!K229</f>
        <v>0.000965896876125997</v>
      </c>
      <c r="G229" s="139">
        <f>('Italy-main'!J229+'Italy-main'!D229)/'Italy-main'!K229</f>
        <v>0.110060769750169</v>
      </c>
      <c r="H229" s="139"/>
      <c r="I229" s="139">
        <f>('Italy-main'!H229-'Italy-main'!H228)/'Italy-main'!H228</f>
        <v>-0.164857530529172</v>
      </c>
      <c r="J229" s="139">
        <f>'Italy-main'!E229/'Italy-main'!K229</f>
        <v>0.0119419977411941</v>
      </c>
      <c r="K229" s="140">
        <f>'Italy-main'!J229-'Italy-main'!J228</f>
        <v>28</v>
      </c>
      <c r="L229" s="139">
        <f>(K229-K228)/K228</f>
        <v>0.75</v>
      </c>
      <c r="M229" s="139">
        <f>K229/'Italy-main'!J228</f>
        <v>0.00077773457030165</v>
      </c>
      <c r="N229" s="152"/>
      <c r="O229" s="153"/>
      <c r="P229" s="140">
        <f>'Italy-main'!L229-'Italy-main'!L228</f>
        <v>99742</v>
      </c>
      <c r="Q229" s="139">
        <f>R229/P229</f>
        <v>0.0268392452527521</v>
      </c>
      <c r="R229" s="141">
        <f>'Italy-main'!K229-'Italy-main'!K228</f>
        <v>2677</v>
      </c>
    </row>
    <row r="230" ht="24.6" customHeight="1">
      <c r="B230" s="159">
        <v>44111</v>
      </c>
      <c r="C230" s="136">
        <f>'Italy-main'!J230/'Italy-main'!K230</f>
        <v>0.107986464634365</v>
      </c>
      <c r="D230" s="136">
        <f>'Italy-main'!J230/'Italy-main'!I230</f>
        <v>0.153253464681708</v>
      </c>
      <c r="E230" s="136">
        <f>'Italy-main'!K230/'Italy-main'!L230</f>
        <v>0.0276683136413884</v>
      </c>
      <c r="F230" s="136">
        <f>'Italy-main'!D230/'Italy-main'!K230</f>
        <v>0.00100916332275259</v>
      </c>
      <c r="G230" s="136">
        <f>('Italy-main'!J230+'Italy-main'!D230)/'Italy-main'!K230</f>
        <v>0.108995627957118</v>
      </c>
      <c r="H230" s="136"/>
      <c r="I230" s="136">
        <f>('Italy-main'!H230-'Italy-main'!H229)/'Italy-main'!H229</f>
        <v>0.983753046303818</v>
      </c>
      <c r="J230" s="136">
        <f>'Italy-main'!E230/'Italy-main'!K230</f>
        <v>0.0123345511169671</v>
      </c>
      <c r="K230" s="137">
        <f>'Italy-main'!J230-'Italy-main'!J229</f>
        <v>31</v>
      </c>
      <c r="L230" s="136">
        <f>(K230-K229)/K229</f>
        <v>0.107142857142857</v>
      </c>
      <c r="M230" s="136">
        <f>K230/'Italy-main'!J229</f>
        <v>0.000860394116014432</v>
      </c>
      <c r="N230" s="154"/>
      <c r="O230" s="155"/>
      <c r="P230" s="137">
        <f>'Italy-main'!L230-'Italy-main'!L229</f>
        <v>125314</v>
      </c>
      <c r="Q230" s="136">
        <f>R230/P230</f>
        <v>0.0293422921620888</v>
      </c>
      <c r="R230" s="138">
        <f>'Italy-main'!K230-'Italy-main'!K229</f>
        <v>3677</v>
      </c>
    </row>
    <row r="231" ht="24.6" customHeight="1">
      <c r="B231" s="159">
        <v>44112</v>
      </c>
      <c r="C231" s="139">
        <f>'Italy-main'!J231/'Italy-main'!K231</f>
        <v>0.106628880785347</v>
      </c>
      <c r="D231" s="139">
        <f>'Italy-main'!J231/'Italy-main'!I231</f>
        <v>0.152659257159539</v>
      </c>
      <c r="E231" s="139">
        <f>'Italy-main'!K231/'Italy-main'!L231</f>
        <v>0.0277432260709162</v>
      </c>
      <c r="F231" s="139">
        <f>'Italy-main'!D231/'Italy-main'!K231</f>
        <v>0.0010579258742664</v>
      </c>
      <c r="G231" s="139">
        <f>('Italy-main'!J231+'Italy-main'!D231)/'Italy-main'!K231</f>
        <v>0.107686806659614</v>
      </c>
      <c r="H231" s="139"/>
      <c r="I231" s="139">
        <f>('Italy-main'!H231-'Italy-main'!H230)/'Italy-main'!H230</f>
        <v>0.382473382473382</v>
      </c>
      <c r="J231" s="139">
        <f>'Italy-main'!E231/'Italy-main'!K231</f>
        <v>0.0126566941884999</v>
      </c>
      <c r="K231" s="140">
        <f>'Italy-main'!J231-'Italy-main'!J230</f>
        <v>22</v>
      </c>
      <c r="L231" s="139">
        <f>(K231-K230)/K230</f>
        <v>-0.290322580645161</v>
      </c>
      <c r="M231" s="139">
        <f>K231/'Italy-main'!J230</f>
        <v>0.000610077368902693</v>
      </c>
      <c r="N231" s="152"/>
      <c r="O231" s="153"/>
      <c r="P231" s="140">
        <f>'Italy-main'!L231-'Italy-main'!L230</f>
        <v>128098</v>
      </c>
      <c r="Q231" s="139">
        <f>R231/P231</f>
        <v>0.0348014801167856</v>
      </c>
      <c r="R231" s="141">
        <f>'Italy-main'!K231-'Italy-main'!K230</f>
        <v>4458</v>
      </c>
    </row>
    <row r="232" ht="24.6" customHeight="1">
      <c r="B232" s="159">
        <v>44113</v>
      </c>
      <c r="C232" s="136">
        <f>'Italy-main'!J232/'Italy-main'!K232</f>
        <v>0.105044070163191</v>
      </c>
      <c r="D232" s="136">
        <f>'Italy-main'!J232/'Italy-main'!I232</f>
        <v>0.152014952704495</v>
      </c>
      <c r="E232" s="136">
        <f>'Italy-main'!K232/'Italy-main'!L232</f>
        <v>0.0278876294914623</v>
      </c>
      <c r="F232" s="136">
        <f>'Italy-main'!D232/'Italy-main'!K232</f>
        <v>0.00112575268348023</v>
      </c>
      <c r="G232" s="136">
        <f>('Italy-main'!J232+'Italy-main'!D232)/'Italy-main'!K232</f>
        <v>0.106169822846671</v>
      </c>
      <c r="H232" s="136"/>
      <c r="I232" s="136">
        <f>('Italy-main'!H232-'Italy-main'!H231)/'Italy-main'!H231</f>
        <v>0.231635071090047</v>
      </c>
      <c r="J232" s="136">
        <f>'Italy-main'!E232/'Italy-main'!K232</f>
        <v>0.0130116065974343</v>
      </c>
      <c r="K232" s="137">
        <f>'Italy-main'!J232-'Italy-main'!J231</f>
        <v>28</v>
      </c>
      <c r="L232" s="136">
        <f>(K232-K231)/K231</f>
        <v>0.272727272727273</v>
      </c>
      <c r="M232" s="136">
        <f>K232/'Italy-main'!J231</f>
        <v>0.000775988692736192</v>
      </c>
      <c r="N232" s="154"/>
      <c r="O232" s="155"/>
      <c r="P232" s="137">
        <f>'Italy-main'!L232-'Italy-main'!L231</f>
        <v>129471</v>
      </c>
      <c r="Q232" s="136">
        <f>R232/P232</f>
        <v>0.0414919171088506</v>
      </c>
      <c r="R232" s="138">
        <f>'Italy-main'!K232-'Italy-main'!K231</f>
        <v>5372</v>
      </c>
    </row>
    <row r="233" ht="24.6" customHeight="1">
      <c r="B233" s="159">
        <v>44114</v>
      </c>
      <c r="C233" s="139">
        <f>'Italy-main'!J233/'Italy-main'!K233</f>
        <v>0.103406639312835</v>
      </c>
      <c r="D233" s="139">
        <f>'Italy-main'!J233/'Italy-main'!I233</f>
        <v>0.151514516298082</v>
      </c>
      <c r="E233" s="139">
        <f>'Italy-main'!K233/'Italy-main'!L233</f>
        <v>0.0280491538761266</v>
      </c>
      <c r="F233" s="139">
        <f>'Italy-main'!D233/'Italy-main'!K233</f>
        <v>0.00111589898539031</v>
      </c>
      <c r="G233" s="139">
        <f>('Italy-main'!J233+'Italy-main'!D233)/'Italy-main'!K233</f>
        <v>0.104522538298225</v>
      </c>
      <c r="H233" s="139"/>
      <c r="I233" s="139">
        <f>('Italy-main'!H233-'Italy-main'!H232)/'Italy-main'!H232</f>
        <v>0.134920634920635</v>
      </c>
      <c r="J233" s="139">
        <f>'Italy-main'!E233/'Italy-main'!K233</f>
        <v>0.0135224066793707</v>
      </c>
      <c r="K233" s="140">
        <f>'Italy-main'!J233-'Italy-main'!J232</f>
        <v>29</v>
      </c>
      <c r="L233" s="139">
        <f>(K233-K232)/K232</f>
        <v>0.0357142857142857</v>
      </c>
      <c r="M233" s="139">
        <f>K233/'Italy-main'!J232</f>
        <v>0.000803079394090443</v>
      </c>
      <c r="N233" s="152"/>
      <c r="O233" s="153"/>
      <c r="P233" s="140">
        <f>'Italy-main'!L233-'Italy-main'!L232</f>
        <v>133084</v>
      </c>
      <c r="Q233" s="139">
        <f>R233/P233</f>
        <v>0.0430104295031709</v>
      </c>
      <c r="R233" s="141">
        <f>'Italy-main'!K233-'Italy-main'!K232</f>
        <v>5724</v>
      </c>
    </row>
    <row r="234" ht="24.6" customHeight="1">
      <c r="B234" s="159">
        <v>44115</v>
      </c>
      <c r="C234" s="136">
        <f>'Italy-main'!J234/'Italy-main'!K234</f>
        <v>0.101890407099591</v>
      </c>
      <c r="D234" s="136">
        <f>'Italy-main'!J234/'Italy-main'!I234</f>
        <v>0.150874602121739</v>
      </c>
      <c r="E234" s="136">
        <f>'Italy-main'!K234/'Italy-main'!L234</f>
        <v>0.0282497499147016</v>
      </c>
      <c r="F234" s="136">
        <f>'Italy-main'!D234/'Italy-main'!K234</f>
        <v>0.00118326524862657</v>
      </c>
      <c r="G234" s="136">
        <f>('Italy-main'!J234+'Italy-main'!D234)/'Italy-main'!K234</f>
        <v>0.103073672348218</v>
      </c>
      <c r="H234" s="136"/>
      <c r="I234" s="136">
        <f>('Italy-main'!H234-'Italy-main'!H233)/'Italy-main'!H233</f>
        <v>-0.1002331002331</v>
      </c>
      <c r="J234" s="136">
        <f>'Italy-main'!E234/'Italy-main'!K234</f>
        <v>0.0139146358642062</v>
      </c>
      <c r="K234" s="137">
        <f>'Italy-main'!J234-'Italy-main'!J233</f>
        <v>26</v>
      </c>
      <c r="L234" s="136">
        <f>(K234-K233)/K233</f>
        <v>-0.103448275862069</v>
      </c>
      <c r="M234" s="136">
        <f>K234/'Italy-main'!J233</f>
        <v>0.000719424460431655</v>
      </c>
      <c r="N234" s="154"/>
      <c r="O234" s="155"/>
      <c r="P234" s="137">
        <f>'Italy-main'!L234-'Italy-main'!L233</f>
        <v>104658</v>
      </c>
      <c r="Q234" s="136">
        <f>R234/P234</f>
        <v>0.0521317051730398</v>
      </c>
      <c r="R234" s="138">
        <f>'Italy-main'!K234-'Italy-main'!K233</f>
        <v>5456</v>
      </c>
    </row>
    <row r="235" ht="24.6" customHeight="1">
      <c r="B235" s="159">
        <v>44116</v>
      </c>
      <c r="C235" s="139">
        <f>'Italy-main'!J235/'Italy-main'!K235</f>
        <v>0.10068999274131</v>
      </c>
      <c r="D235" s="139">
        <f>'Italy-main'!J235/'Italy-main'!I235</f>
        <v>0.150477971737323</v>
      </c>
      <c r="E235" s="139">
        <f>'Italy-main'!K235/'Italy-main'!L235</f>
        <v>0.0284240785982464</v>
      </c>
      <c r="F235" s="139">
        <f>'Italy-main'!D235/'Italy-main'!K235</f>
        <v>0.00125706053636437</v>
      </c>
      <c r="G235" s="139">
        <f>('Italy-main'!J235+'Italy-main'!D235)/'Italy-main'!K235</f>
        <v>0.101947053277674</v>
      </c>
      <c r="H235" s="139"/>
      <c r="I235" s="139">
        <f>('Italy-main'!H235-'Italy-main'!H234)/'Italy-main'!H234</f>
        <v>-0.131182289213377</v>
      </c>
      <c r="J235" s="139">
        <f>'Italy-main'!E235/'Italy-main'!K235</f>
        <v>0.0146647792217905</v>
      </c>
      <c r="K235" s="140">
        <f>'Italy-main'!J235-'Italy-main'!J234</f>
        <v>39</v>
      </c>
      <c r="L235" s="139">
        <f>(K235-K234)/K234</f>
        <v>0.5</v>
      </c>
      <c r="M235" s="139">
        <f>K235/'Italy-main'!J234</f>
        <v>0.001078360891445</v>
      </c>
      <c r="N235" s="152"/>
      <c r="O235" s="153"/>
      <c r="P235" s="140">
        <f>'Italy-main'!L235-'Italy-main'!L234</f>
        <v>85442</v>
      </c>
      <c r="Q235" s="139">
        <f>R235/P235</f>
        <v>0.0540600641370754</v>
      </c>
      <c r="R235" s="141">
        <f>'Italy-main'!K235-'Italy-main'!K234</f>
        <v>4619</v>
      </c>
    </row>
    <row r="236" ht="24.6" customHeight="1">
      <c r="B236" s="159">
        <v>44117</v>
      </c>
      <c r="C236" s="136">
        <f>'Italy-main'!J236/'Italy-main'!K236</f>
        <v>0.0991772170948403</v>
      </c>
      <c r="D236" s="136">
        <f>'Italy-main'!J236/'Italy-main'!I236</f>
        <v>0.14975953195498</v>
      </c>
      <c r="E236" s="136">
        <f>'Italy-main'!K236/'Italy-main'!L236</f>
        <v>0.028635557416186</v>
      </c>
      <c r="F236" s="136">
        <f>'Italy-main'!D236/'Italy-main'!K236</f>
        <v>0.00140641973146686</v>
      </c>
      <c r="G236" s="136">
        <f>('Italy-main'!J236+'Italy-main'!D236)/'Italy-main'!K236</f>
        <v>0.100583636826307</v>
      </c>
      <c r="H236" s="136"/>
      <c r="I236" s="136">
        <f>('Italy-main'!H236-'Italy-main'!H235)/'Italy-main'!H235</f>
        <v>0.20059636757929</v>
      </c>
      <c r="J236" s="136">
        <f>'Italy-main'!E236/'Italy-main'!K236</f>
        <v>0.0152954986359918</v>
      </c>
      <c r="K236" s="137">
        <f>'Italy-main'!J236-'Italy-main'!J235</f>
        <v>41</v>
      </c>
      <c r="L236" s="136">
        <f>(K236-K235)/K235</f>
        <v>0.0512820512820513</v>
      </c>
      <c r="M236" s="136">
        <f>K236/'Italy-main'!J235</f>
        <v>0.00113244027068085</v>
      </c>
      <c r="N236" s="154"/>
      <c r="O236" s="155"/>
      <c r="P236" s="137">
        <f>'Italy-main'!L236-'Italy-main'!L235</f>
        <v>112544</v>
      </c>
      <c r="Q236" s="136">
        <f>R236/P236</f>
        <v>0.0524061700312767</v>
      </c>
      <c r="R236" s="138">
        <f>'Italy-main'!K236-'Italy-main'!K235</f>
        <v>5898</v>
      </c>
    </row>
    <row r="237" ht="24.6" customHeight="1">
      <c r="B237" s="159">
        <v>44118</v>
      </c>
      <c r="C237" s="139">
        <f>'Italy-main'!J237/'Italy-main'!K237</f>
        <v>0.0973419993079381</v>
      </c>
      <c r="D237" s="139">
        <f>'Italy-main'!J237/'Italy-main'!I237</f>
        <v>0.148685800913691</v>
      </c>
      <c r="E237" s="139">
        <f>'Italy-main'!K237/'Italy-main'!L237</f>
        <v>0.0288658173372683</v>
      </c>
      <c r="F237" s="139">
        <f>'Italy-main'!D237/'Italy-main'!K237</f>
        <v>0.00144581932891451</v>
      </c>
      <c r="G237" s="139">
        <f>('Italy-main'!J237+'Italy-main'!D237)/'Italy-main'!K237</f>
        <v>0.0987878186368526</v>
      </c>
      <c r="H237" s="139"/>
      <c r="I237" s="139">
        <f>('Italy-main'!H237-'Italy-main'!H236)/'Italy-main'!H236</f>
        <v>0.185820727026417</v>
      </c>
      <c r="J237" s="139">
        <f>'Italy-main'!E237/'Italy-main'!K237</f>
        <v>0.0161186054683623</v>
      </c>
      <c r="K237" s="140">
        <f>'Italy-main'!J237-'Italy-main'!J236</f>
        <v>43</v>
      </c>
      <c r="L237" s="139">
        <f>(K237-K236)/K236</f>
        <v>0.048780487804878</v>
      </c>
      <c r="M237" s="139">
        <f>K237/'Italy-main'!J236</f>
        <v>0.00118633780279203</v>
      </c>
      <c r="N237" s="152"/>
      <c r="O237" s="153"/>
      <c r="P237" s="140">
        <f>'Italy-main'!L237-'Italy-main'!L236</f>
        <v>152196</v>
      </c>
      <c r="Q237" s="139">
        <f>R237/P237</f>
        <v>0.0481747220689111</v>
      </c>
      <c r="R237" s="141">
        <f>'Italy-main'!K237-'Italy-main'!K236</f>
        <v>7332</v>
      </c>
    </row>
    <row r="238" ht="24.6" customHeight="1">
      <c r="B238" s="159">
        <v>44119</v>
      </c>
      <c r="C238" s="136">
        <f>'Italy-main'!J238/'Italy-main'!K238</f>
        <v>0.0953139658597177</v>
      </c>
      <c r="D238" s="136">
        <f>'Italy-main'!J238/'Italy-main'!I238</f>
        <v>0.147875298824218</v>
      </c>
      <c r="E238" s="136">
        <f>'Italy-main'!K238/'Italy-main'!L238</f>
        <v>0.0291793124347034</v>
      </c>
      <c r="F238" s="136">
        <f>'Italy-main'!D238/'Italy-main'!K238</f>
        <v>0.00153563136461549</v>
      </c>
      <c r="G238" s="136">
        <f>('Italy-main'!J238+'Italy-main'!D238)/'Italy-main'!K238</f>
        <v>0.0968495972243332</v>
      </c>
      <c r="H238" s="136"/>
      <c r="I238" s="136">
        <f>('Italy-main'!H238-'Italy-main'!H237)/'Italy-main'!H237</f>
        <v>0.298743335872049</v>
      </c>
      <c r="J238" s="136">
        <f>'Italy-main'!E238/'Italy-main'!K238</f>
        <v>0.0167242310050786</v>
      </c>
      <c r="K238" s="137">
        <f>'Italy-main'!J238-'Italy-main'!J237</f>
        <v>83</v>
      </c>
      <c r="L238" s="136">
        <f>(K238-K237)/K237</f>
        <v>0.930232558139535</v>
      </c>
      <c r="M238" s="136">
        <f>K238/'Italy-main'!J237</f>
        <v>0.00228719446664278</v>
      </c>
      <c r="N238" s="154"/>
      <c r="O238" s="155"/>
      <c r="P238" s="137">
        <f>'Italy-main'!L238-'Italy-main'!L237</f>
        <v>162932</v>
      </c>
      <c r="Q238" s="136">
        <f>R238/P238</f>
        <v>0.0540286745390715</v>
      </c>
      <c r="R238" s="138">
        <f>'Italy-main'!K238-'Italy-main'!K237</f>
        <v>8803</v>
      </c>
    </row>
    <row r="239" ht="24.6" customHeight="1">
      <c r="B239" s="159">
        <v>44120</v>
      </c>
      <c r="C239" s="139">
        <f>'Italy-main'!J239/'Italy-main'!K239</f>
        <v>0.0930183268600729</v>
      </c>
      <c r="D239" s="139">
        <f>'Italy-main'!J239/'Italy-main'!I239</f>
        <v>0.146958914278337</v>
      </c>
      <c r="E239" s="139">
        <f>'Italy-main'!K239/'Italy-main'!L239</f>
        <v>0.0296042455952448</v>
      </c>
      <c r="F239" s="139">
        <f>'Italy-main'!D239/'Italy-main'!K239</f>
        <v>0.00162916772000786</v>
      </c>
      <c r="G239" s="139">
        <f>('Italy-main'!J239+'Italy-main'!D239)/'Italy-main'!K239</f>
        <v>0.0946474945800807</v>
      </c>
      <c r="H239" s="139"/>
      <c r="I239" s="139">
        <f>('Italy-main'!H239-'Italy-main'!H238)/'Italy-main'!H238</f>
        <v>0.179592435126814</v>
      </c>
      <c r="J239" s="139">
        <f>'Italy-main'!E239/'Italy-main'!K239</f>
        <v>0.0174050269272314</v>
      </c>
      <c r="K239" s="140">
        <f>'Italy-main'!J239-'Italy-main'!J238</f>
        <v>55</v>
      </c>
      <c r="L239" s="139">
        <f>(K239-K238)/K238</f>
        <v>-0.337349397590361</v>
      </c>
      <c r="M239" s="139">
        <f>K239/'Italy-main'!J238</f>
        <v>0.00151215220499285</v>
      </c>
      <c r="N239" s="152"/>
      <c r="O239" s="153"/>
      <c r="P239" s="140">
        <f>'Italy-main'!L239-'Italy-main'!L238</f>
        <v>150377</v>
      </c>
      <c r="Q239" s="139">
        <f>R239/P239</f>
        <v>0.06655938075636569</v>
      </c>
      <c r="R239" s="141">
        <f>'Italy-main'!K239-'Italy-main'!K238</f>
        <v>10009</v>
      </c>
    </row>
    <row r="240" ht="24.6" customHeight="1">
      <c r="B240" s="159">
        <v>44121</v>
      </c>
      <c r="C240" s="136">
        <f>'Italy-main'!J240/'Italy-main'!K240</f>
        <v>0.0906105292445893</v>
      </c>
      <c r="D240" s="136">
        <f>'Italy-main'!J240/'Italy-main'!I240</f>
        <v>0.146407254131427</v>
      </c>
      <c r="E240" s="136">
        <f>'Italy-main'!K240/'Italy-main'!L240</f>
        <v>0.0300533647761717</v>
      </c>
      <c r="F240" s="136">
        <f>'Italy-main'!D240/'Italy-main'!K240</f>
        <v>0.00175139614841902</v>
      </c>
      <c r="G240" s="136">
        <f>('Italy-main'!J240+'Italy-main'!D240)/'Italy-main'!K240</f>
        <v>0.0923619253930083</v>
      </c>
      <c r="H240" s="136"/>
      <c r="I240" s="136">
        <f>('Italy-main'!H240-'Italy-main'!H239)/'Italy-main'!H239</f>
        <v>0.195998011434253</v>
      </c>
      <c r="J240" s="136">
        <f>'Italy-main'!E240/'Italy-main'!K240</f>
        <v>0.0181896774449987</v>
      </c>
      <c r="K240" s="137">
        <f>'Italy-main'!J240-'Italy-main'!J239</f>
        <v>47</v>
      </c>
      <c r="L240" s="136">
        <f>(K240-K239)/K239</f>
        <v>-0.145454545454545</v>
      </c>
      <c r="M240" s="136">
        <f>K240/'Italy-main'!J239</f>
        <v>0.00129025173634941</v>
      </c>
      <c r="N240" s="154"/>
      <c r="O240" s="155"/>
      <c r="P240" s="137">
        <f>'Italy-main'!L240-'Italy-main'!L239</f>
        <v>165837</v>
      </c>
      <c r="Q240" s="136">
        <f>R240/P240</f>
        <v>0.0658779403872477</v>
      </c>
      <c r="R240" s="138">
        <f>'Italy-main'!K240-'Italy-main'!K239</f>
        <v>10925</v>
      </c>
    </row>
    <row r="241" ht="24.6" customHeight="1">
      <c r="B241" s="159">
        <v>44122</v>
      </c>
      <c r="C241" s="139">
        <f>'Italy-main'!J241/'Italy-main'!K241</f>
        <v>0.08821676270576791</v>
      </c>
      <c r="D241" s="139">
        <f>'Italy-main'!J241/'Italy-main'!I241</f>
        <v>0.145322733942838</v>
      </c>
      <c r="E241" s="139">
        <f>'Italy-main'!K241/'Italy-main'!L241</f>
        <v>0.0305925550319772</v>
      </c>
      <c r="F241" s="139">
        <f>'Italy-main'!D241/'Italy-main'!K241</f>
        <v>0.0018105402410674</v>
      </c>
      <c r="G241" s="139">
        <f>('Italy-main'!J241+'Italy-main'!D241)/'Italy-main'!K241</f>
        <v>0.09002730294683529</v>
      </c>
      <c r="H241" s="139"/>
      <c r="I241" s="139">
        <f>('Italy-main'!H241-'Italy-main'!H240)/'Italy-main'!H240</f>
        <v>-0.0333575807960096</v>
      </c>
      <c r="J241" s="139">
        <f>'Italy-main'!E241/'Italy-main'!K241</f>
        <v>0.0190251568531362</v>
      </c>
      <c r="K241" s="140">
        <f>'Italy-main'!J241-'Italy-main'!J240</f>
        <v>69</v>
      </c>
      <c r="L241" s="139">
        <f>(K241-K240)/K240</f>
        <v>0.468085106382979</v>
      </c>
      <c r="M241" s="139">
        <f>K241/'Italy-main'!J240</f>
        <v>0.00189175851291331</v>
      </c>
      <c r="N241" s="152"/>
      <c r="O241" s="153"/>
      <c r="P241" s="140">
        <f>'Italy-main'!L241-'Italy-main'!L240</f>
        <v>146541</v>
      </c>
      <c r="Q241" s="139">
        <f>R241/P241</f>
        <v>0.0798752567540825</v>
      </c>
      <c r="R241" s="141">
        <f>'Italy-main'!K241-'Italy-main'!K240</f>
        <v>11705</v>
      </c>
    </row>
    <row r="242" ht="24.6" customHeight="1">
      <c r="B242" s="159">
        <v>44123</v>
      </c>
      <c r="C242" s="136">
        <f>'Italy-main'!J242/'Italy-main'!K242</f>
        <v>0.0864445273361695</v>
      </c>
      <c r="D242" s="136">
        <f>'Italy-main'!J242/'Italy-main'!I242</f>
        <v>0.144750730355512</v>
      </c>
      <c r="E242" s="136">
        <f>'Italy-main'!K242/'Italy-main'!L242</f>
        <v>0.0310553714652885</v>
      </c>
      <c r="F242" s="136">
        <f>'Italy-main'!D242/'Italy-main'!K242</f>
        <v>0.00188158969540439</v>
      </c>
      <c r="G242" s="136">
        <f>('Italy-main'!J242+'Italy-main'!D242)/'Italy-main'!K242</f>
        <v>0.08832611703157391</v>
      </c>
      <c r="H242" s="136"/>
      <c r="I242" s="136">
        <f>('Italy-main'!H242-'Italy-main'!H241)/'Italy-main'!H241</f>
        <v>-0.165125779402279</v>
      </c>
      <c r="J242" s="136">
        <f>'Italy-main'!E242/'Italy-main'!K242</f>
        <v>0.0200033996099892</v>
      </c>
      <c r="K242" s="137">
        <f>'Italy-main'!J242-'Italy-main'!J241</f>
        <v>73</v>
      </c>
      <c r="L242" s="136">
        <f>(K242-K241)/K241</f>
        <v>0.0579710144927536</v>
      </c>
      <c r="M242" s="136">
        <f>K242/'Italy-main'!J241</f>
        <v>0.00199764660810552</v>
      </c>
      <c r="N242" s="154"/>
      <c r="O242" s="155"/>
      <c r="P242" s="137">
        <f>'Italy-main'!L242-'Italy-main'!L241</f>
        <v>98862</v>
      </c>
      <c r="Q242" s="136">
        <f>R242/P242</f>
        <v>0.09444478161477619</v>
      </c>
      <c r="R242" s="138">
        <f>'Italy-main'!K242-'Italy-main'!K241</f>
        <v>9337</v>
      </c>
    </row>
    <row r="243" ht="24.6" customHeight="1">
      <c r="B243" s="159">
        <v>44124</v>
      </c>
      <c r="C243" s="139">
        <f>'Italy-main'!J243/'Italy-main'!K243</f>
        <v>0.08448632635821469</v>
      </c>
      <c r="D243" s="139">
        <f>'Italy-main'!J243/'Italy-main'!I243</f>
        <v>0.143938354149919</v>
      </c>
      <c r="E243" s="139">
        <f>'Italy-main'!K243/'Italy-main'!L243</f>
        <v>0.0315179407467154</v>
      </c>
      <c r="F243" s="139">
        <f>'Italy-main'!D243/'Italy-main'!K243</f>
        <v>0.00200253654629197</v>
      </c>
      <c r="G243" s="139">
        <f>('Italy-main'!J243+'Italy-main'!D243)/'Italy-main'!K243</f>
        <v>0.08648886290450659</v>
      </c>
      <c r="H243" s="139"/>
      <c r="I243" s="139">
        <f>('Italy-main'!H243-'Italy-main'!H242)/'Italy-main'!H242</f>
        <v>0.124903425186711</v>
      </c>
      <c r="J243" s="139">
        <f>'Italy-main'!E243/'Italy-main'!K243</f>
        <v>0.0214616675375015</v>
      </c>
      <c r="K243" s="140">
        <f>'Italy-main'!J243-'Italy-main'!J242</f>
        <v>89</v>
      </c>
      <c r="L243" s="139">
        <f>(K243-K242)/K242</f>
        <v>0.219178082191781</v>
      </c>
      <c r="M243" s="139">
        <f>K243/'Italy-main'!J242</f>
        <v>0.00243063141795936</v>
      </c>
      <c r="N243" s="152"/>
      <c r="O243" s="153"/>
      <c r="P243" s="140">
        <f>'Italy-main'!L243-'Italy-main'!L242</f>
        <v>144737</v>
      </c>
      <c r="Q243" s="139">
        <f>R243/P243</f>
        <v>0.07510864533602329</v>
      </c>
      <c r="R243" s="141">
        <f>'Italy-main'!K243-'Italy-main'!K242</f>
        <v>10871</v>
      </c>
    </row>
    <row r="244" ht="24.6" customHeight="1">
      <c r="B244" s="159">
        <v>44125</v>
      </c>
      <c r="C244" s="136">
        <f>'Italy-main'!J244/'Italy-main'!K244</f>
        <v>0.0819129630288581</v>
      </c>
      <c r="D244" s="136">
        <f>'Italy-main'!J244/'Italy-main'!I244</f>
        <v>0.14310691833674</v>
      </c>
      <c r="E244" s="136">
        <f>'Italy-main'!K244/'Italy-main'!L244</f>
        <v>0.0322050613130799</v>
      </c>
      <c r="F244" s="136">
        <f>'Italy-main'!D244/'Italy-main'!K244</f>
        <v>0.00205938867736541</v>
      </c>
      <c r="G244" s="136">
        <f>('Italy-main'!J244+'Italy-main'!D244)/'Italy-main'!K244</f>
        <v>0.0839723517062235</v>
      </c>
      <c r="H244" s="136"/>
      <c r="I244" s="136">
        <f>('Italy-main'!H244-'Italy-main'!H243)/'Italy-main'!H243</f>
        <v>0.454097985347985</v>
      </c>
      <c r="J244" s="136">
        <f>'Italy-main'!E244/'Italy-main'!K244</f>
        <v>0.0222018111945344</v>
      </c>
      <c r="K244" s="137">
        <f>'Italy-main'!J244-'Italy-main'!J243</f>
        <v>127</v>
      </c>
      <c r="L244" s="136">
        <f>(K244-K243)/K243</f>
        <v>0.426966292134831</v>
      </c>
      <c r="M244" s="136">
        <f>K244/'Italy-main'!J243</f>
        <v>0.00346001907097126</v>
      </c>
      <c r="N244" s="154"/>
      <c r="O244" s="155"/>
      <c r="P244" s="137">
        <f>'Italy-main'!L244-'Italy-main'!L243</f>
        <v>177848</v>
      </c>
      <c r="Q244" s="136">
        <f>R244/P244</f>
        <v>0.0854606180558679</v>
      </c>
      <c r="R244" s="138">
        <f>'Italy-main'!K244-'Italy-main'!K243</f>
        <v>15199</v>
      </c>
    </row>
    <row r="245" ht="24.6" customHeight="1">
      <c r="B245" s="159">
        <v>44126</v>
      </c>
      <c r="C245" s="139">
        <f>'Italy-main'!J245/'Italy-main'!K245</f>
        <v>0.0793771445012733</v>
      </c>
      <c r="D245" s="139">
        <f>'Italy-main'!J245/'Italy-main'!I245</f>
        <v>0.142482733103108</v>
      </c>
      <c r="E245" s="139">
        <f>'Italy-main'!K245/'Italy-main'!L245</f>
        <v>0.032954438591944</v>
      </c>
      <c r="F245" s="139">
        <f>'Italy-main'!D245/'Italy-main'!K245</f>
        <v>0.00213000777281062</v>
      </c>
      <c r="G245" s="139">
        <f>('Italy-main'!J245+'Italy-main'!D245)/'Italy-main'!K245</f>
        <v>0.08150715227408389</v>
      </c>
      <c r="H245" s="139"/>
      <c r="I245" s="139">
        <f>('Italy-main'!H245-'Italy-main'!H244)/'Italy-main'!H244</f>
        <v>0.0910808470440054</v>
      </c>
      <c r="J245" s="139">
        <f>'Italy-main'!E245/'Italy-main'!K245</f>
        <v>0.0229448216333209</v>
      </c>
      <c r="K245" s="140">
        <f>'Italy-main'!J245-'Italy-main'!J244</f>
        <v>136</v>
      </c>
      <c r="L245" s="139">
        <f>(K245-K244)/K244</f>
        <v>0.07086614173228351</v>
      </c>
      <c r="M245" s="139">
        <f>K245/'Italy-main'!J244</f>
        <v>0.00369244135534318</v>
      </c>
      <c r="N245" s="152"/>
      <c r="O245" s="153"/>
      <c r="P245" s="140">
        <f>'Italy-main'!L245-'Italy-main'!L244</f>
        <v>170392</v>
      </c>
      <c r="Q245" s="139">
        <f>R245/P245</f>
        <v>0.0943588900887366</v>
      </c>
      <c r="R245" s="141">
        <f>'Italy-main'!K245-'Italy-main'!K244</f>
        <v>16078</v>
      </c>
    </row>
    <row r="246" ht="24.6" customHeight="1">
      <c r="B246" s="159">
        <v>44127</v>
      </c>
      <c r="C246" s="136">
        <f>'Italy-main'!J246/'Italy-main'!K246</f>
        <v>0.0764309535152794</v>
      </c>
      <c r="D246" s="136">
        <f>'Italy-main'!J246/'Italy-main'!I246</f>
        <v>0.141550296400416</v>
      </c>
      <c r="E246" s="136">
        <f>'Italy-main'!K246/'Italy-main'!L246</f>
        <v>0.0338726879748741</v>
      </c>
      <c r="F246" s="136">
        <f>'Italy-main'!D246/'Italy-main'!K246</f>
        <v>0.00216347095813508</v>
      </c>
      <c r="G246" s="136">
        <f>('Italy-main'!J246+'Italy-main'!D246)/'Italy-main'!K246</f>
        <v>0.0785944244734145</v>
      </c>
      <c r="H246" s="136"/>
      <c r="I246" s="136">
        <f>('Italy-main'!H246-'Italy-main'!H245)/'Italy-main'!H245</f>
        <v>0.204906204906205</v>
      </c>
      <c r="J246" s="136">
        <f>'Italy-main'!E246/'Italy-main'!K246</f>
        <v>0.0239198628908014</v>
      </c>
      <c r="K246" s="137">
        <f>'Italy-main'!J246-'Italy-main'!J245</f>
        <v>91</v>
      </c>
      <c r="L246" s="136">
        <f>(K246-K245)/K245</f>
        <v>-0.330882352941176</v>
      </c>
      <c r="M246" s="136">
        <f>K246/'Italy-main'!J245</f>
        <v>0.00246158840077905</v>
      </c>
      <c r="N246" s="154"/>
      <c r="O246" s="155"/>
      <c r="P246" s="137">
        <f>'Italy-main'!L246-'Italy-main'!L245</f>
        <v>182032</v>
      </c>
      <c r="Q246" s="136">
        <f>R246/P246</f>
        <v>0.105162828513668</v>
      </c>
      <c r="R246" s="138">
        <f>'Italy-main'!K246-'Italy-main'!K245</f>
        <v>19143</v>
      </c>
    </row>
    <row r="247" ht="24.6" customHeight="1">
      <c r="B247" s="159">
        <v>44128</v>
      </c>
      <c r="C247" s="139">
        <f>'Italy-main'!J247/'Italy-main'!K247</f>
        <v>0.0737548785056362</v>
      </c>
      <c r="D247" s="139">
        <f>'Italy-main'!J247/'Italy-main'!I247</f>
        <v>0.140884532233821</v>
      </c>
      <c r="E247" s="139">
        <f>'Italy-main'!K247/'Italy-main'!L247</f>
        <v>0.0348126382043982</v>
      </c>
      <c r="F247" s="139">
        <f>'Italy-main'!D247/'Italy-main'!K247</f>
        <v>0.00223583721995049</v>
      </c>
      <c r="G247" s="139">
        <f>('Italy-main'!J247+'Italy-main'!D247)/'Italy-main'!K247</f>
        <v>0.0759907157255867</v>
      </c>
      <c r="H247" s="139"/>
      <c r="I247" s="139">
        <f>('Italy-main'!H247-'Italy-main'!H246)/'Italy-main'!H246</f>
        <v>0.0287425149700599</v>
      </c>
      <c r="J247" s="139">
        <f>'Italy-main'!E247/'Italy-main'!K247</f>
        <v>0.0246080842958203</v>
      </c>
      <c r="K247" s="140">
        <f>'Italy-main'!J247-'Italy-main'!J246</f>
        <v>151</v>
      </c>
      <c r="L247" s="139">
        <f>(K247-K246)/K246</f>
        <v>0.659340659340659</v>
      </c>
      <c r="M247" s="139">
        <f>K247/'Italy-main'!J246</f>
        <v>0.00407458377182331</v>
      </c>
      <c r="N247" s="152"/>
      <c r="O247" s="153"/>
      <c r="P247" s="140">
        <f>'Italy-main'!L247-'Italy-main'!L246</f>
        <v>177669</v>
      </c>
      <c r="Q247" s="139">
        <f>R247/P247</f>
        <v>0.110542638276796</v>
      </c>
      <c r="R247" s="141">
        <f>'Italy-main'!K247-'Italy-main'!K246</f>
        <v>19640</v>
      </c>
    </row>
    <row r="248" ht="24.6" customHeight="1">
      <c r="B248" s="159">
        <v>44129</v>
      </c>
      <c r="C248" s="136">
        <f>'Italy-main'!J248/'Italy-main'!K248</f>
        <v>0.0710142226245859</v>
      </c>
      <c r="D248" s="136">
        <f>'Italy-main'!J248/'Italy-main'!I248</f>
        <v>0.14026137947356</v>
      </c>
      <c r="E248" s="136">
        <f>'Italy-main'!K248/'Italy-main'!L248</f>
        <v>0.0358797548956251</v>
      </c>
      <c r="F248" s="136">
        <f>'Italy-main'!D248/'Italy-main'!K248</f>
        <v>0.00229753015508329</v>
      </c>
      <c r="G248" s="136">
        <f>('Italy-main'!J248+'Italy-main'!D248)/'Italy-main'!K248</f>
        <v>0.0733117527796691</v>
      </c>
      <c r="H248" s="136"/>
      <c r="I248" s="136">
        <f>('Italy-main'!H248-'Italy-main'!H247)/'Italy-main'!H247</f>
        <v>0.109371362048894</v>
      </c>
      <c r="J248" s="136">
        <f>'Italy-main'!E248/'Italy-main'!K248</f>
        <v>0.0251320889646279</v>
      </c>
      <c r="K248" s="137">
        <f>'Italy-main'!J248-'Italy-main'!J247</f>
        <v>128</v>
      </c>
      <c r="L248" s="136">
        <f>(K248-K247)/K247</f>
        <v>-0.152317880794702</v>
      </c>
      <c r="M248" s="136">
        <f>K248/'Italy-main'!J247</f>
        <v>0.00343993550120935</v>
      </c>
      <c r="N248" s="154"/>
      <c r="O248" s="155"/>
      <c r="P248" s="137">
        <f>'Italy-main'!L248-'Italy-main'!L247</f>
        <v>161880</v>
      </c>
      <c r="Q248" s="136">
        <f>R248/P248</f>
        <v>0.131412157153447</v>
      </c>
      <c r="R248" s="138">
        <f>'Italy-main'!K248-'Italy-main'!K247</f>
        <v>21273</v>
      </c>
    </row>
    <row r="249" ht="24.6" customHeight="1">
      <c r="B249" s="159">
        <v>44130</v>
      </c>
      <c r="C249" s="139">
        <f>'Italy-main'!J249/'Italy-main'!K249</f>
        <v>0.0690489306157641</v>
      </c>
      <c r="D249" s="139">
        <f>'Italy-main'!J249/'Italy-main'!I249</f>
        <v>0.139521118581224</v>
      </c>
      <c r="E249" s="139">
        <f>'Italy-main'!K249/'Italy-main'!L249</f>
        <v>0.0367278204939437</v>
      </c>
      <c r="F249" s="139">
        <f>'Italy-main'!D249/'Italy-main'!K249</f>
        <v>0.00236556009793861</v>
      </c>
      <c r="G249" s="139">
        <f>('Italy-main'!J249+'Italy-main'!D249)/'Italy-main'!K249</f>
        <v>0.07141449071370271</v>
      </c>
      <c r="H249" s="139"/>
      <c r="I249" s="139">
        <f>('Italy-main'!H249-'Italy-main'!H248)/'Italy-main'!H248</f>
        <v>-0.242195288315232</v>
      </c>
      <c r="J249" s="139">
        <f>'Italy-main'!E249/'Italy-main'!K249</f>
        <v>0.02631040791173</v>
      </c>
      <c r="K249" s="140">
        <f>'Italy-main'!J249-'Italy-main'!J248</f>
        <v>141</v>
      </c>
      <c r="L249" s="139">
        <f>(K249-K248)/K248</f>
        <v>0.1015625</v>
      </c>
      <c r="M249" s="139">
        <f>K249/'Italy-main'!J248</f>
        <v>0.00377631367507633</v>
      </c>
      <c r="N249" s="152"/>
      <c r="O249" s="153"/>
      <c r="P249" s="140">
        <f>'Italy-main'!L249-'Italy-main'!L248</f>
        <v>124686</v>
      </c>
      <c r="Q249" s="139">
        <f>R249/P249</f>
        <v>0.136398633367018</v>
      </c>
      <c r="R249" s="141">
        <f>'Italy-main'!K249-'Italy-main'!K248</f>
        <v>17007</v>
      </c>
    </row>
    <row r="250" ht="24.6" customHeight="1">
      <c r="B250" s="159">
        <v>44131</v>
      </c>
      <c r="C250" s="136">
        <f>'Italy-main'!J250/'Italy-main'!K250</f>
        <v>0.06675189189380611</v>
      </c>
      <c r="D250" s="136">
        <f>'Italy-main'!J250/'Italy-main'!I250</f>
        <v>0.138609056281895</v>
      </c>
      <c r="E250" s="136">
        <f>'Italy-main'!K250/'Italy-main'!L250</f>
        <v>0.0377699961064893</v>
      </c>
      <c r="F250" s="136">
        <f>'Italy-main'!D250/'Italy-main'!K250</f>
        <v>0.00249832677618462</v>
      </c>
      <c r="G250" s="136">
        <f>('Italy-main'!J250+'Italy-main'!D250)/'Italy-main'!K250</f>
        <v>0.0692502186699907</v>
      </c>
      <c r="H250" s="136"/>
      <c r="I250" s="136">
        <f>('Italy-main'!H250-'Italy-main'!H249)/'Italy-main'!H249</f>
        <v>0.274388977359274</v>
      </c>
      <c r="J250" s="136">
        <f>'Italy-main'!E250/'Italy-main'!K250</f>
        <v>0.0272071504201651</v>
      </c>
      <c r="K250" s="137">
        <f>'Italy-main'!J250-'Italy-main'!J249</f>
        <v>221</v>
      </c>
      <c r="L250" s="136">
        <f>(K250-K249)/K249</f>
        <v>0.567375886524823</v>
      </c>
      <c r="M250" s="136">
        <f>K250/'Italy-main'!J249</f>
        <v>0.00589663544918488</v>
      </c>
      <c r="N250" s="154"/>
      <c r="O250" s="155"/>
      <c r="P250" s="137">
        <f>'Italy-main'!L250-'Italy-main'!L249</f>
        <v>174398</v>
      </c>
      <c r="Q250" s="136">
        <f>R250/P250</f>
        <v>0.126085161527082</v>
      </c>
      <c r="R250" s="138">
        <f>'Italy-main'!K250-'Italy-main'!K249</f>
        <v>21989</v>
      </c>
    </row>
    <row r="251" ht="24.6" customHeight="1">
      <c r="B251" s="159">
        <v>44132</v>
      </c>
      <c r="C251" s="139">
        <f>'Italy-main'!J251/'Italy-main'!K251</f>
        <v>0.06427125334454679</v>
      </c>
      <c r="D251" s="139">
        <f>'Italy-main'!J251/'Italy-main'!I251</f>
        <v>0.137634166533529</v>
      </c>
      <c r="E251" s="139">
        <f>'Italy-main'!K251/'Italy-main'!L251</f>
        <v>0.0389232128377714</v>
      </c>
      <c r="F251" s="139">
        <f>'Italy-main'!D251/'Italy-main'!K251</f>
        <v>0.00260442277106513</v>
      </c>
      <c r="G251" s="139">
        <f>('Italy-main'!J251+'Italy-main'!D251)/'Italy-main'!K251</f>
        <v>0.066875676115612</v>
      </c>
      <c r="H251" s="139"/>
      <c r="I251" s="139">
        <f>('Italy-main'!H251-'Italy-main'!H250)/'Italy-main'!H250</f>
        <v>0.160871454960339</v>
      </c>
      <c r="J251" s="139">
        <f>'Italy-main'!E251/'Italy-main'!K251</f>
        <v>0.0280060227276581</v>
      </c>
      <c r="K251" s="140">
        <f>'Italy-main'!J251-'Italy-main'!J250</f>
        <v>205</v>
      </c>
      <c r="L251" s="139">
        <f>(K251-K250)/K250</f>
        <v>-0.0723981900452489</v>
      </c>
      <c r="M251" s="139">
        <f>K251/'Italy-main'!J250</f>
        <v>0.00543766578249337</v>
      </c>
      <c r="N251" s="152"/>
      <c r="O251" s="153"/>
      <c r="P251" s="140">
        <f>'Italy-main'!L251-'Italy-main'!L250</f>
        <v>198952</v>
      </c>
      <c r="Q251" s="139">
        <f>R251/P251</f>
        <v>0.12559813422333</v>
      </c>
      <c r="R251" s="141">
        <f>'Italy-main'!K251-'Italy-main'!K250</f>
        <v>24988</v>
      </c>
    </row>
    <row r="252" ht="24.6" customHeight="1">
      <c r="B252" s="159">
        <v>44133</v>
      </c>
      <c r="C252" s="136">
        <f>'Italy-main'!J252/'Italy-main'!K252</f>
        <v>0.0618266447181699</v>
      </c>
      <c r="D252" s="136">
        <f>'Italy-main'!J252/'Italy-main'!I252</f>
        <v>0.136500025064272</v>
      </c>
      <c r="E252" s="136">
        <f>'Italy-main'!K252/'Italy-main'!L252</f>
        <v>0.0401599245513561</v>
      </c>
      <c r="F252" s="136">
        <f>'Italy-main'!D252/'Italy-main'!K252</f>
        <v>0.00267760847882321</v>
      </c>
      <c r="G252" s="136">
        <f>('Italy-main'!J252+'Italy-main'!D252)/'Italy-main'!K252</f>
        <v>0.0645042531969932</v>
      </c>
      <c r="H252" s="136"/>
      <c r="I252" s="136">
        <f>('Italy-main'!H252-'Italy-main'!H251)/'Italy-main'!H251</f>
        <v>0.06397716104272939</v>
      </c>
      <c r="J252" s="136">
        <f>'Italy-main'!E252/'Italy-main'!K252</f>
        <v>0.0285681849512241</v>
      </c>
      <c r="K252" s="137">
        <f>'Italy-main'!J252-'Italy-main'!J251</f>
        <v>217</v>
      </c>
      <c r="L252" s="136">
        <f>(K252-K251)/K251</f>
        <v>0.0585365853658537</v>
      </c>
      <c r="M252" s="136">
        <f>K252/'Italy-main'!J251</f>
        <v>0.00572483841181902</v>
      </c>
      <c r="N252" s="154"/>
      <c r="O252" s="155"/>
      <c r="P252" s="137">
        <f>'Italy-main'!L252-'Italy-main'!L251</f>
        <v>201452</v>
      </c>
      <c r="Q252" s="136">
        <f>R252/P252</f>
        <v>0.133178126799436</v>
      </c>
      <c r="R252" s="138">
        <f>'Italy-main'!K252-'Italy-main'!K251</f>
        <v>26829</v>
      </c>
    </row>
    <row r="253" ht="24.6" customHeight="1">
      <c r="B253" s="159">
        <v>44134</v>
      </c>
      <c r="C253" s="139">
        <f>'Italy-main'!J253/'Italy-main'!K253</f>
        <v>0.0591671118494798</v>
      </c>
      <c r="D253" s="139">
        <f>'Italy-main'!J253/'Italy-main'!I253</f>
        <v>0.13513913819309</v>
      </c>
      <c r="E253" s="139">
        <f>'Italy-main'!K253/'Italy-main'!L253</f>
        <v>0.0416013668559904</v>
      </c>
      <c r="F253" s="139">
        <f>'Italy-main'!D253/'Italy-main'!K253</f>
        <v>0.00269580066514944</v>
      </c>
      <c r="G253" s="139">
        <f>('Italy-main'!J253+'Italy-main'!D253)/'Italy-main'!K253</f>
        <v>0.0618629125146293</v>
      </c>
      <c r="H253" s="139"/>
      <c r="I253" s="139">
        <f>('Italy-main'!H253-'Italy-main'!H252)/'Italy-main'!H252</f>
        <v>0.169833729216152</v>
      </c>
      <c r="J253" s="139">
        <f>'Italy-main'!E253/'Italy-main'!K253</f>
        <v>0.0289343095446166</v>
      </c>
      <c r="K253" s="140">
        <f>'Italy-main'!J253-'Italy-main'!J252</f>
        <v>199</v>
      </c>
      <c r="L253" s="139">
        <f>(K253-K252)/K252</f>
        <v>-0.0829493087557604</v>
      </c>
      <c r="M253" s="139">
        <f>K253/'Italy-main'!J252</f>
        <v>0.00522008289176853</v>
      </c>
      <c r="N253" s="152"/>
      <c r="O253" s="153"/>
      <c r="P253" s="140">
        <f>'Italy-main'!L253-'Italy-main'!L252</f>
        <v>215085</v>
      </c>
      <c r="Q253" s="139">
        <f>R253/P253</f>
        <v>0.144496361903434</v>
      </c>
      <c r="R253" s="141">
        <f>'Italy-main'!K253-'Italy-main'!K252</f>
        <v>31079</v>
      </c>
    </row>
    <row r="254" ht="24.6" customHeight="1">
      <c r="B254" s="159">
        <v>44135</v>
      </c>
      <c r="C254" s="136">
        <f>'Italy-main'!J254/'Italy-main'!K254</f>
        <v>0.0568388207762389</v>
      </c>
      <c r="D254" s="136">
        <f>'Italy-main'!J254/'Italy-main'!I254</f>
        <v>0.133429615860358</v>
      </c>
      <c r="E254" s="136">
        <f>'Italy-main'!K254/'Italy-main'!L254</f>
        <v>0.043044231918974</v>
      </c>
      <c r="F254" s="136">
        <f>'Italy-main'!D254/'Italy-main'!K254</f>
        <v>0.00271256788778829</v>
      </c>
      <c r="G254" s="136">
        <f>('Italy-main'!J254+'Italy-main'!D254)/'Italy-main'!K254</f>
        <v>0.0595513886640272</v>
      </c>
      <c r="H254" s="136"/>
      <c r="I254" s="136">
        <f>('Italy-main'!H254-'Italy-main'!H253)/'Italy-main'!H253</f>
        <v>-0.0374130475653318</v>
      </c>
      <c r="J254" s="136">
        <f>'Italy-main'!E254/'Italy-main'!K254</f>
        <v>0.0291553213723268</v>
      </c>
      <c r="K254" s="137">
        <f>'Italy-main'!J254-'Italy-main'!J253</f>
        <v>297</v>
      </c>
      <c r="L254" s="136">
        <f>(K254-K253)/K253</f>
        <v>0.492462311557789</v>
      </c>
      <c r="M254" s="136">
        <f>K254/'Italy-main'!J253</f>
        <v>0.00775031966806712</v>
      </c>
      <c r="N254" s="154"/>
      <c r="O254" s="155"/>
      <c r="P254" s="137">
        <f>'Italy-main'!L254-'Italy-main'!L253</f>
        <v>215886</v>
      </c>
      <c r="Q254" s="136">
        <f>R254/P254</f>
        <v>0.147096152599057</v>
      </c>
      <c r="R254" s="138">
        <f>'Italy-main'!K254-'Italy-main'!K253</f>
        <v>31756</v>
      </c>
    </row>
    <row r="255" ht="24.6" customHeight="1">
      <c r="B255" s="159">
        <v>44136</v>
      </c>
      <c r="C255" s="139">
        <f>'Italy-main'!J255/'Italy-main'!K255</f>
        <v>0.0547357736471484</v>
      </c>
      <c r="D255" s="139">
        <f>'Italy-main'!J255/'Italy-main'!I255</f>
        <v>0.132792940693618</v>
      </c>
      <c r="E255" s="139">
        <f>'Italy-main'!K255/'Italy-main'!L255</f>
        <v>0.0444225101857362</v>
      </c>
      <c r="F255" s="139">
        <f>'Italy-main'!D255/'Italy-main'!K255</f>
        <v>0.00273354620877301</v>
      </c>
      <c r="G255" s="139">
        <f>('Italy-main'!J255+'Italy-main'!D255)/'Italy-main'!K255</f>
        <v>0.0574693198559214</v>
      </c>
      <c r="H255" s="139"/>
      <c r="I255" s="139">
        <f>('Italy-main'!H255-'Italy-main'!H254)/'Italy-main'!H254</f>
        <v>0.0446484375</v>
      </c>
      <c r="J255" s="139">
        <f>'Italy-main'!E255/'Italy-main'!K255</f>
        <v>0.0293810399881579</v>
      </c>
      <c r="K255" s="140">
        <f>'Italy-main'!J255-'Italy-main'!J254</f>
        <v>208</v>
      </c>
      <c r="L255" s="139">
        <f>(K255-K254)/K254</f>
        <v>-0.2996632996633</v>
      </c>
      <c r="M255" s="139">
        <f>K255/'Italy-main'!J254</f>
        <v>0.00538608938836812</v>
      </c>
      <c r="N255" s="152"/>
      <c r="O255" s="153"/>
      <c r="P255" s="140">
        <f>'Italy-main'!L255-'Italy-main'!L254</f>
        <v>183457</v>
      </c>
      <c r="Q255" s="139">
        <f>R255/P255</f>
        <v>0.163008225360711</v>
      </c>
      <c r="R255" s="141">
        <f>'Italy-main'!K255-'Italy-main'!K254</f>
        <v>29905</v>
      </c>
    </row>
    <row r="256" ht="24.6" customHeight="1">
      <c r="B256" s="159">
        <v>44137</v>
      </c>
      <c r="C256" s="136">
        <f>'Italy-main'!J256/'Italy-main'!K256</f>
        <v>0.0533893393549375</v>
      </c>
      <c r="D256" s="136">
        <f>'Italy-main'!J256/'Italy-main'!I256</f>
        <v>0.1319485029576</v>
      </c>
      <c r="E256" s="136">
        <f>'Italy-main'!K256/'Italy-main'!L256</f>
        <v>0.0454299519320124</v>
      </c>
      <c r="F256" s="136">
        <f>'Italy-main'!D256/'Italy-main'!K256</f>
        <v>0.0027638506919195</v>
      </c>
      <c r="G256" s="136">
        <f>('Italy-main'!J256+'Italy-main'!D256)/'Italy-main'!K256</f>
        <v>0.056153190046857</v>
      </c>
      <c r="H256" s="136"/>
      <c r="I256" s="136">
        <f>('Italy-main'!H256-'Italy-main'!H255)/'Italy-main'!H255</f>
        <v>-0.312605167707437</v>
      </c>
      <c r="J256" s="136">
        <f>'Italy-main'!E256/'Italy-main'!K256</f>
        <v>0.0298829395780139</v>
      </c>
      <c r="K256" s="137">
        <f>'Italy-main'!J256-'Italy-main'!J255</f>
        <v>233</v>
      </c>
      <c r="L256" s="136">
        <f>(K256-K255)/K255</f>
        <v>0.120192307692308</v>
      </c>
      <c r="M256" s="136">
        <f>K256/'Italy-main'!J255</f>
        <v>0.00600113326121671</v>
      </c>
      <c r="N256" s="154"/>
      <c r="O256" s="155"/>
      <c r="P256" s="137">
        <f>'Italy-main'!L256-'Italy-main'!L255</f>
        <v>135731</v>
      </c>
      <c r="Q256" s="136">
        <f>R256/P256</f>
        <v>0.163949282035791</v>
      </c>
      <c r="R256" s="138">
        <f>'Italy-main'!K256-'Italy-main'!K255</f>
        <v>22253</v>
      </c>
    </row>
    <row r="257" ht="24.6" customHeight="1">
      <c r="B257" s="159">
        <v>44138</v>
      </c>
      <c r="C257" s="139">
        <f>'Italy-main'!J257/'Italy-main'!K257</f>
        <v>0.0518695653890546</v>
      </c>
      <c r="D257" s="139">
        <f>'Italy-main'!J257/'Italy-main'!I257</f>
        <v>0.13038458357456</v>
      </c>
      <c r="E257" s="139">
        <f>'Italy-main'!K257/'Italy-main'!L257</f>
        <v>0.0466555314966238</v>
      </c>
      <c r="F257" s="139">
        <f>'Italy-main'!D257/'Italy-main'!K257</f>
        <v>0.00292829044429734</v>
      </c>
      <c r="G257" s="139">
        <f>('Italy-main'!J257+'Italy-main'!D257)/'Italy-main'!K257</f>
        <v>0.054797855833352</v>
      </c>
      <c r="H257" s="139"/>
      <c r="I257" s="139">
        <f>('Italy-main'!H257-'Italy-main'!H256)/'Italy-main'!H256</f>
        <v>0.176630582603492</v>
      </c>
      <c r="J257" s="139">
        <f>'Italy-main'!E257/'Italy-main'!K257</f>
        <v>0.0307161216536879</v>
      </c>
      <c r="K257" s="140">
        <f>'Italy-main'!J257-'Italy-main'!J256</f>
        <v>353</v>
      </c>
      <c r="L257" s="139">
        <f>(K257-K256)/K256</f>
        <v>0.515021459227468</v>
      </c>
      <c r="M257" s="139">
        <f>K257/'Italy-main'!J256</f>
        <v>0.00903760976983538</v>
      </c>
      <c r="N257" s="152"/>
      <c r="O257" s="153"/>
      <c r="P257" s="140">
        <f>'Italy-main'!L257-'Italy-main'!L256</f>
        <v>182287</v>
      </c>
      <c r="Q257" s="139">
        <f>R257/P257</f>
        <v>0.154926023249052</v>
      </c>
      <c r="R257" s="141">
        <f>'Italy-main'!K257-'Italy-main'!K256</f>
        <v>28241</v>
      </c>
    </row>
    <row r="258" ht="24.6" customHeight="1">
      <c r="B258" s="159">
        <v>44139</v>
      </c>
      <c r="C258" s="136">
        <f>'Italy-main'!J258/'Italy-main'!K258</f>
        <v>0.0503101684386059</v>
      </c>
      <c r="D258" s="136">
        <f>'Italy-main'!J258/'Italy-main'!I258</f>
        <v>0.129365146497147</v>
      </c>
      <c r="E258" s="136">
        <f>'Italy-main'!K258/'Italy-main'!L258</f>
        <v>0.0479081199292001</v>
      </c>
      <c r="F258" s="136">
        <f>'Italy-main'!D258/'Italy-main'!K258</f>
        <v>0.00289988195506701</v>
      </c>
      <c r="G258" s="136">
        <f>('Italy-main'!J258+'Italy-main'!D258)/'Italy-main'!K258</f>
        <v>0.0532100503936729</v>
      </c>
      <c r="H258" s="136"/>
      <c r="I258" s="136">
        <f>('Italy-main'!H258-'Italy-main'!H257)/'Italy-main'!H257</f>
        <v>0.160101710587147</v>
      </c>
      <c r="J258" s="136">
        <f>'Italy-main'!E258/'Italy-main'!K258</f>
        <v>0.0308814654272581</v>
      </c>
      <c r="K258" s="137">
        <f>'Italy-main'!J258-'Italy-main'!J257</f>
        <v>352</v>
      </c>
      <c r="L258" s="136">
        <f>(K258-K257)/K257</f>
        <v>-0.0028328611898017</v>
      </c>
      <c r="M258" s="136">
        <f>K258/'Italy-main'!J257</f>
        <v>0.00893128996244799</v>
      </c>
      <c r="N258" s="154"/>
      <c r="O258" s="155"/>
      <c r="P258" s="137">
        <f>'Italy-main'!L258-'Italy-main'!L257</f>
        <v>211831</v>
      </c>
      <c r="Q258" s="136">
        <f>R258/P258</f>
        <v>0.144209298922254</v>
      </c>
      <c r="R258" s="138">
        <f>'Italy-main'!K258-'Italy-main'!K257</f>
        <v>30548</v>
      </c>
    </row>
    <row r="259" ht="24.6" customHeight="1">
      <c r="B259" s="159">
        <v>44140</v>
      </c>
      <c r="C259" s="139">
        <f>'Italy-main'!J259/'Italy-main'!K259</f>
        <v>0.0487247220501431</v>
      </c>
      <c r="D259" s="139">
        <f>'Italy-main'!J259/'Italy-main'!I259</f>
        <v>0.128680696294731</v>
      </c>
      <c r="E259" s="139">
        <f>'Italy-main'!K259/'Italy-main'!L259</f>
        <v>0.0493418004718486</v>
      </c>
      <c r="F259" s="139">
        <f>'Italy-main'!D259/'Italy-main'!K259</f>
        <v>0.00289860694720074</v>
      </c>
      <c r="G259" s="139">
        <f>('Italy-main'!J259+'Italy-main'!D259)/'Italy-main'!K259</f>
        <v>0.0516233289973439</v>
      </c>
      <c r="H259" s="139"/>
      <c r="I259" s="139">
        <f>('Italy-main'!H259-'Italy-main'!H258)/'Italy-main'!H258</f>
        <v>0.160204040967601</v>
      </c>
      <c r="J259" s="139">
        <f>'Italy-main'!E259/'Italy-main'!K259</f>
        <v>0.0310918328627593</v>
      </c>
      <c r="K259" s="140">
        <f>'Italy-main'!J259-'Italy-main'!J258</f>
        <v>428</v>
      </c>
      <c r="L259" s="139">
        <f>(K259-K258)/K258</f>
        <v>0.215909090909091</v>
      </c>
      <c r="M259" s="139">
        <f>K259/'Italy-main'!J258</f>
        <v>0.0107635046775978</v>
      </c>
      <c r="N259" s="152"/>
      <c r="O259" s="153"/>
      <c r="P259" s="140">
        <f>'Italy-main'!L259-'Italy-main'!L258</f>
        <v>219884</v>
      </c>
      <c r="Q259" s="139">
        <f>R259/P259</f>
        <v>0.15691000709465</v>
      </c>
      <c r="R259" s="141">
        <f>'Italy-main'!K259-'Italy-main'!K258</f>
        <v>34502</v>
      </c>
    </row>
    <row r="260" ht="24.6" customHeight="1">
      <c r="B260" s="159">
        <v>44141</v>
      </c>
      <c r="C260" s="136">
        <f>'Italy-main'!J260/'Italy-main'!K260</f>
        <v>0.0471066361725829</v>
      </c>
      <c r="D260" s="136">
        <f>'Italy-main'!J260/'Italy-main'!I260</f>
        <v>0.125843462104204</v>
      </c>
      <c r="E260" s="136">
        <f>'Italy-main'!K260/'Italy-main'!L260</f>
        <v>0.0508899417504685</v>
      </c>
      <c r="F260" s="136">
        <f>'Italy-main'!D260/'Italy-main'!K260</f>
        <v>0.00291533023214838</v>
      </c>
      <c r="G260" s="136">
        <f>('Italy-main'!J260+'Italy-main'!D260)/'Italy-main'!K260</f>
        <v>0.0500219664047313</v>
      </c>
      <c r="H260" s="136"/>
      <c r="I260" s="136">
        <f>('Italy-main'!H260-'Italy-main'!H259)/'Italy-main'!H259</f>
        <v>-0.080479510871432</v>
      </c>
      <c r="J260" s="136">
        <f>'Italy-main'!E260/'Italy-main'!K260</f>
        <v>0.030741374853509</v>
      </c>
      <c r="K260" s="137">
        <f>'Italy-main'!J260-'Italy-main'!J259</f>
        <v>446</v>
      </c>
      <c r="L260" s="136">
        <f>(K260-K259)/K259</f>
        <v>0.0420560747663551</v>
      </c>
      <c r="M260" s="136">
        <f>K260/'Italy-main'!J259</f>
        <v>0.0110967356687898</v>
      </c>
      <c r="N260" s="154"/>
      <c r="O260" s="155"/>
      <c r="P260" s="137">
        <f>'Italy-main'!L260-'Italy-main'!L259</f>
        <v>234245</v>
      </c>
      <c r="Q260" s="136">
        <f>R260/P260</f>
        <v>0.161378044355269</v>
      </c>
      <c r="R260" s="138">
        <f>'Italy-main'!K260-'Italy-main'!K259</f>
        <v>37802</v>
      </c>
    </row>
    <row r="261" ht="24.6" customHeight="1">
      <c r="B261" s="159">
        <v>44142</v>
      </c>
      <c r="C261" s="139">
        <f>'Italy-main'!J261/'Italy-main'!K261</f>
        <v>0.045499673126572</v>
      </c>
      <c r="D261" s="139">
        <f>'Italy-main'!J261/'Italy-main'!I261</f>
        <v>0.124852914795479</v>
      </c>
      <c r="E261" s="139">
        <f>'Italy-main'!K261/'Italy-main'!L261</f>
        <v>0.0525205212025511</v>
      </c>
      <c r="F261" s="139">
        <f>'Italy-main'!D261/'Italy-main'!K261</f>
        <v>0.00291859189575508</v>
      </c>
      <c r="G261" s="139">
        <f>('Italy-main'!J261+'Italy-main'!D261)/'Italy-main'!K261</f>
        <v>0.0484182650223271</v>
      </c>
      <c r="H261" s="139"/>
      <c r="I261" s="139">
        <f>('Italy-main'!H261-'Italy-main'!H260)/'Italy-main'!H260</f>
        <v>0.248337691445648</v>
      </c>
      <c r="J261" s="139">
        <f>'Italy-main'!E261/'Italy-main'!K261</f>
        <v>0.0307405068200202</v>
      </c>
      <c r="K261" s="140">
        <f>'Italy-main'!J261-'Italy-main'!J260</f>
        <v>425</v>
      </c>
      <c r="L261" s="139">
        <f>(K261-K260)/K260</f>
        <v>-0.047085201793722</v>
      </c>
      <c r="M261" s="139">
        <f>K261/'Italy-main'!J260</f>
        <v>0.0104581918401496</v>
      </c>
      <c r="N261" s="152"/>
      <c r="O261" s="153"/>
      <c r="P261" s="140">
        <f>'Italy-main'!L261-'Italy-main'!L260</f>
        <v>231673</v>
      </c>
      <c r="Q261" s="139">
        <f>R261/P261</f>
        <v>0.171832712486997</v>
      </c>
      <c r="R261" s="141">
        <f>'Italy-main'!K261-'Italy-main'!K260</f>
        <v>39809</v>
      </c>
    </row>
    <row r="262" ht="24.6" customHeight="1">
      <c r="B262" s="159">
        <v>44143</v>
      </c>
      <c r="C262" s="136">
        <f>'Italy-main'!J262/'Italy-main'!K262</f>
        <v>0.0442667339675587</v>
      </c>
      <c r="D262" s="136">
        <f>'Italy-main'!J262/'Italy-main'!I262</f>
        <v>0.123536890358548</v>
      </c>
      <c r="E262" s="136">
        <f>'Italy-main'!K262/'Italy-main'!L262</f>
        <v>0.0538198242468811</v>
      </c>
      <c r="F262" s="136">
        <f>'Italy-main'!D262/'Italy-main'!K262</f>
        <v>0.00293977996030388</v>
      </c>
      <c r="G262" s="136">
        <f>('Italy-main'!J262+'Italy-main'!D262)/'Italy-main'!K262</f>
        <v>0.0472065139278626</v>
      </c>
      <c r="H262" s="136"/>
      <c r="I262" s="136">
        <f>('Italy-main'!H262-'Italy-main'!H261)/'Italy-main'!H261</f>
        <v>-0.218983781195763</v>
      </c>
      <c r="J262" s="136">
        <f>'Italy-main'!E262/'Italy-main'!K262</f>
        <v>0.0312147098076791</v>
      </c>
      <c r="K262" s="137">
        <f>'Italy-main'!J262-'Italy-main'!J261</f>
        <v>331</v>
      </c>
      <c r="L262" s="136">
        <f>(K262-K261)/K261</f>
        <v>-0.221176470588235</v>
      </c>
      <c r="M262" s="136">
        <f>K262/'Italy-main'!J261</f>
        <v>0.00806078464797993</v>
      </c>
      <c r="N262" s="154"/>
      <c r="O262" s="155"/>
      <c r="P262" s="137">
        <f>'Italy-main'!L262-'Italy-main'!L261</f>
        <v>191144</v>
      </c>
      <c r="Q262" s="136">
        <f>R262/P262</f>
        <v>0.170625287741179</v>
      </c>
      <c r="R262" s="138">
        <f>'Italy-main'!K262-'Italy-main'!K261</f>
        <v>32614</v>
      </c>
    </row>
    <row r="263" ht="24.6" customHeight="1">
      <c r="B263" s="159">
        <v>44144</v>
      </c>
      <c r="C263" s="139">
        <f>'Italy-main'!J263/'Italy-main'!K263</f>
        <v>0.0434726923809811</v>
      </c>
      <c r="D263" s="139">
        <f>'Italy-main'!J263/'Italy-main'!I263</f>
        <v>0.120913206038999</v>
      </c>
      <c r="E263" s="139">
        <f>'Italy-main'!K263/'Italy-main'!L263</f>
        <v>0.0548081836557219</v>
      </c>
      <c r="F263" s="139">
        <f>'Italy-main'!D263/'Italy-main'!K263</f>
        <v>0.00296655570283629</v>
      </c>
      <c r="G263" s="139">
        <f>('Italy-main'!J263+'Italy-main'!D263)/'Italy-main'!K263</f>
        <v>0.0464392480838174</v>
      </c>
      <c r="H263" s="139"/>
      <c r="I263" s="139">
        <f>('Italy-main'!H263-'Italy-main'!H262)/'Italy-main'!H262</f>
        <v>-0.436858237547893</v>
      </c>
      <c r="J263" s="139">
        <f>'Italy-main'!E263/'Italy-main'!K263</f>
        <v>0.0317428749038134</v>
      </c>
      <c r="K263" s="140">
        <f>'Italy-main'!J263-'Italy-main'!J262</f>
        <v>356</v>
      </c>
      <c r="L263" s="139">
        <f>(K263-K262)/K262</f>
        <v>0.07552870090634441</v>
      </c>
      <c r="M263" s="139">
        <f>K263/'Italy-main'!J262</f>
        <v>0.008600280233850319</v>
      </c>
      <c r="N263" s="152"/>
      <c r="O263" s="153"/>
      <c r="P263" s="140">
        <f>'Italy-main'!L263-'Italy-main'!L262</f>
        <v>147725</v>
      </c>
      <c r="Q263" s="139">
        <f>R263/P263</f>
        <v>0.171054323912676</v>
      </c>
      <c r="R263" s="141">
        <f>'Italy-main'!K263-'Italy-main'!K262</f>
        <v>25269</v>
      </c>
    </row>
    <row r="264" ht="24.6" customHeight="1">
      <c r="B264" s="159">
        <v>44145</v>
      </c>
      <c r="C264" s="136">
        <f>'Italy-main'!J264/'Italy-main'!K264</f>
        <v>0.0425229265176104</v>
      </c>
      <c r="D264" s="136">
        <f>'Italy-main'!J264/'Italy-main'!I264</f>
        <v>0.116604182104164</v>
      </c>
      <c r="E264" s="136">
        <f>'Italy-main'!K264/'Italy-main'!L264</f>
        <v>0.0561134161088186</v>
      </c>
      <c r="F264" s="136">
        <f>'Italy-main'!D264/'Italy-main'!K264</f>
        <v>0.0029845408618904</v>
      </c>
      <c r="G264" s="136">
        <f>('Italy-main'!J264+'Italy-main'!D264)/'Italy-main'!K264</f>
        <v>0.0455074673795008</v>
      </c>
      <c r="H264" s="136"/>
      <c r="I264" s="136">
        <f>('Italy-main'!H264-'Italy-main'!H263)/'Italy-main'!H263</f>
        <v>0.141379779561845</v>
      </c>
      <c r="J264" s="136">
        <f>'Italy-main'!E264/'Italy-main'!K264</f>
        <v>0.0317480408613881</v>
      </c>
      <c r="K264" s="137">
        <f>'Italy-main'!J264-'Italy-main'!J263</f>
        <v>580</v>
      </c>
      <c r="L264" s="136">
        <f>(K264-K263)/K263</f>
        <v>0.629213483146067</v>
      </c>
      <c r="M264" s="136">
        <f>K264/'Italy-main'!J263</f>
        <v>0.0138922155688623</v>
      </c>
      <c r="N264" s="154"/>
      <c r="O264" s="155"/>
      <c r="P264" s="137">
        <f>'Italy-main'!L264-'Italy-main'!L263</f>
        <v>217758</v>
      </c>
      <c r="Q264" s="136">
        <f>R264/P264</f>
        <v>0.161142185361732</v>
      </c>
      <c r="R264" s="138">
        <f>'Italy-main'!K264-'Italy-main'!K263</f>
        <v>35090</v>
      </c>
    </row>
    <row r="265" ht="24.6" customHeight="1">
      <c r="B265" s="159">
        <v>44146</v>
      </c>
      <c r="C265" s="139">
        <f>'Italy-main'!J265/'Italy-main'!K265</f>
        <v>0.0417658475492598</v>
      </c>
      <c r="D265" s="139">
        <f>'Italy-main'!J265/'Italy-main'!I265</f>
        <v>0.115429990352393</v>
      </c>
      <c r="E265" s="139">
        <f>'Italy-main'!K265/'Italy-main'!L265</f>
        <v>0.057243314477545</v>
      </c>
      <c r="F265" s="139">
        <f>'Italy-main'!D265/'Italy-main'!K265</f>
        <v>0.00299584607127022</v>
      </c>
      <c r="G265" s="139">
        <f>('Italy-main'!J265+'Italy-main'!D265)/'Italy-main'!K265</f>
        <v>0.0447616936205301</v>
      </c>
      <c r="H265" s="139"/>
      <c r="I265" s="139">
        <f>('Italy-main'!H265-'Italy-main'!H264)/'Italy-main'!H264</f>
        <v>0.385789222699094</v>
      </c>
      <c r="J265" s="139">
        <f>'Italy-main'!E265/'Italy-main'!K265</f>
        <v>0.0316260608464991</v>
      </c>
      <c r="K265" s="140">
        <f>'Italy-main'!J265-'Italy-main'!J264</f>
        <v>623</v>
      </c>
      <c r="L265" s="139">
        <f>(K265-K264)/K264</f>
        <v>0.0741379310344828</v>
      </c>
      <c r="M265" s="139">
        <f>K265/'Italy-main'!J264</f>
        <v>0.0147176943066383</v>
      </c>
      <c r="N265" s="152"/>
      <c r="O265" s="153"/>
      <c r="P265" s="140">
        <f>'Italy-main'!L265-'Italy-main'!L264</f>
        <v>225640</v>
      </c>
      <c r="Q265" s="139">
        <f>R265/P265</f>
        <v>0.146077823081014</v>
      </c>
      <c r="R265" s="141">
        <f>'Italy-main'!K265-'Italy-main'!K264</f>
        <v>32961</v>
      </c>
    </row>
    <row r="266" ht="24.6" customHeight="1">
      <c r="B266" s="159">
        <v>44147</v>
      </c>
      <c r="C266" s="136">
        <f>'Italy-main'!J266/'Italy-main'!K266</f>
        <v>0.0408748678967855</v>
      </c>
      <c r="D266" s="136">
        <f>'Italy-main'!J266/'Italy-main'!I266</f>
        <v>0.112412896703614</v>
      </c>
      <c r="E266" s="136">
        <f>'Italy-main'!K266/'Italy-main'!L266</f>
        <v>0.05859182611826</v>
      </c>
      <c r="F266" s="136">
        <f>'Italy-main'!D266/'Italy-main'!K266</f>
        <v>0.00297261536701485</v>
      </c>
      <c r="G266" s="136">
        <f>('Italy-main'!J266+'Italy-main'!D266)/'Italy-main'!K266</f>
        <v>0.0438474832638004</v>
      </c>
      <c r="H266" s="136"/>
      <c r="I266" s="136">
        <f>('Italy-main'!H266-'Italy-main'!H265)/'Italy-main'!H265</f>
        <v>-0.0667584308327598</v>
      </c>
      <c r="J266" s="136">
        <f>'Italy-main'!E266/'Italy-main'!K266</f>
        <v>0.0309855298335242</v>
      </c>
      <c r="K266" s="137">
        <f>'Italy-main'!J266-'Italy-main'!J265</f>
        <v>636</v>
      </c>
      <c r="L266" s="136">
        <f>(K266-K265)/K265</f>
        <v>0.0208667736757624</v>
      </c>
      <c r="M266" s="136">
        <f>K266/'Italy-main'!J265</f>
        <v>0.0148068819407259</v>
      </c>
      <c r="N266" s="154"/>
      <c r="O266" s="155"/>
      <c r="P266" s="137">
        <f>'Italy-main'!L266-'Italy-main'!L265</f>
        <v>234672</v>
      </c>
      <c r="Q266" s="136">
        <f>R266/P266</f>
        <v>0.161830128860708</v>
      </c>
      <c r="R266" s="138">
        <f>'Italy-main'!K266-'Italy-main'!K265</f>
        <v>37977</v>
      </c>
    </row>
    <row r="267" ht="24.6" customHeight="1">
      <c r="B267" s="159">
        <v>44148</v>
      </c>
      <c r="C267" s="139">
        <f>'Italy-main'!J267/'Italy-main'!K267</f>
        <v>0.0398617180663287</v>
      </c>
      <c r="D267" s="139">
        <f>'Italy-main'!J267/'Italy-main'!I267</f>
        <v>0.110558113205657</v>
      </c>
      <c r="E267" s="139">
        <f>'Italy-main'!K267/'Italy-main'!L267</f>
        <v>0.0599988101053913</v>
      </c>
      <c r="F267" s="139">
        <f>'Italy-main'!D267/'Italy-main'!K267</f>
        <v>0.00291699742527565</v>
      </c>
      <c r="G267" s="139">
        <f>('Italy-main'!J267+'Italy-main'!D267)/'Italy-main'!K267</f>
        <v>0.0427787154916044</v>
      </c>
      <c r="H267" s="139"/>
      <c r="I267" s="139">
        <f>('Italy-main'!H267-'Italy-main'!H266)/'Italy-main'!H266</f>
        <v>0.330752212389381</v>
      </c>
      <c r="J267" s="139">
        <f>'Italy-main'!E267/'Italy-main'!K267</f>
        <v>0.0308352817611801</v>
      </c>
      <c r="K267" s="140">
        <f>'Italy-main'!J267-'Italy-main'!J266</f>
        <v>550</v>
      </c>
      <c r="L267" s="139">
        <f>(K267-K266)/K266</f>
        <v>-0.135220125786164</v>
      </c>
      <c r="M267" s="139">
        <f>K267/'Italy-main'!J266</f>
        <v>0.0126178623047099</v>
      </c>
      <c r="N267" s="152"/>
      <c r="O267" s="153"/>
      <c r="P267" s="140">
        <f>'Italy-main'!L267-'Italy-main'!L266</f>
        <v>254908</v>
      </c>
      <c r="Q267" s="139">
        <f>R267/P267</f>
        <v>0.160457890689974</v>
      </c>
      <c r="R267" s="141">
        <f>'Italy-main'!K267-'Italy-main'!K266</f>
        <v>40902</v>
      </c>
    </row>
    <row r="268" ht="24.6" customHeight="1">
      <c r="B268" s="159">
        <v>44149</v>
      </c>
      <c r="C268" s="136">
        <f>'Italy-main'!J268/'Italy-main'!K268</f>
        <v>0.0390397290817717</v>
      </c>
      <c r="D268" s="136">
        <f>'Italy-main'!J268/'Italy-main'!I268</f>
        <v>0.108603080931571</v>
      </c>
      <c r="E268" s="136">
        <f>'Italy-main'!K268/'Italy-main'!L268</f>
        <v>0.0612613177751821</v>
      </c>
      <c r="F268" s="136">
        <f>'Italy-main'!D268/'Italy-main'!K268</f>
        <v>0.00288846640432239</v>
      </c>
      <c r="G268" s="136">
        <f>('Italy-main'!J268+'Italy-main'!D268)/'Italy-main'!K268</f>
        <v>0.0419281954860941</v>
      </c>
      <c r="H268" s="136"/>
      <c r="I268" s="136">
        <f>('Italy-main'!H268-'Italy-main'!H267)/'Italy-main'!H267</f>
        <v>-0.151115267387088</v>
      </c>
      <c r="J268" s="136">
        <f>'Italy-main'!E268/'Italy-main'!K268</f>
        <v>0.0303210339067163</v>
      </c>
      <c r="K268" s="137">
        <f>'Italy-main'!J268-'Italy-main'!J267</f>
        <v>544</v>
      </c>
      <c r="L268" s="136">
        <f>(K268-K267)/K267</f>
        <v>-0.0109090909090909</v>
      </c>
      <c r="M268" s="136">
        <f>K268/'Italy-main'!J267</f>
        <v>0.0123247015111353</v>
      </c>
      <c r="N268" s="154"/>
      <c r="O268" s="155"/>
      <c r="P268" s="137">
        <f>'Italy-main'!L268-'Italy-main'!L267</f>
        <v>227695</v>
      </c>
      <c r="Q268" s="136">
        <f>R268/P268</f>
        <v>0.163591646720394</v>
      </c>
      <c r="R268" s="138">
        <f>'Italy-main'!K268-'Italy-main'!K267</f>
        <v>37249</v>
      </c>
    </row>
    <row r="269" ht="24.6" customHeight="1">
      <c r="B269" s="159">
        <v>44150</v>
      </c>
      <c r="C269" s="139">
        <f>'Italy-main'!J269/'Italy-main'!K269</f>
        <v>0.0383775028022221</v>
      </c>
      <c r="D269" s="139">
        <f>'Italy-main'!J269/'Italy-main'!I269</f>
        <v>0.107480810817233</v>
      </c>
      <c r="E269" s="139">
        <f>'Italy-main'!K269/'Italy-main'!L269</f>
        <v>0.062427423615557</v>
      </c>
      <c r="F269" s="139">
        <f>'Italy-main'!D269/'Italy-main'!K269</f>
        <v>0.0029036196818237</v>
      </c>
      <c r="G269" s="139">
        <f>('Italy-main'!J269+'Italy-main'!D269)/'Italy-main'!K269</f>
        <v>0.0412811224840458</v>
      </c>
      <c r="H269" s="139"/>
      <c r="I269" s="139">
        <f>('Italy-main'!H269-'Italy-main'!H268)/'Italy-main'!H268</f>
        <v>-0.0185238075808887</v>
      </c>
      <c r="J269" s="139">
        <f>'Italy-main'!E269/'Italy-main'!K269</f>
        <v>0.0300959925466408</v>
      </c>
      <c r="K269" s="140">
        <f>'Italy-main'!J269-'Italy-main'!J268</f>
        <v>546</v>
      </c>
      <c r="L269" s="139">
        <f>(K269-K268)/K268</f>
        <v>0.00367647058823529</v>
      </c>
      <c r="M269" s="139">
        <f>K269/'Italy-main'!J268</f>
        <v>0.0122194123044558</v>
      </c>
      <c r="N269" s="152"/>
      <c r="O269" s="153"/>
      <c r="P269" s="140">
        <f>'Italy-main'!L269-'Italy-main'!L268</f>
        <v>195275</v>
      </c>
      <c r="Q269" s="139">
        <f>R269/P269</f>
        <v>0.173995647164256</v>
      </c>
      <c r="R269" s="141">
        <f>'Italy-main'!K269-'Italy-main'!K268</f>
        <v>33977</v>
      </c>
    </row>
    <row r="270" ht="24.6" customHeight="1">
      <c r="B270" s="159">
        <v>44151</v>
      </c>
      <c r="C270" s="136">
        <f>'Italy-main'!J270/'Italy-main'!K270</f>
        <v>0.0379249693792339</v>
      </c>
      <c r="D270" s="136">
        <f>'Italy-main'!J270/'Italy-main'!I270</f>
        <v>0.103383186696928</v>
      </c>
      <c r="E270" s="136">
        <f>'Italy-main'!K270/'Italy-main'!L270</f>
        <v>0.06336387447691399</v>
      </c>
      <c r="F270" s="136">
        <f>'Italy-main'!D270/'Italy-main'!K270</f>
        <v>0.00289580812700424</v>
      </c>
      <c r="G270" s="136">
        <f>('Italy-main'!J270+'Italy-main'!D270)/'Italy-main'!K270</f>
        <v>0.0408207775062382</v>
      </c>
      <c r="H270" s="136"/>
      <c r="I270" s="136">
        <f>('Italy-main'!H270-'Italy-main'!H269)/'Italy-main'!H269</f>
        <v>-0.779921014342133</v>
      </c>
      <c r="J270" s="136">
        <f>'Italy-main'!E270/'Italy-main'!K270</f>
        <v>0.0298769115692179</v>
      </c>
      <c r="K270" s="137">
        <f>'Italy-main'!J270-'Italy-main'!J269</f>
        <v>504</v>
      </c>
      <c r="L270" s="136">
        <f>(K270-K269)/K269</f>
        <v>-0.0769230769230769</v>
      </c>
      <c r="M270" s="136">
        <f>K270/'Italy-main'!J269</f>
        <v>0.0111432930199651</v>
      </c>
      <c r="N270" s="154"/>
      <c r="O270" s="155"/>
      <c r="P270" s="137">
        <f>'Italy-main'!L270-'Italy-main'!L269</f>
        <v>152663</v>
      </c>
      <c r="Q270" s="136">
        <f>R270/P270</f>
        <v>0.179165875162941</v>
      </c>
      <c r="R270" s="138">
        <f>'Italy-main'!K270-'Italy-main'!K269</f>
        <v>27352</v>
      </c>
    </row>
    <row r="271" ht="24.6" customHeight="1">
      <c r="B271" s="159">
        <v>44152</v>
      </c>
      <c r="C271" s="139">
        <f>'Italy-main'!J271/'Italy-main'!K271</f>
        <v>0.037529319781079</v>
      </c>
      <c r="D271" s="139">
        <f>'Italy-main'!J271/'Italy-main'!I271</f>
        <v>0.101494545629295</v>
      </c>
      <c r="E271" s="139">
        <f>'Italy-main'!K271/'Italy-main'!L271</f>
        <v>0.0643505054469431</v>
      </c>
      <c r="F271" s="139">
        <f>'Italy-main'!D271/'Italy-main'!K271</f>
        <v>0.00291743937347747</v>
      </c>
      <c r="G271" s="139">
        <f>('Italy-main'!J271+'Italy-main'!D271)/'Italy-main'!K271</f>
        <v>0.0404467591545564</v>
      </c>
      <c r="H271" s="139"/>
      <c r="I271" s="139">
        <f>('Italy-main'!H271-'Italy-main'!H270)/'Italy-main'!H270</f>
        <v>2.02720060445788</v>
      </c>
      <c r="J271" s="139">
        <f>'Italy-main'!E271/'Italy-main'!K271</f>
        <v>0.0296315561615156</v>
      </c>
      <c r="K271" s="140">
        <f>'Italy-main'!J271-'Italy-main'!J270</f>
        <v>731</v>
      </c>
      <c r="L271" s="139">
        <f>(K271-K270)/K270</f>
        <v>0.450396825396825</v>
      </c>
      <c r="M271" s="139">
        <f>K271/'Italy-main'!J270</f>
        <v>0.0159840815166291</v>
      </c>
      <c r="N271" s="152"/>
      <c r="O271" s="153"/>
      <c r="P271" s="140">
        <f>'Italy-main'!L271-'Italy-main'!L270</f>
        <v>208458</v>
      </c>
      <c r="Q271" s="139">
        <f>R271/P271</f>
        <v>0.154424392443562</v>
      </c>
      <c r="R271" s="141">
        <f>'Italy-main'!K271-'Italy-main'!K270</f>
        <v>32191</v>
      </c>
    </row>
    <row r="272" ht="24.6" customHeight="1">
      <c r="B272" s="159">
        <v>44153</v>
      </c>
      <c r="C272" s="136">
        <f>'Italy-main'!J272/'Italy-main'!K272</f>
        <v>0.0371100135811474</v>
      </c>
      <c r="D272" s="136">
        <f>'Italy-main'!J272/'Italy-main'!I272</f>
        <v>0.0979672882168281</v>
      </c>
      <c r="E272" s="136">
        <f>'Italy-main'!K272/'Italy-main'!L272</f>
        <v>0.06533479104633121</v>
      </c>
      <c r="F272" s="136">
        <f>'Italy-main'!D272/'Italy-main'!K272</f>
        <v>0.00288442192097784</v>
      </c>
      <c r="G272" s="136">
        <f>('Italy-main'!J272+'Italy-main'!D272)/'Italy-main'!K272</f>
        <v>0.0399944355021252</v>
      </c>
      <c r="H272" s="136"/>
      <c r="I272" s="136">
        <f>('Italy-main'!H272-'Italy-main'!H271)/'Italy-main'!H271</f>
        <v>-0.416073879945089</v>
      </c>
      <c r="J272" s="136">
        <f>'Italy-main'!E272/'Italy-main'!K272</f>
        <v>0.0292167576268203</v>
      </c>
      <c r="K272" s="137">
        <f>'Italy-main'!J272-'Italy-main'!J271</f>
        <v>753</v>
      </c>
      <c r="L272" s="136">
        <f>(K272-K271)/K271</f>
        <v>0.0300957592339261</v>
      </c>
      <c r="M272" s="136">
        <f>K272/'Italy-main'!J271</f>
        <v>0.0162060950413223</v>
      </c>
      <c r="N272" s="154"/>
      <c r="O272" s="155"/>
      <c r="P272" s="137">
        <f>'Italy-main'!L272-'Italy-main'!L271</f>
        <v>234834</v>
      </c>
      <c r="Q272" s="136">
        <f>R272/P272</f>
        <v>0.145975455002257</v>
      </c>
      <c r="R272" s="138">
        <f>'Italy-main'!K272-'Italy-main'!K271</f>
        <v>34280</v>
      </c>
    </row>
    <row r="273" ht="24.6" customHeight="1">
      <c r="B273" s="159">
        <v>44154</v>
      </c>
      <c r="C273" s="139">
        <f>'Italy-main'!J273/'Italy-main'!K273</f>
        <v>0.0365830918406026</v>
      </c>
      <c r="D273" s="139">
        <f>'Italy-main'!J273/'Italy-main'!I273</f>
        <v>0.0959343630194775</v>
      </c>
      <c r="E273" s="139">
        <f>'Italy-main'!K273/'Italy-main'!L273</f>
        <v>0.0663401459512819</v>
      </c>
      <c r="F273" s="139">
        <f>'Italy-main'!D273/'Italy-main'!K273</f>
        <v>0.00283677536896421</v>
      </c>
      <c r="G273" s="139">
        <f>('Italy-main'!J273+'Italy-main'!D273)/'Italy-main'!K273</f>
        <v>0.0394198672095668</v>
      </c>
      <c r="H273" s="139"/>
      <c r="I273" s="139">
        <f>('Italy-main'!H273-'Italy-main'!H272)/'Italy-main'!H272</f>
        <v>0.977238726223552</v>
      </c>
      <c r="J273" s="139">
        <f>'Italy-main'!E273/'Italy-main'!K273</f>
        <v>0.0285221256251299</v>
      </c>
      <c r="K273" s="140">
        <f>'Italy-main'!J273-'Italy-main'!J272</f>
        <v>653</v>
      </c>
      <c r="L273" s="139">
        <f>(K273-K272)/K272</f>
        <v>-0.132802124833997</v>
      </c>
      <c r="M273" s="139">
        <f>K273/'Italy-main'!J272</f>
        <v>0.0138297647033907</v>
      </c>
      <c r="N273" s="152"/>
      <c r="O273" s="153"/>
      <c r="P273" s="140">
        <f>'Italy-main'!L273-'Italy-main'!L272</f>
        <v>250186</v>
      </c>
      <c r="Q273" s="139">
        <f>R273/P273</f>
        <v>0.144596420263324</v>
      </c>
      <c r="R273" s="141">
        <f>'Italy-main'!K273-'Italy-main'!K272</f>
        <v>36176</v>
      </c>
    </row>
    <row r="274" ht="24.6" customHeight="1">
      <c r="B274" s="159">
        <v>44155</v>
      </c>
      <c r="C274" s="136">
        <f>'Italy-main'!J274/'Italy-main'!K274</f>
        <v>0.0360901998637208</v>
      </c>
      <c r="D274" s="136">
        <f>'Italy-main'!J274/'Italy-main'!I274</f>
        <v>0.0933979716242774</v>
      </c>
      <c r="E274" s="136">
        <f>'Italy-main'!K274/'Italy-main'!L274</f>
        <v>0.06741440144782709</v>
      </c>
      <c r="F274" s="136">
        <f>'Italy-main'!D274/'Italy-main'!K274</f>
        <v>0.00278502890916481</v>
      </c>
      <c r="G274" s="136">
        <f>('Italy-main'!J274+'Italy-main'!D274)/'Italy-main'!K274</f>
        <v>0.0388752287728856</v>
      </c>
      <c r="H274" s="136"/>
      <c r="I274" s="136">
        <f>('Italy-main'!H274-'Italy-main'!H273)/'Italy-main'!H273</f>
        <v>-0.162027779279036</v>
      </c>
      <c r="J274" s="136">
        <f>'Italy-main'!E274/'Italy-main'!K274</f>
        <v>0.0280174799946796</v>
      </c>
      <c r="K274" s="137">
        <f>'Italy-main'!J274-'Italy-main'!J273</f>
        <v>699</v>
      </c>
      <c r="L274" s="136">
        <f>(K274-K273)/K273</f>
        <v>0.0704441041347626</v>
      </c>
      <c r="M274" s="136">
        <f>K274/'Italy-main'!J273</f>
        <v>0.014602047211197</v>
      </c>
      <c r="N274" s="154"/>
      <c r="O274" s="155"/>
      <c r="P274" s="137">
        <f>'Italy-main'!L274-'Italy-main'!L273</f>
        <v>238077</v>
      </c>
      <c r="Q274" s="136">
        <f>R274/P274</f>
        <v>0.156415781448859</v>
      </c>
      <c r="R274" s="138">
        <f>'Italy-main'!K274-'Italy-main'!K273</f>
        <v>37239</v>
      </c>
    </row>
    <row r="275" ht="24.6" customHeight="1">
      <c r="B275" s="159">
        <v>44156</v>
      </c>
      <c r="C275" s="139">
        <f>'Italy-main'!J275/'Italy-main'!K275</f>
        <v>0.0356826467496927</v>
      </c>
      <c r="D275" s="139">
        <f>'Italy-main'!J275/'Italy-main'!I275</f>
        <v>0.0913045573505535</v>
      </c>
      <c r="E275" s="139">
        <f>'Italy-main'!K275/'Italy-main'!L275</f>
        <v>0.0683436973649628</v>
      </c>
      <c r="F275" s="139">
        <f>'Italy-main'!D275/'Italy-main'!K275</f>
        <v>0.00272214097329216</v>
      </c>
      <c r="G275" s="139">
        <f>('Italy-main'!J275+'Italy-main'!D275)/'Italy-main'!K275</f>
        <v>0.0384047877229849</v>
      </c>
      <c r="H275" s="139"/>
      <c r="I275" s="139">
        <f>('Italy-main'!H275-'Italy-main'!H274)/'Italy-main'!H274</f>
        <v>-0.0603031280232183</v>
      </c>
      <c r="J275" s="139">
        <f>'Italy-main'!E275/'Italy-main'!K275</f>
        <v>0.027395980242385</v>
      </c>
      <c r="K275" s="140">
        <f>'Italy-main'!J275-'Italy-main'!J274</f>
        <v>692</v>
      </c>
      <c r="L275" s="139">
        <f>(K275-K274)/K274</f>
        <v>-0.0100143061516452</v>
      </c>
      <c r="M275" s="139">
        <f>K275/'Italy-main'!J274</f>
        <v>0.01424777121209</v>
      </c>
      <c r="N275" s="152"/>
      <c r="O275" s="153"/>
      <c r="P275" s="140">
        <f>'Italy-main'!L275-'Italy-main'!L274</f>
        <v>237225</v>
      </c>
      <c r="Q275" s="139">
        <f>R275/P275</f>
        <v>0.146544419854568</v>
      </c>
      <c r="R275" s="141">
        <f>'Italy-main'!K275-'Italy-main'!K274</f>
        <v>34764</v>
      </c>
    </row>
    <row r="276" ht="24.6" customHeight="1">
      <c r="B276" s="159">
        <v>44157</v>
      </c>
      <c r="C276" s="136">
        <f>'Italy-main'!J276/'Italy-main'!K276</f>
        <v>0.0353638523978116</v>
      </c>
      <c r="D276" s="136">
        <f>'Italy-main'!J276/'Italy-main'!I276</f>
        <v>0.0900798773454252</v>
      </c>
      <c r="E276" s="136">
        <f>'Italy-main'!K276/'Italy-main'!L276</f>
        <v>0.0691008533406158</v>
      </c>
      <c r="F276" s="136">
        <f>'Italy-main'!D276/'Italy-main'!K276</f>
        <v>0.00269791066302876</v>
      </c>
      <c r="G276" s="136">
        <f>('Italy-main'!J276+'Italy-main'!D276)/'Italy-main'!K276</f>
        <v>0.0380617630608403</v>
      </c>
      <c r="H276" s="136"/>
      <c r="I276" s="136">
        <f>('Italy-main'!H276-'Italy-main'!H275)/'Italy-main'!H275</f>
        <v>-0.0253260123541524</v>
      </c>
      <c r="J276" s="136">
        <f>'Italy-main'!E276/'Italy-main'!K276</f>
        <v>0.027028791909533</v>
      </c>
      <c r="K276" s="137">
        <f>'Italy-main'!J276-'Italy-main'!J275</f>
        <v>562</v>
      </c>
      <c r="L276" s="136">
        <f>(K276-K275)/K275</f>
        <v>-0.187861271676301</v>
      </c>
      <c r="M276" s="136">
        <f>K276/'Italy-main'!J275</f>
        <v>0.011408619394653</v>
      </c>
      <c r="N276" s="154"/>
      <c r="O276" s="155"/>
      <c r="P276" s="137">
        <f>'Italy-main'!L276-'Italy-main'!L275</f>
        <v>188747</v>
      </c>
      <c r="Q276" s="136">
        <f>R276/P276</f>
        <v>0.150132187531457</v>
      </c>
      <c r="R276" s="138">
        <f>'Italy-main'!K276-'Italy-main'!K275</f>
        <v>28337</v>
      </c>
    </row>
    <row r="277" ht="24.6" customHeight="1">
      <c r="B277" s="159">
        <v>44158</v>
      </c>
      <c r="C277" s="139">
        <f>'Italy-main'!J277/'Italy-main'!K277</f>
        <v>0.0352375863863193</v>
      </c>
      <c r="D277" s="139">
        <f>'Italy-main'!J277/'Italy-main'!I277</f>
        <v>0.0863192544649808</v>
      </c>
      <c r="E277" s="139">
        <f>'Italy-main'!K277/'Italy-main'!L277</f>
        <v>0.06971605774620999</v>
      </c>
      <c r="F277" s="139">
        <f>'Italy-main'!D277/'Italy-main'!K277</f>
        <v>0.00266099546373608</v>
      </c>
      <c r="G277" s="139">
        <f>('Italy-main'!J277+'Italy-main'!D277)/'Italy-main'!K277</f>
        <v>0.0378985818500554</v>
      </c>
      <c r="H277" s="139"/>
      <c r="I277" s="139">
        <f>('Italy-main'!H277-'Italy-main'!H276)/'Italy-main'!H276</f>
        <v>-1.64065910851348</v>
      </c>
      <c r="J277" s="139">
        <f>'Italy-main'!E277/'Italy-main'!K277</f>
        <v>0.0268942132078964</v>
      </c>
      <c r="K277" s="140">
        <f>'Italy-main'!J277-'Italy-main'!J276</f>
        <v>630</v>
      </c>
      <c r="L277" s="139">
        <f>(K277-K276)/K276</f>
        <v>0.120996441281139</v>
      </c>
      <c r="M277" s="139">
        <f>K277/'Italy-main'!J276</f>
        <v>0.0126447624591052</v>
      </c>
      <c r="N277" s="152"/>
      <c r="O277" s="153"/>
      <c r="P277" s="140">
        <f>'Italy-main'!L277-'Italy-main'!L276</f>
        <v>148945</v>
      </c>
      <c r="Q277" s="139">
        <f>R277/P277</f>
        <v>0.153929302762765</v>
      </c>
      <c r="R277" s="141">
        <f>'Italy-main'!K277-'Italy-main'!K276</f>
        <v>22927</v>
      </c>
    </row>
    <row r="278" ht="24.6" customHeight="1">
      <c r="B278" s="159">
        <v>44159</v>
      </c>
      <c r="C278" s="136">
        <f>'Italy-main'!J278/'Italy-main'!K278</f>
        <v>0.0352613225092129</v>
      </c>
      <c r="D278" s="136">
        <f>'Italy-main'!J278/'Italy-main'!I278</f>
        <v>0.0847570746534948</v>
      </c>
      <c r="E278" s="136">
        <f>'Italy-main'!K278/'Italy-main'!L278</f>
        <v>0.07020213083163419</v>
      </c>
      <c r="F278" s="136">
        <f>'Italy-main'!D278/'Italy-main'!K278</f>
        <v>0.00262264075732188</v>
      </c>
      <c r="G278" s="136">
        <f>('Italy-main'!J278+'Italy-main'!D278)/'Italy-main'!K278</f>
        <v>0.0378839632665348</v>
      </c>
      <c r="H278" s="136"/>
      <c r="I278" s="136">
        <f>('Italy-main'!H278-'Italy-main'!H277)/'Italy-main'!H277</f>
        <v>-1.16893822818202</v>
      </c>
      <c r="J278" s="136">
        <f>'Italy-main'!E278/'Italy-main'!K278</f>
        <v>0.0263865426089777</v>
      </c>
      <c r="K278" s="137">
        <f>'Italy-main'!J278-'Italy-main'!J277</f>
        <v>853</v>
      </c>
      <c r="L278" s="136">
        <f>(K278-K277)/K277</f>
        <v>0.353968253968254</v>
      </c>
      <c r="M278" s="136">
        <f>K278/'Italy-main'!J277</f>
        <v>0.0169068241729927</v>
      </c>
      <c r="N278" s="154"/>
      <c r="O278" s="155"/>
      <c r="P278" s="137">
        <f>'Italy-main'!L278-'Italy-main'!L277</f>
        <v>188659</v>
      </c>
      <c r="Q278" s="136">
        <f>R278/P278</f>
        <v>0.123116310380104</v>
      </c>
      <c r="R278" s="138">
        <f>'Italy-main'!K278-'Italy-main'!K277</f>
        <v>23227</v>
      </c>
    </row>
    <row r="279" ht="24.6" customHeight="1">
      <c r="B279" s="159">
        <v>44160</v>
      </c>
      <c r="C279" s="139">
        <f>'Italy-main'!J279/'Italy-main'!K279</f>
        <v>0.0351333064122944</v>
      </c>
      <c r="D279" s="139">
        <f>'Italy-main'!J279/'Italy-main'!I279</f>
        <v>0.0816575086832122</v>
      </c>
      <c r="E279" s="139">
        <f>'Italy-main'!K279/'Italy-main'!L279</f>
        <v>0.07066524077113839</v>
      </c>
      <c r="F279" s="139">
        <f>'Italy-main'!D279/'Italy-main'!K279</f>
        <v>0.00259846550077859</v>
      </c>
      <c r="G279" s="139">
        <f>('Italy-main'!J279+'Italy-main'!D279)/'Italy-main'!K279</f>
        <v>0.037731771913073</v>
      </c>
      <c r="H279" s="139"/>
      <c r="I279" s="139">
        <f>('Italy-main'!H279-'Italy-main'!H278)/'Italy-main'!H278</f>
        <v>-5.35198438516591</v>
      </c>
      <c r="J279" s="139">
        <f>'Italy-main'!E279/'Italy-main'!K279</f>
        <v>0.0257692416775499</v>
      </c>
      <c r="K279" s="140">
        <f>'Italy-main'!J279-'Italy-main'!J278</f>
        <v>722</v>
      </c>
      <c r="L279" s="139">
        <f>(K279-K278)/K278</f>
        <v>-0.153575615474795</v>
      </c>
      <c r="M279" s="139">
        <f>K279/'Italy-main'!J278</f>
        <v>0.0140724281760418</v>
      </c>
      <c r="N279" s="152"/>
      <c r="O279" s="153"/>
      <c r="P279" s="140">
        <f>'Italy-main'!L279-'Italy-main'!L278</f>
        <v>230007</v>
      </c>
      <c r="Q279" s="139">
        <f>R279/P279</f>
        <v>0.112396579234545</v>
      </c>
      <c r="R279" s="141">
        <f>'Italy-main'!K279-'Italy-main'!K278</f>
        <v>25852</v>
      </c>
    </row>
    <row r="280" ht="24.6" customHeight="1">
      <c r="B280" s="159">
        <v>44161</v>
      </c>
      <c r="C280" s="136">
        <f>'Italy-main'!J280/'Italy-main'!K280</f>
        <v>0.0350028975908602</v>
      </c>
      <c r="D280" s="136">
        <f>'Italy-main'!J280/'Italy-main'!I280</f>
        <v>0.0799328473335552</v>
      </c>
      <c r="E280" s="136">
        <f>'Italy-main'!K280/'Italy-main'!L280</f>
        <v>0.0712578351172392</v>
      </c>
      <c r="F280" s="136">
        <f>'Italy-main'!D280/'Italy-main'!K280</f>
        <v>0.00254723073102078</v>
      </c>
      <c r="G280" s="136">
        <f>('Italy-main'!J280+'Italy-main'!D280)/'Italy-main'!K280</f>
        <v>0.037550128321881</v>
      </c>
      <c r="H280" s="136"/>
      <c r="I280" s="136">
        <f>('Italy-main'!H280-'Italy-main'!H279)/'Italy-main'!H279</f>
        <v>-1.62012258932576</v>
      </c>
      <c r="J280" s="136">
        <f>'Italy-main'!E280/'Italy-main'!K280</f>
        <v>0.0250908187763888</v>
      </c>
      <c r="K280" s="137">
        <f>'Italy-main'!J280-'Italy-main'!J279</f>
        <v>822</v>
      </c>
      <c r="L280" s="136">
        <f>(K280-K279)/K279</f>
        <v>0.138504155124654</v>
      </c>
      <c r="M280" s="136">
        <f>K280/'Italy-main'!J279</f>
        <v>0.0157991850542016</v>
      </c>
      <c r="N280" s="154"/>
      <c r="O280" s="155"/>
      <c r="P280" s="137">
        <f>'Italy-main'!L280-'Italy-main'!L279</f>
        <v>232711</v>
      </c>
      <c r="Q280" s="136">
        <f>R280/P280</f>
        <v>0.124622385705876</v>
      </c>
      <c r="R280" s="138">
        <f>'Italy-main'!K280-'Italy-main'!K279</f>
        <v>29001</v>
      </c>
    </row>
    <row r="281" ht="24.6" customHeight="1">
      <c r="B281" s="159">
        <v>44162</v>
      </c>
      <c r="C281" s="139">
        <f>'Italy-main'!J281/'Italy-main'!K281</f>
        <v>0.0348955966550883</v>
      </c>
      <c r="D281" s="139">
        <f>'Italy-main'!J281/'Italy-main'!I281</f>
        <v>0.0770505004686735</v>
      </c>
      <c r="E281" s="139">
        <f>'Italy-main'!K281/'Italy-main'!L281</f>
        <v>0.0718400186888468</v>
      </c>
      <c r="F281" s="139">
        <f>'Italy-main'!D281/'Italy-main'!K281</f>
        <v>0.00245869080890408</v>
      </c>
      <c r="G281" s="139">
        <f>('Italy-main'!J281+'Italy-main'!D281)/'Italy-main'!K281</f>
        <v>0.0373542874639924</v>
      </c>
      <c r="H281" s="139"/>
      <c r="I281" s="139">
        <f>('Italy-main'!H281-'Italy-main'!H280)/'Italy-main'!H280</f>
        <v>-2.91706846673095</v>
      </c>
      <c r="J281" s="139">
        <f>'Italy-main'!E281/'Italy-main'!K281</f>
        <v>0.0243567715088313</v>
      </c>
      <c r="K281" s="140">
        <f>'Italy-main'!J281-'Italy-main'!J280</f>
        <v>827</v>
      </c>
      <c r="L281" s="139">
        <f>(K281-K280)/K280</f>
        <v>0.00608272506082725</v>
      </c>
      <c r="M281" s="139">
        <f>K281/'Italy-main'!J280</f>
        <v>0.0156480605487228</v>
      </c>
      <c r="N281" s="152"/>
      <c r="O281" s="153"/>
      <c r="P281" s="140">
        <f>'Italy-main'!L281-'Italy-main'!L280</f>
        <v>222803</v>
      </c>
      <c r="Q281" s="139">
        <f>R281/P281</f>
        <v>0.127206545692832</v>
      </c>
      <c r="R281" s="141">
        <f>'Italy-main'!K281-'Italy-main'!K280</f>
        <v>28342</v>
      </c>
    </row>
    <row r="282" ht="24.6" customHeight="1">
      <c r="B282" s="159">
        <v>44163</v>
      </c>
      <c r="C282" s="136">
        <f>'Italy-main'!J282/'Italy-main'!K282</f>
        <v>0.034747132049712</v>
      </c>
      <c r="D282" s="136">
        <f>'Italy-main'!J282/'Italy-main'!I282</f>
        <v>0.0754139841106677</v>
      </c>
      <c r="E282" s="136">
        <f>'Italy-main'!K282/'Italy-main'!L282</f>
        <v>0.0723060337307565</v>
      </c>
      <c r="F282" s="136">
        <f>'Italy-main'!D282/'Italy-main'!K282</f>
        <v>0.00240455292700948</v>
      </c>
      <c r="G282" s="136">
        <f>('Italy-main'!J282+'Italy-main'!D282)/'Italy-main'!K282</f>
        <v>0.0371516849767215</v>
      </c>
      <c r="H282" s="136"/>
      <c r="I282" s="136">
        <f>('Italy-main'!H282-'Italy-main'!H281)/'Italy-main'!H281</f>
        <v>-1.17794265593561</v>
      </c>
      <c r="J282" s="136">
        <f>'Italy-main'!E282/'Italy-main'!K282</f>
        <v>0.0236882339255445</v>
      </c>
      <c r="K282" s="137">
        <f>'Italy-main'!J282-'Italy-main'!J281</f>
        <v>686</v>
      </c>
      <c r="L282" s="136">
        <f>(K282-K281)/K281</f>
        <v>-0.17049576783555</v>
      </c>
      <c r="M282" s="136">
        <f>K282/'Italy-main'!J281</f>
        <v>0.0127801479218287</v>
      </c>
      <c r="N282" s="154"/>
      <c r="O282" s="155"/>
      <c r="P282" s="137">
        <f>'Italy-main'!L282-'Italy-main'!L281</f>
        <v>225940</v>
      </c>
      <c r="Q282" s="136">
        <f>R282/P282</f>
        <v>0.116468974063911</v>
      </c>
      <c r="R282" s="138">
        <f>'Italy-main'!K282-'Italy-main'!K281</f>
        <v>26315</v>
      </c>
    </row>
    <row r="283" ht="24.6" customHeight="1">
      <c r="B283" s="159">
        <v>44164</v>
      </c>
      <c r="C283" s="139">
        <f>'Italy-main'!J283/'Italy-main'!K283</f>
        <v>0.0346358579288887</v>
      </c>
      <c r="D283" s="139">
        <f>'Italy-main'!J283/'Italy-main'!I283</f>
        <v>0.07474986487461591</v>
      </c>
      <c r="E283" s="139">
        <f>'Italy-main'!K283/'Italy-main'!L283</f>
        <v>0.0726660042654968</v>
      </c>
      <c r="F283" s="139">
        <f>'Italy-main'!D283/'Italy-main'!K283</f>
        <v>0.002367557460424</v>
      </c>
      <c r="G283" s="139">
        <f>('Italy-main'!J283+'Italy-main'!D283)/'Italy-main'!K283</f>
        <v>0.0370034153893127</v>
      </c>
      <c r="H283" s="139"/>
      <c r="I283" s="139">
        <f>('Italy-main'!H283-'Italy-main'!H282)/'Italy-main'!H282</f>
        <v>3.56749116607774</v>
      </c>
      <c r="J283" s="139">
        <f>'Italy-main'!E283/'Italy-main'!K283</f>
        <v>0.0231090767093664</v>
      </c>
      <c r="K283" s="140">
        <f>'Italy-main'!J283-'Italy-main'!J282</f>
        <v>541</v>
      </c>
      <c r="L283" s="139">
        <f>(K283-K282)/K282</f>
        <v>-0.211370262390671</v>
      </c>
      <c r="M283" s="139">
        <f>K283/'Italy-main'!J282</f>
        <v>0.009951621507275171</v>
      </c>
      <c r="N283" s="152"/>
      <c r="O283" s="153"/>
      <c r="P283" s="140">
        <f>'Italy-main'!L283-'Italy-main'!L282</f>
        <v>176934</v>
      </c>
      <c r="Q283" s="139">
        <f>R283/P283</f>
        <v>0.116687578419072</v>
      </c>
      <c r="R283" s="141">
        <f>'Italy-main'!K283-'Italy-main'!K282</f>
        <v>20646</v>
      </c>
    </row>
    <row r="284" ht="24.6" customHeight="1">
      <c r="B284" s="159">
        <v>44165</v>
      </c>
      <c r="C284" s="136">
        <f>'Italy-main'!J284/'Italy-main'!K284</f>
        <v>0.0347012963659046</v>
      </c>
      <c r="D284" s="136">
        <f>'Italy-main'!J284/'Italy-main'!I284</f>
        <v>0.0733669787869947</v>
      </c>
      <c r="E284" s="136">
        <f>'Italy-main'!K284/'Italy-main'!L284</f>
        <v>0.07298003075766479</v>
      </c>
      <c r="F284" s="136">
        <f>'Italy-main'!D284/'Italy-main'!K284</f>
        <v>0.00233772948024231</v>
      </c>
      <c r="G284" s="136">
        <f>('Italy-main'!J284+'Italy-main'!D284)/'Italy-main'!K284</f>
        <v>0.0370390258461469</v>
      </c>
      <c r="H284" s="136"/>
      <c r="I284" s="136">
        <f>('Italy-main'!H284-'Italy-main'!H283)/'Italy-main'!H283</f>
        <v>-2.12950642116664</v>
      </c>
      <c r="J284" s="136">
        <f>'Italy-main'!E284/'Italy-main'!K284</f>
        <v>0.0230594784815248</v>
      </c>
      <c r="K284" s="137">
        <f>'Italy-main'!J284-'Italy-main'!J283</f>
        <v>672</v>
      </c>
      <c r="L284" s="136">
        <f>(K284-K283)/K283</f>
        <v>0.242144177449168</v>
      </c>
      <c r="M284" s="136">
        <f>K284/'Italy-main'!J283</f>
        <v>0.0122395453883141</v>
      </c>
      <c r="N284" s="154"/>
      <c r="O284" s="155"/>
      <c r="P284" s="137">
        <f>'Italy-main'!L284-'Italy-main'!L283</f>
        <v>130524</v>
      </c>
      <c r="Q284" s="136">
        <f>R284/P284</f>
        <v>0.125463516288192</v>
      </c>
      <c r="R284" s="138">
        <f>'Italy-main'!K284-'Italy-main'!K283</f>
        <v>16376</v>
      </c>
    </row>
    <row r="285" ht="24.6" customHeight="1">
      <c r="B285" s="159">
        <v>44166</v>
      </c>
      <c r="C285" s="139">
        <f>'Italy-main'!J285/'Italy-main'!K285</f>
        <v>0.0347714018314505</v>
      </c>
      <c r="D285" s="139">
        <f>'Italy-main'!J285/'Italy-main'!I285</f>
        <v>0.0718345133476507</v>
      </c>
      <c r="E285" s="139">
        <f>'Italy-main'!K285/'Italy-main'!L285</f>
        <v>0.0732537814659686</v>
      </c>
      <c r="F285" s="139">
        <f>'Italy-main'!D285/'Italy-main'!K285</f>
        <v>0.00225985424156071</v>
      </c>
      <c r="G285" s="139">
        <f>('Italy-main'!J285+'Italy-main'!D285)/'Italy-main'!K285</f>
        <v>0.0370312560730112</v>
      </c>
      <c r="H285" s="139"/>
      <c r="I285" s="139">
        <f>('Italy-main'!H285-'Italy-main'!H284)/'Italy-main'!H284</f>
        <v>0.167945205479452</v>
      </c>
      <c r="J285" s="139">
        <f>'Italy-main'!E285/'Italy-main'!K285</f>
        <v>0.0225022996469248</v>
      </c>
      <c r="K285" s="140">
        <f>'Italy-main'!J285-'Italy-main'!J284</f>
        <v>785</v>
      </c>
      <c r="L285" s="139">
        <f>(K285-K284)/K284</f>
        <v>0.168154761904762</v>
      </c>
      <c r="M285" s="139">
        <f>K285/'Italy-main'!J284</f>
        <v>0.0141248020728372</v>
      </c>
      <c r="N285" s="152"/>
      <c r="O285" s="153"/>
      <c r="P285" s="140">
        <f>'Italy-main'!L285-'Italy-main'!L284</f>
        <v>182100</v>
      </c>
      <c r="Q285" s="139">
        <f>R285/P285</f>
        <v>0.106243822075783</v>
      </c>
      <c r="R285" s="141">
        <f>'Italy-main'!K285-'Italy-main'!K284</f>
        <v>19347</v>
      </c>
    </row>
    <row r="286" ht="24.6" customHeight="1">
      <c r="B286" s="159">
        <v>44167</v>
      </c>
      <c r="C286" s="136">
        <f>'Italy-main'!J286/'Italy-main'!K286</f>
        <v>0.0347494228227167</v>
      </c>
      <c r="D286" s="136">
        <f>'Italy-main'!J286/'Italy-main'!I286</f>
        <v>0.06928528484760151</v>
      </c>
      <c r="E286" s="136">
        <f>'Italy-main'!K286/'Italy-main'!L286</f>
        <v>0.07350160573344849</v>
      </c>
      <c r="F286" s="136">
        <f>'Italy-main'!D286/'Italy-main'!K286</f>
        <v>0.00220271562673229</v>
      </c>
      <c r="G286" s="136">
        <f>('Italy-main'!J286+'Italy-main'!D286)/'Italy-main'!K286</f>
        <v>0.036952138449449</v>
      </c>
      <c r="H286" s="136"/>
      <c r="I286" s="136">
        <f>('Italy-main'!H286-'Italy-main'!H285)/'Italy-main'!H285</f>
        <v>1.19505043396669</v>
      </c>
      <c r="J286" s="136">
        <f>'Italy-main'!E286/'Italy-main'!K286</f>
        <v>0.0219723320398877</v>
      </c>
      <c r="K286" s="137">
        <f>'Italy-main'!J286-'Italy-main'!J285</f>
        <v>684</v>
      </c>
      <c r="L286" s="136">
        <f>(K286-K285)/K285</f>
        <v>-0.128662420382166</v>
      </c>
      <c r="M286" s="136">
        <f>K286/'Italy-main'!J285</f>
        <v>0.0121360515249907</v>
      </c>
      <c r="N286" s="154"/>
      <c r="O286" s="155"/>
      <c r="P286" s="137">
        <f>'Italy-main'!L286-'Italy-main'!L285</f>
        <v>207143</v>
      </c>
      <c r="Q286" s="136">
        <f>R286/P286</f>
        <v>0.0999744138107491</v>
      </c>
      <c r="R286" s="138">
        <f>'Italy-main'!K286-'Italy-main'!K285</f>
        <v>20709</v>
      </c>
    </row>
  </sheetData>
  <mergeCells count="1">
    <mergeCell ref="B2:R2"/>
  </mergeCells>
  <pageMargins left="1" right="1" top="1" bottom="1" header="0.25" footer="0.25"/>
  <pageSetup firstPageNumber="1" fitToHeight="1" fitToWidth="1" scale="100" useFirstPageNumber="0" orientation="landscape" pageOrder="downThenOver"/>
  <headerFooter>
    <oddFooter>&amp;C&amp;"Helvetica Neue,Regular"&amp;10&amp;K000000&amp;P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B2:J285"/>
  <sheetViews>
    <sheetView workbookViewId="0" showGridLines="0" defaultGridColor="1"/>
  </sheetViews>
  <sheetFormatPr defaultColWidth="16.3333" defaultRowHeight="20.05" customHeight="1" outlineLevelRow="0" outlineLevelCol="0"/>
  <cols>
    <col min="1" max="1" width="15.7344" style="160" customWidth="1"/>
    <col min="2" max="10" width="16.3516" style="160" customWidth="1"/>
    <col min="11" max="16384" width="16.3516" style="160" customWidth="1"/>
  </cols>
  <sheetData>
    <row r="1" ht="74.55" customHeight="1"/>
    <row r="2" ht="68.15" customHeight="1">
      <c r="B2" t="s" s="3">
        <v>1</v>
      </c>
      <c r="C2" t="s" s="4">
        <v>7</v>
      </c>
      <c r="D2" t="s" s="6">
        <v>20</v>
      </c>
      <c r="E2" t="s" s="4">
        <v>28</v>
      </c>
      <c r="F2" t="s" s="6">
        <v>29</v>
      </c>
      <c r="G2" t="s" s="4">
        <v>30</v>
      </c>
      <c r="H2" t="s" s="6">
        <v>31</v>
      </c>
      <c r="I2" t="s" s="4">
        <v>32</v>
      </c>
      <c r="J2" t="s" s="6">
        <v>33</v>
      </c>
    </row>
    <row r="3" ht="26" customHeight="1">
      <c r="B3" s="10">
        <v>43885</v>
      </c>
      <c r="C3" s="11">
        <v>1</v>
      </c>
      <c r="D3" s="161">
        <v>1</v>
      </c>
      <c r="E3" s="162">
        <v>221</v>
      </c>
      <c r="F3" s="162">
        <v>1</v>
      </c>
      <c r="G3" s="162">
        <v>1</v>
      </c>
      <c r="H3" s="162">
        <v>1</v>
      </c>
      <c r="I3" s="162">
        <v>1</v>
      </c>
      <c r="J3" s="162">
        <v>1</v>
      </c>
    </row>
    <row r="4" ht="26" customHeight="1">
      <c r="B4" s="15">
        <v>43886</v>
      </c>
      <c r="C4" s="16">
        <v>90</v>
      </c>
      <c r="D4" s="163">
        <f>'Italy-main'!J5-'Italy-main'!J4</f>
        <v>3</v>
      </c>
      <c r="E4" s="164">
        <v>93</v>
      </c>
      <c r="F4" s="164">
        <f>D4-D3</f>
        <v>2</v>
      </c>
      <c r="G4" s="164">
        <f>E4-E3</f>
        <v>-128</v>
      </c>
      <c r="H4" s="164">
        <f>F4-F3</f>
        <v>1</v>
      </c>
      <c r="I4" s="164">
        <f>G4-G3</f>
        <v>-129</v>
      </c>
      <c r="J4" s="164">
        <f>'Italy-main'!J5+COUNTA($B3:$B4)</f>
        <v>12</v>
      </c>
    </row>
    <row r="5" ht="26" customHeight="1">
      <c r="B5" s="15">
        <v>43887</v>
      </c>
      <c r="C5" s="11">
        <v>74</v>
      </c>
      <c r="D5" s="161">
        <f>'Italy-main'!J6-'Italy-main'!J5</f>
        <v>2</v>
      </c>
      <c r="E5" s="162">
        <v>78</v>
      </c>
      <c r="F5" s="162">
        <f>D5-D4</f>
        <v>-1</v>
      </c>
      <c r="G5" s="162">
        <f>E5-E4</f>
        <v>-15</v>
      </c>
      <c r="H5" s="162">
        <f>F5-F4</f>
        <v>-3</v>
      </c>
      <c r="I5" s="162">
        <f>G5-G4</f>
        <v>113</v>
      </c>
      <c r="J5" s="162">
        <f>COUNTA($B3:$B5)</f>
        <v>3</v>
      </c>
    </row>
    <row r="6" ht="26" customHeight="1">
      <c r="B6" s="15">
        <v>43888</v>
      </c>
      <c r="C6" s="16">
        <v>203</v>
      </c>
      <c r="D6" s="163">
        <f>'Italy-main'!J7-'Italy-main'!J6</f>
        <v>5</v>
      </c>
      <c r="E6" s="164">
        <v>250</v>
      </c>
      <c r="F6" s="164">
        <f>D6-D5</f>
        <v>3</v>
      </c>
      <c r="G6" s="164">
        <f>E6-E5</f>
        <v>172</v>
      </c>
      <c r="H6" s="164">
        <f>F6-F5</f>
        <v>4</v>
      </c>
      <c r="I6" s="164">
        <f>G6-G5</f>
        <v>187</v>
      </c>
      <c r="J6" s="164">
        <f>COUNTA($B3:$B6)</f>
        <v>4</v>
      </c>
    </row>
    <row r="7" ht="26" customHeight="1">
      <c r="B7" s="15">
        <v>43889</v>
      </c>
      <c r="C7" s="11">
        <v>233</v>
      </c>
      <c r="D7" s="161">
        <f>'Italy-main'!J8-'Italy-main'!J7</f>
        <v>4</v>
      </c>
      <c r="E7" s="162">
        <v>238</v>
      </c>
      <c r="F7" s="162">
        <f>D7-D6</f>
        <v>-1</v>
      </c>
      <c r="G7" s="162">
        <f>E7-E6</f>
        <v>-12</v>
      </c>
      <c r="H7" s="162">
        <f>F7-F6</f>
        <v>-4</v>
      </c>
      <c r="I7" s="162">
        <f>G7-G6</f>
        <v>-184</v>
      </c>
      <c r="J7" s="162">
        <f>COUNTA($B3:$B7)</f>
        <v>5</v>
      </c>
    </row>
    <row r="8" ht="26" customHeight="1">
      <c r="B8" s="15">
        <v>43890</v>
      </c>
      <c r="C8" s="16">
        <v>228</v>
      </c>
      <c r="D8" s="163">
        <f>'Italy-main'!J9-'Italy-main'!J8</f>
        <v>8</v>
      </c>
      <c r="E8" s="164">
        <v>240</v>
      </c>
      <c r="F8" s="164">
        <f>D8-D7</f>
        <v>4</v>
      </c>
      <c r="G8" s="164">
        <f>E8-E7</f>
        <v>2</v>
      </c>
      <c r="H8" s="164">
        <f>F8-F7</f>
        <v>5</v>
      </c>
      <c r="I8" s="164">
        <f>G8-G7</f>
        <v>14</v>
      </c>
      <c r="J8" s="164">
        <f>COUNTA($B3:$B8)</f>
        <v>6</v>
      </c>
    </row>
    <row r="9" ht="26" customHeight="1">
      <c r="B9" s="15">
        <v>43891</v>
      </c>
      <c r="C9" s="11">
        <v>528</v>
      </c>
      <c r="D9" s="161">
        <f>'Italy-main'!J10-'Italy-main'!J9</f>
        <v>5</v>
      </c>
      <c r="E9" s="162">
        <v>566</v>
      </c>
      <c r="F9" s="162">
        <f>D9-D8</f>
        <v>-3</v>
      </c>
      <c r="G9" s="162">
        <f>E9-E8</f>
        <v>326</v>
      </c>
      <c r="H9" s="162">
        <f>F9-F8</f>
        <v>-7</v>
      </c>
      <c r="I9" s="162">
        <f>G9-G8</f>
        <v>324</v>
      </c>
      <c r="J9" s="162">
        <f>COUNTA($B3:$B9)</f>
        <v>7</v>
      </c>
    </row>
    <row r="10" ht="26" customHeight="1">
      <c r="B10" s="15">
        <v>43892</v>
      </c>
      <c r="C10" s="16">
        <v>258</v>
      </c>
      <c r="D10" s="163">
        <f>'Italy-main'!J11-'Italy-main'!J10</f>
        <v>18</v>
      </c>
      <c r="E10" s="164">
        <v>342</v>
      </c>
      <c r="F10" s="164">
        <f>D10-D9</f>
        <v>13</v>
      </c>
      <c r="G10" s="164">
        <f>E10-E9</f>
        <v>-224</v>
      </c>
      <c r="H10" s="164">
        <f>F10-F9</f>
        <v>16</v>
      </c>
      <c r="I10" s="164">
        <f>G10-G9</f>
        <v>-550</v>
      </c>
      <c r="J10" s="164">
        <f>COUNTA($B3:$B10)</f>
        <v>8</v>
      </c>
    </row>
    <row r="11" ht="26" customHeight="1">
      <c r="B11" s="15">
        <v>43893</v>
      </c>
      <c r="C11" s="11">
        <v>428</v>
      </c>
      <c r="D11" s="161">
        <f>'Italy-main'!J12-'Italy-main'!J11</f>
        <v>27</v>
      </c>
      <c r="E11" s="162">
        <v>466</v>
      </c>
      <c r="F11" s="162">
        <f>D11-D10</f>
        <v>9</v>
      </c>
      <c r="G11" s="162">
        <f>E11-E10</f>
        <v>124</v>
      </c>
      <c r="H11" s="162">
        <f>F11-F10</f>
        <v>-4</v>
      </c>
      <c r="I11" s="162">
        <f>G11-G10</f>
        <v>348</v>
      </c>
      <c r="J11" s="162">
        <f>COUNTA($B3:$B11)</f>
        <v>9</v>
      </c>
    </row>
    <row r="12" ht="26" customHeight="1">
      <c r="B12" s="15">
        <v>43894</v>
      </c>
      <c r="C12" s="16">
        <v>443</v>
      </c>
      <c r="D12" s="163">
        <f>'Italy-main'!J13-'Italy-main'!J12</f>
        <v>28</v>
      </c>
      <c r="E12" s="164">
        <v>587</v>
      </c>
      <c r="F12" s="164">
        <f>D12-D11</f>
        <v>1</v>
      </c>
      <c r="G12" s="164">
        <f>E12-E11</f>
        <v>121</v>
      </c>
      <c r="H12" s="164">
        <f>F12-F11</f>
        <v>-8</v>
      </c>
      <c r="I12" s="164">
        <f>G12-G11</f>
        <v>-3</v>
      </c>
      <c r="J12" s="164">
        <f>COUNTA($B3:$B12)</f>
        <v>10</v>
      </c>
    </row>
    <row r="13" ht="26" customHeight="1">
      <c r="B13" s="15">
        <v>43895</v>
      </c>
      <c r="C13" s="11">
        <v>590</v>
      </c>
      <c r="D13" s="161">
        <f>'Italy-main'!J14-'Italy-main'!J13</f>
        <v>41</v>
      </c>
      <c r="E13" s="162">
        <v>769</v>
      </c>
      <c r="F13" s="162">
        <f>D13-D12</f>
        <v>13</v>
      </c>
      <c r="G13" s="162">
        <f>E13-E12</f>
        <v>182</v>
      </c>
      <c r="H13" s="162">
        <f>F13-F12</f>
        <v>12</v>
      </c>
      <c r="I13" s="162">
        <f>G13-G12</f>
        <v>61</v>
      </c>
      <c r="J13" s="162">
        <f>COUNTA($B3:$B13)</f>
        <v>11</v>
      </c>
    </row>
    <row r="14" ht="27" customHeight="1">
      <c r="B14" s="21">
        <v>43896</v>
      </c>
      <c r="C14" s="16">
        <v>620</v>
      </c>
      <c r="D14" s="163">
        <f>'Italy-main'!J15-'Italy-main'!J14</f>
        <v>49</v>
      </c>
      <c r="E14" s="164">
        <v>778</v>
      </c>
      <c r="F14" s="164">
        <f>D14-D13</f>
        <v>8</v>
      </c>
      <c r="G14" s="164">
        <f>E14-E13</f>
        <v>9</v>
      </c>
      <c r="H14" s="164">
        <f>F14-F13</f>
        <v>-5</v>
      </c>
      <c r="I14" s="164">
        <f>G14-G13</f>
        <v>-173</v>
      </c>
      <c r="J14" s="164">
        <f>COUNTA($B3:$B14)</f>
        <v>12</v>
      </c>
    </row>
    <row r="15" ht="28" customHeight="1">
      <c r="B15" s="22">
        <v>43897</v>
      </c>
      <c r="C15" s="23">
        <v>1145</v>
      </c>
      <c r="D15" s="161">
        <f>'Italy-main'!J16-'Italy-main'!J15</f>
        <v>36</v>
      </c>
      <c r="E15" s="162">
        <v>1247</v>
      </c>
      <c r="F15" s="162">
        <f>D15-D14</f>
        <v>-13</v>
      </c>
      <c r="G15" s="162">
        <f>E15-E14</f>
        <v>469</v>
      </c>
      <c r="H15" s="162">
        <f>F15-F14</f>
        <v>-21</v>
      </c>
      <c r="I15" s="162">
        <f>G15-G14</f>
        <v>460</v>
      </c>
      <c r="J15" s="162">
        <f>COUNTA($B3:$B15)</f>
        <v>13</v>
      </c>
    </row>
    <row r="16" ht="28" customHeight="1">
      <c r="B16" s="24">
        <v>43898</v>
      </c>
      <c r="C16" s="16">
        <v>1326</v>
      </c>
      <c r="D16" s="163">
        <f>'Italy-main'!J17-'Italy-main'!J16</f>
        <v>133</v>
      </c>
      <c r="E16" s="164">
        <v>1492</v>
      </c>
      <c r="F16" s="164">
        <f>D16-D15</f>
        <v>97</v>
      </c>
      <c r="G16" s="164">
        <f>E16-E15</f>
        <v>245</v>
      </c>
      <c r="H16" s="164">
        <f>F16-F15</f>
        <v>110</v>
      </c>
      <c r="I16" s="164">
        <f>G16-G15</f>
        <v>-224</v>
      </c>
      <c r="J16" s="164">
        <f>COUNTA($B3:$B16)</f>
        <v>14</v>
      </c>
    </row>
    <row r="17" ht="28" customHeight="1">
      <c r="B17" s="22">
        <v>43899</v>
      </c>
      <c r="C17" s="23">
        <v>1598</v>
      </c>
      <c r="D17" s="161">
        <f>'Italy-main'!J18-'Italy-main'!J17</f>
        <v>97</v>
      </c>
      <c r="E17" s="162">
        <v>1797</v>
      </c>
      <c r="F17" s="162">
        <f>D17-D16</f>
        <v>-36</v>
      </c>
      <c r="G17" s="162">
        <f>E17-E16</f>
        <v>305</v>
      </c>
      <c r="H17" s="162">
        <f>F17-F16</f>
        <v>-133</v>
      </c>
      <c r="I17" s="162">
        <f>G17-G16</f>
        <v>60</v>
      </c>
      <c r="J17" s="162">
        <f>COUNTA($B3:$B17)</f>
        <v>15</v>
      </c>
    </row>
    <row r="18" ht="27" customHeight="1">
      <c r="B18" s="35">
        <v>43900</v>
      </c>
      <c r="C18" s="16">
        <v>529</v>
      </c>
      <c r="D18" s="163">
        <f>'Italy-main'!J19-'Italy-main'!J18</f>
        <v>168</v>
      </c>
      <c r="E18" s="164">
        <v>977</v>
      </c>
      <c r="F18" s="164">
        <f>D18-D17</f>
        <v>71</v>
      </c>
      <c r="G18" s="164">
        <f>E18-E17</f>
        <v>-820</v>
      </c>
      <c r="H18" s="164">
        <f>F18-F17</f>
        <v>107</v>
      </c>
      <c r="I18" s="164">
        <f>G18-G17</f>
        <v>-1125</v>
      </c>
      <c r="J18" s="164">
        <f>COUNTA($B3:$B18)</f>
        <v>16</v>
      </c>
    </row>
    <row r="19" ht="26" customHeight="1">
      <c r="B19" s="15">
        <v>43901</v>
      </c>
      <c r="C19" s="11">
        <v>2076</v>
      </c>
      <c r="D19" s="161">
        <f>'Italy-main'!J20-'Italy-main'!J19</f>
        <v>196</v>
      </c>
      <c r="E19" s="162">
        <v>2313</v>
      </c>
      <c r="F19" s="162">
        <f>D19-D18</f>
        <v>28</v>
      </c>
      <c r="G19" s="162">
        <f>E19-E18</f>
        <v>1336</v>
      </c>
      <c r="H19" s="162">
        <f>F19-F18</f>
        <v>-43</v>
      </c>
      <c r="I19" s="162">
        <f>G19-G18</f>
        <v>2156</v>
      </c>
      <c r="J19" s="162">
        <f>COUNTA($B3:$B19)</f>
        <v>17</v>
      </c>
    </row>
    <row r="20" ht="26" customHeight="1">
      <c r="B20" s="15">
        <v>43902</v>
      </c>
      <c r="C20" s="40">
        <v>2249</v>
      </c>
      <c r="D20" s="163">
        <f>'Italy-main'!J21-'Italy-main'!J20</f>
        <v>189</v>
      </c>
      <c r="E20" s="164">
        <v>2651</v>
      </c>
      <c r="F20" s="164">
        <f>D20-D19</f>
        <v>-7</v>
      </c>
      <c r="G20" s="164">
        <f>E20-E19</f>
        <v>338</v>
      </c>
      <c r="H20" s="164">
        <f>F20-F19</f>
        <v>-35</v>
      </c>
      <c r="I20" s="164">
        <f>G20-G19</f>
        <v>-998</v>
      </c>
      <c r="J20" s="164">
        <f>COUNTA($B3:$B20)</f>
        <v>18</v>
      </c>
    </row>
    <row r="21" ht="26" customHeight="1">
      <c r="B21" s="44">
        <v>43903</v>
      </c>
      <c r="C21" s="165">
        <v>2116</v>
      </c>
      <c r="D21" s="161">
        <f>'Italy-main'!J22-'Italy-main'!J21</f>
        <v>250</v>
      </c>
      <c r="E21" s="162">
        <v>2547</v>
      </c>
      <c r="F21" s="162">
        <f>D21-D20</f>
        <v>61</v>
      </c>
      <c r="G21" s="162">
        <f>E21-E20</f>
        <v>-104</v>
      </c>
      <c r="H21" s="162">
        <f>F21-F20</f>
        <v>68</v>
      </c>
      <c r="I21" s="162">
        <f>G21-G20</f>
        <v>-442</v>
      </c>
      <c r="J21" s="162">
        <f>COUNTA($B3:$B21)</f>
        <v>19</v>
      </c>
    </row>
    <row r="22" ht="26" customHeight="1">
      <c r="B22" s="44">
        <v>43904</v>
      </c>
      <c r="C22" s="166">
        <v>2795</v>
      </c>
      <c r="D22" s="163">
        <f>'Italy-main'!J23-'Italy-main'!J22</f>
        <v>175</v>
      </c>
      <c r="E22" s="164">
        <v>3497</v>
      </c>
      <c r="F22" s="164">
        <f>D22-D21</f>
        <v>-75</v>
      </c>
      <c r="G22" s="164">
        <f>E22-E21</f>
        <v>950</v>
      </c>
      <c r="H22" s="164">
        <f>F22-F21</f>
        <v>-136</v>
      </c>
      <c r="I22" s="164">
        <f>G22-G21</f>
        <v>1054</v>
      </c>
      <c r="J22" s="164">
        <f>COUNTA($B3:$B22)</f>
        <v>20</v>
      </c>
    </row>
    <row r="23" ht="26" customHeight="1">
      <c r="B23" s="44">
        <v>43905</v>
      </c>
      <c r="C23" s="165">
        <v>2853</v>
      </c>
      <c r="D23" s="161">
        <f>'Italy-main'!J24-'Italy-main'!J23</f>
        <v>368</v>
      </c>
      <c r="E23" s="162">
        <v>3590</v>
      </c>
      <c r="F23" s="162">
        <f>D23-D22</f>
        <v>193</v>
      </c>
      <c r="G23" s="162">
        <f>E23-E22</f>
        <v>93</v>
      </c>
      <c r="H23" s="162">
        <f>F23-F22</f>
        <v>268</v>
      </c>
      <c r="I23" s="162">
        <f>G23-G22</f>
        <v>-857</v>
      </c>
      <c r="J23" s="162">
        <f>COUNTA($B3:$B23)</f>
        <v>21</v>
      </c>
    </row>
    <row r="24" ht="26" customHeight="1">
      <c r="B24" s="44">
        <v>43906</v>
      </c>
      <c r="C24" s="166">
        <v>2470</v>
      </c>
      <c r="D24" s="163">
        <f>'Italy-main'!J25-'Italy-main'!J24</f>
        <v>349</v>
      </c>
      <c r="E24" s="164">
        <v>3233</v>
      </c>
      <c r="F24" s="164">
        <f>D24-D23</f>
        <v>-19</v>
      </c>
      <c r="G24" s="164">
        <f>E24-E23</f>
        <v>-357</v>
      </c>
      <c r="H24" s="164">
        <f>F24-F23</f>
        <v>-212</v>
      </c>
      <c r="I24" s="164">
        <f>G24-G23</f>
        <v>-450</v>
      </c>
      <c r="J24" s="164">
        <f>COUNTA($B3:$B24)</f>
        <v>22</v>
      </c>
    </row>
    <row r="25" ht="26" customHeight="1">
      <c r="B25" s="44">
        <v>43907</v>
      </c>
      <c r="C25" s="165">
        <v>2989</v>
      </c>
      <c r="D25" s="161">
        <f>'Italy-main'!J26-'Italy-main'!J25</f>
        <v>345</v>
      </c>
      <c r="E25" s="162">
        <v>3526</v>
      </c>
      <c r="F25" s="162">
        <f>D25-D24</f>
        <v>-4</v>
      </c>
      <c r="G25" s="162">
        <f>E25-E24</f>
        <v>293</v>
      </c>
      <c r="H25" s="162">
        <f>F25-F24</f>
        <v>15</v>
      </c>
      <c r="I25" s="162">
        <f>G25-G24</f>
        <v>650</v>
      </c>
      <c r="J25" s="162">
        <f>COUNTA($B3:$B25)</f>
        <v>23</v>
      </c>
    </row>
    <row r="26" ht="26" customHeight="1">
      <c r="B26" s="44">
        <v>43908</v>
      </c>
      <c r="C26" s="166">
        <v>2648</v>
      </c>
      <c r="D26" s="163">
        <f>'Italy-main'!J27-'Italy-main'!J26</f>
        <v>475</v>
      </c>
      <c r="E26" s="164">
        <v>4207</v>
      </c>
      <c r="F26" s="164">
        <f>D26-D25</f>
        <v>130</v>
      </c>
      <c r="G26" s="164">
        <f>E26-E25</f>
        <v>681</v>
      </c>
      <c r="H26" s="164">
        <f>F26-F25</f>
        <v>134</v>
      </c>
      <c r="I26" s="164">
        <f>G26-G25</f>
        <v>388</v>
      </c>
      <c r="J26" s="164">
        <f>COUNTA($B3:$B26)</f>
        <v>24</v>
      </c>
    </row>
    <row r="27" ht="26" customHeight="1">
      <c r="B27" s="44">
        <v>43909</v>
      </c>
      <c r="C27" s="165">
        <v>4480</v>
      </c>
      <c r="D27" s="161">
        <f>'Italy-main'!J28-'Italy-main'!J27</f>
        <v>427</v>
      </c>
      <c r="E27" s="162">
        <v>5322</v>
      </c>
      <c r="F27" s="162">
        <f>D27-D26</f>
        <v>-48</v>
      </c>
      <c r="G27" s="162">
        <f>E27-E26</f>
        <v>1115</v>
      </c>
      <c r="H27" s="162">
        <f>F27-F26</f>
        <v>-178</v>
      </c>
      <c r="I27" s="162">
        <f>G27-G26</f>
        <v>434</v>
      </c>
      <c r="J27" s="162">
        <f>COUNTA($B3:$B27)</f>
        <v>25</v>
      </c>
    </row>
    <row r="28" ht="27" customHeight="1">
      <c r="B28" s="53">
        <v>43910</v>
      </c>
      <c r="C28" s="167">
        <v>4670</v>
      </c>
      <c r="D28" s="163">
        <f>'Italy-main'!J29-'Italy-main'!J28</f>
        <v>627</v>
      </c>
      <c r="E28" s="168">
        <v>5986</v>
      </c>
      <c r="F28" s="164">
        <f>D28-D27</f>
        <v>200</v>
      </c>
      <c r="G28" s="164">
        <f>E28-E27</f>
        <v>664</v>
      </c>
      <c r="H28" s="164">
        <f>F28-F27</f>
        <v>248</v>
      </c>
      <c r="I28" s="164">
        <f>G28-G27</f>
        <v>-451</v>
      </c>
      <c r="J28" s="164">
        <f>COUNTA($B3:$B28)</f>
        <v>26</v>
      </c>
    </row>
    <row r="29" ht="28" customHeight="1">
      <c r="B29" s="58">
        <v>43911</v>
      </c>
      <c r="C29" s="169">
        <v>4821</v>
      </c>
      <c r="D29" s="170">
        <f>'Italy-main'!J30-'Italy-main'!J29</f>
        <v>793</v>
      </c>
      <c r="E29" s="171">
        <v>6557</v>
      </c>
      <c r="F29" s="172">
        <f>D29-D28</f>
        <v>166</v>
      </c>
      <c r="G29" s="162">
        <f>E29-E28</f>
        <v>571</v>
      </c>
      <c r="H29" s="162">
        <f>F29-F28</f>
        <v>-34</v>
      </c>
      <c r="I29" s="162">
        <f>G29-G28</f>
        <v>-93</v>
      </c>
      <c r="J29" s="162">
        <f>COUNTA($B3:$B29)</f>
        <v>27</v>
      </c>
    </row>
    <row r="30" ht="27" customHeight="1">
      <c r="B30" s="64">
        <v>43912</v>
      </c>
      <c r="C30" s="173">
        <v>3957</v>
      </c>
      <c r="D30" s="163">
        <f>'Italy-main'!J31-'Italy-main'!J30</f>
        <v>651</v>
      </c>
      <c r="E30" s="174">
        <v>5560</v>
      </c>
      <c r="F30" s="164">
        <f>D30-D29</f>
        <v>-142</v>
      </c>
      <c r="G30" s="164">
        <f>E30-E29</f>
        <v>-997</v>
      </c>
      <c r="H30" s="164">
        <f>F30-F29</f>
        <v>-308</v>
      </c>
      <c r="I30" s="164">
        <f>G30-G29</f>
        <v>-1568</v>
      </c>
      <c r="J30" s="164">
        <f>COUNTA($B3:$B30)</f>
        <v>28</v>
      </c>
    </row>
    <row r="31" ht="27" customHeight="1">
      <c r="B31" s="66">
        <v>43913</v>
      </c>
      <c r="C31" s="165">
        <v>3780</v>
      </c>
      <c r="D31" s="161">
        <f>'Italy-main'!J32-'Italy-main'!J31</f>
        <v>601</v>
      </c>
      <c r="E31" s="162">
        <v>4789</v>
      </c>
      <c r="F31" s="162">
        <f>D31-D30</f>
        <v>-50</v>
      </c>
      <c r="G31" s="162">
        <f>E31-E30</f>
        <v>-771</v>
      </c>
      <c r="H31" s="162">
        <f>F31-F30</f>
        <v>92</v>
      </c>
      <c r="I31" s="162">
        <f>G31-G30</f>
        <v>226</v>
      </c>
      <c r="J31" s="162">
        <f>COUNTA($B3:$B31)</f>
        <v>29</v>
      </c>
    </row>
    <row r="32" ht="28" customHeight="1">
      <c r="B32" s="67">
        <v>43914</v>
      </c>
      <c r="C32" s="175">
        <v>3612</v>
      </c>
      <c r="D32" s="163">
        <f>'Italy-main'!J33-'Italy-main'!J32</f>
        <v>743</v>
      </c>
      <c r="E32" s="164">
        <v>5249</v>
      </c>
      <c r="F32" s="164">
        <f>D32-D31</f>
        <v>142</v>
      </c>
      <c r="G32" s="164">
        <f>E32-E31</f>
        <v>460</v>
      </c>
      <c r="H32" s="164">
        <f>F32-F31</f>
        <v>192</v>
      </c>
      <c r="I32" s="164">
        <f>G32-G31</f>
        <v>1231</v>
      </c>
      <c r="J32" s="164">
        <f>COUNTA($B3:$B32)</f>
        <v>30</v>
      </c>
    </row>
    <row r="33" ht="27" customHeight="1">
      <c r="B33" s="176">
        <v>43915</v>
      </c>
      <c r="C33" s="165">
        <v>3491</v>
      </c>
      <c r="D33" s="161">
        <f>'Italy-main'!J34-'Italy-main'!J33</f>
        <v>683</v>
      </c>
      <c r="E33" s="162">
        <v>5210</v>
      </c>
      <c r="F33" s="162">
        <f>D33-D32</f>
        <v>-60</v>
      </c>
      <c r="G33" s="162">
        <f>E33-E32</f>
        <v>-39</v>
      </c>
      <c r="H33" s="162">
        <f>F33-F32</f>
        <v>-202</v>
      </c>
      <c r="I33" s="162">
        <f>G33-G32</f>
        <v>-499</v>
      </c>
      <c r="J33" s="162">
        <f>COUNTA($B3:$B33)</f>
        <v>31</v>
      </c>
    </row>
    <row r="34" ht="27" customHeight="1">
      <c r="B34" s="44">
        <v>43916</v>
      </c>
      <c r="C34" s="166">
        <v>4492</v>
      </c>
      <c r="D34" s="177">
        <f>'Italy-main'!J35-'Italy-main'!J34</f>
        <v>662</v>
      </c>
      <c r="E34" s="164">
        <v>6153</v>
      </c>
      <c r="F34" s="164">
        <f>D34-D33</f>
        <v>-21</v>
      </c>
      <c r="G34" s="164">
        <f>E34-E33</f>
        <v>943</v>
      </c>
      <c r="H34" s="164">
        <f>F34-F33</f>
        <v>39</v>
      </c>
      <c r="I34" s="164">
        <f>G34-G33</f>
        <v>982</v>
      </c>
      <c r="J34" s="164">
        <f>COUNTA($B3:$B34)</f>
        <v>32</v>
      </c>
    </row>
    <row r="35" ht="28" customHeight="1">
      <c r="B35" s="44">
        <v>43917</v>
      </c>
      <c r="C35" s="178">
        <v>4401</v>
      </c>
      <c r="D35" s="179">
        <f>'Italy-main'!J36-'Italy-main'!J35</f>
        <v>969</v>
      </c>
      <c r="E35" s="172">
        <v>5959</v>
      </c>
      <c r="F35" s="162">
        <f>D35-D34</f>
        <v>307</v>
      </c>
      <c r="G35" s="162">
        <f>E35-E34</f>
        <v>-194</v>
      </c>
      <c r="H35" s="162">
        <f>F35-F34</f>
        <v>328</v>
      </c>
      <c r="I35" s="162">
        <f>G35-G34</f>
        <v>-1137</v>
      </c>
      <c r="J35" s="162">
        <f>COUNTA($B3:$B35)</f>
        <v>33</v>
      </c>
    </row>
    <row r="36" ht="27" customHeight="1">
      <c r="B36" s="44">
        <v>43918</v>
      </c>
      <c r="C36" s="166">
        <v>3651</v>
      </c>
      <c r="D36" s="180">
        <f>'Italy-main'!J37-'Italy-main'!J36</f>
        <v>889</v>
      </c>
      <c r="E36" s="164">
        <v>5974</v>
      </c>
      <c r="F36" s="164">
        <f>D36-D35</f>
        <v>-80</v>
      </c>
      <c r="G36" s="164">
        <f>E36-E35</f>
        <v>15</v>
      </c>
      <c r="H36" s="164">
        <f>F36-F35</f>
        <v>-387</v>
      </c>
      <c r="I36" s="164">
        <f>G36-G35</f>
        <v>209</v>
      </c>
      <c r="J36" s="164">
        <f>COUNTA($B3:$B36)</f>
        <v>34</v>
      </c>
    </row>
    <row r="37" ht="26" customHeight="1">
      <c r="B37" s="44">
        <v>43919</v>
      </c>
      <c r="C37" s="165">
        <v>3815</v>
      </c>
      <c r="D37" s="161">
        <f>'Italy-main'!J38-'Italy-main'!J37</f>
        <v>756</v>
      </c>
      <c r="E37" s="162">
        <v>5217</v>
      </c>
      <c r="F37" s="162">
        <f>D37-D36</f>
        <v>-133</v>
      </c>
      <c r="G37" s="162">
        <f>E37-E36</f>
        <v>-757</v>
      </c>
      <c r="H37" s="162">
        <f>F37-F36</f>
        <v>-53</v>
      </c>
      <c r="I37" s="162">
        <f>G37-G36</f>
        <v>-772</v>
      </c>
      <c r="J37" s="162">
        <f>COUNTA($B3:$B37)</f>
        <v>35</v>
      </c>
    </row>
    <row r="38" ht="26" customHeight="1">
      <c r="B38" s="44">
        <v>43920</v>
      </c>
      <c r="C38" s="166">
        <v>1648</v>
      </c>
      <c r="D38" s="163">
        <f>'Italy-main'!J39-'Italy-main'!J38</f>
        <v>812</v>
      </c>
      <c r="E38" s="164">
        <v>4050</v>
      </c>
      <c r="F38" s="164">
        <f>D38-D37</f>
        <v>56</v>
      </c>
      <c r="G38" s="164">
        <f>E38-E37</f>
        <v>-1167</v>
      </c>
      <c r="H38" s="164">
        <f>F38-F37</f>
        <v>189</v>
      </c>
      <c r="I38" s="164">
        <f>G38-G37</f>
        <v>-410</v>
      </c>
      <c r="J38" s="164">
        <f>COUNTA($B3:$B38)</f>
        <v>36</v>
      </c>
    </row>
    <row r="39" ht="26" customHeight="1">
      <c r="B39" s="44">
        <v>43921</v>
      </c>
      <c r="C39" s="165">
        <v>2107</v>
      </c>
      <c r="D39" s="161">
        <f>'Italy-main'!J40-'Italy-main'!J39</f>
        <v>837</v>
      </c>
      <c r="E39" s="162">
        <v>4053</v>
      </c>
      <c r="F39" s="162">
        <f>D39-D38</f>
        <v>25</v>
      </c>
      <c r="G39" s="162">
        <f>E39-E38</f>
        <v>3</v>
      </c>
      <c r="H39" s="162">
        <f>F39-F38</f>
        <v>-31</v>
      </c>
      <c r="I39" s="162">
        <f>G39-G38</f>
        <v>1170</v>
      </c>
      <c r="J39" s="162">
        <f>COUNTA($B3:$B39)</f>
        <v>37</v>
      </c>
    </row>
    <row r="40" ht="26" customHeight="1">
      <c r="B40" s="44">
        <v>43922</v>
      </c>
      <c r="C40" s="166">
        <v>2937</v>
      </c>
      <c r="D40" s="163">
        <f>'Italy-main'!J41-'Italy-main'!J40</f>
        <v>727</v>
      </c>
      <c r="E40" s="164">
        <v>4782</v>
      </c>
      <c r="F40" s="164">
        <f>D40-D39</f>
        <v>-110</v>
      </c>
      <c r="G40" s="164">
        <f>E40-E39</f>
        <v>729</v>
      </c>
      <c r="H40" s="164">
        <f>F40-F39</f>
        <v>-135</v>
      </c>
      <c r="I40" s="164">
        <f>G40-G39</f>
        <v>726</v>
      </c>
      <c r="J40" s="164">
        <f>COUNTA($B3:$B40)</f>
        <v>38</v>
      </c>
    </row>
    <row r="41" ht="26" customHeight="1">
      <c r="B41" s="44">
        <v>43923</v>
      </c>
      <c r="C41" s="165">
        <v>2477</v>
      </c>
      <c r="D41" s="161">
        <f>'Italy-main'!J42-'Italy-main'!J41</f>
        <v>760</v>
      </c>
      <c r="E41" s="162">
        <v>4668</v>
      </c>
      <c r="F41" s="162">
        <f>D41-D40</f>
        <v>33</v>
      </c>
      <c r="G41" s="162">
        <f>E41-E40</f>
        <v>-114</v>
      </c>
      <c r="H41" s="162">
        <f>F41-F40</f>
        <v>143</v>
      </c>
      <c r="I41" s="162">
        <f>G41-G40</f>
        <v>-843</v>
      </c>
      <c r="J41" s="162">
        <f>COUNTA($B3:$B41)</f>
        <v>39</v>
      </c>
    </row>
    <row r="42" ht="26" customHeight="1">
      <c r="B42" s="44">
        <v>43924</v>
      </c>
      <c r="C42" s="166">
        <v>2339</v>
      </c>
      <c r="D42" s="163">
        <f>'Italy-main'!J43-'Italy-main'!J42</f>
        <v>766</v>
      </c>
      <c r="E42" s="164">
        <v>4585</v>
      </c>
      <c r="F42" s="164">
        <f>D42-D41</f>
        <v>6</v>
      </c>
      <c r="G42" s="164">
        <f>E42-E41</f>
        <v>-83</v>
      </c>
      <c r="H42" s="164">
        <f>F42-F41</f>
        <v>-27</v>
      </c>
      <c r="I42" s="164">
        <f>G42-G41</f>
        <v>31</v>
      </c>
      <c r="J42" s="164">
        <f>COUNTA($B3:$B42)</f>
        <v>40</v>
      </c>
    </row>
    <row r="43" ht="26" customHeight="1">
      <c r="B43" s="75">
        <v>43925</v>
      </c>
      <c r="C43" s="45">
        <v>2886</v>
      </c>
      <c r="D43" s="181">
        <f>'Italy-main'!J44-'Italy-main'!J43</f>
        <v>681</v>
      </c>
      <c r="E43" s="162">
        <v>4805</v>
      </c>
      <c r="F43" s="162">
        <f>D43-D42</f>
        <v>-85</v>
      </c>
      <c r="G43" s="162">
        <f>E43-E42</f>
        <v>220</v>
      </c>
      <c r="H43" s="162">
        <f>F43-F42</f>
        <v>-91</v>
      </c>
      <c r="I43" s="162">
        <f>G43-G42</f>
        <v>303</v>
      </c>
      <c r="J43" s="162">
        <f>COUNTA($B3:$B43)</f>
        <v>41</v>
      </c>
    </row>
    <row r="44" ht="26" customHeight="1">
      <c r="B44" s="77">
        <v>43926</v>
      </c>
      <c r="C44" s="182">
        <v>2972</v>
      </c>
      <c r="D44" s="163">
        <f>'Italy-main'!J45-'Italy-main'!J44</f>
        <v>525</v>
      </c>
      <c r="E44" s="164">
        <v>4316</v>
      </c>
      <c r="F44" s="164">
        <f>D44-D43</f>
        <v>-156</v>
      </c>
      <c r="G44" s="164">
        <f>E44-E43</f>
        <v>-489</v>
      </c>
      <c r="H44" s="164">
        <f>F44-F43</f>
        <v>-71</v>
      </c>
      <c r="I44" s="164">
        <f>G44-G43</f>
        <v>-709</v>
      </c>
      <c r="J44" s="164">
        <f>COUNTA($B3:$B44)</f>
        <v>42</v>
      </c>
    </row>
    <row r="45" ht="26" customHeight="1">
      <c r="B45" s="77">
        <v>43927</v>
      </c>
      <c r="C45" s="183">
        <v>1941</v>
      </c>
      <c r="D45" s="161">
        <f>'Italy-main'!J46-'Italy-main'!J45</f>
        <v>636</v>
      </c>
      <c r="E45" s="162">
        <v>3599</v>
      </c>
      <c r="F45" s="162">
        <f>D45-D44</f>
        <v>111</v>
      </c>
      <c r="G45" s="162">
        <f>E45-E44</f>
        <v>-717</v>
      </c>
      <c r="H45" s="162">
        <f>F45-F44</f>
        <v>267</v>
      </c>
      <c r="I45" s="162">
        <f>G45-G44</f>
        <v>-228</v>
      </c>
      <c r="J45" s="162">
        <f>COUNTA($B3:$B45)</f>
        <v>43</v>
      </c>
    </row>
    <row r="46" ht="26" customHeight="1">
      <c r="B46" s="77">
        <v>43928</v>
      </c>
      <c r="C46" s="184">
        <v>880</v>
      </c>
      <c r="D46" s="163">
        <f>'Italy-main'!J47-'Italy-main'!J46</f>
        <v>604</v>
      </c>
      <c r="E46" s="164">
        <v>3039</v>
      </c>
      <c r="F46" s="164">
        <f>D46-D45</f>
        <v>-32</v>
      </c>
      <c r="G46" s="164">
        <f>E46-E45</f>
        <v>-560</v>
      </c>
      <c r="H46" s="164">
        <f>F46-F45</f>
        <v>-143</v>
      </c>
      <c r="I46" s="164">
        <f>G46-G45</f>
        <v>157</v>
      </c>
      <c r="J46" s="164">
        <f>COUNTA($B3:$B46)</f>
        <v>44</v>
      </c>
    </row>
    <row r="47" ht="26" customHeight="1">
      <c r="B47" s="77">
        <v>43929</v>
      </c>
      <c r="C47" s="183">
        <v>1195</v>
      </c>
      <c r="D47" s="161">
        <f>'Italy-main'!J48-'Italy-main'!J47</f>
        <v>542</v>
      </c>
      <c r="E47" s="162">
        <v>3836</v>
      </c>
      <c r="F47" s="162">
        <f>D47-D46</f>
        <v>-62</v>
      </c>
      <c r="G47" s="162">
        <f>E47-E46</f>
        <v>797</v>
      </c>
      <c r="H47" s="162">
        <f>F47-F46</f>
        <v>-30</v>
      </c>
      <c r="I47" s="162">
        <f>G47-G46</f>
        <v>1357</v>
      </c>
      <c r="J47" s="185"/>
    </row>
    <row r="48" ht="26" customHeight="1">
      <c r="B48" s="77">
        <v>43930</v>
      </c>
      <c r="C48" s="184">
        <v>1615</v>
      </c>
      <c r="D48" s="163">
        <f>'Italy-main'!J49-'Italy-main'!J48</f>
        <v>610</v>
      </c>
      <c r="E48" s="164">
        <v>4204</v>
      </c>
      <c r="F48" s="164">
        <f>D48-D47</f>
        <v>68</v>
      </c>
      <c r="G48" s="164">
        <f>E48-E47</f>
        <v>368</v>
      </c>
      <c r="H48" s="164">
        <f>F48-F47</f>
        <v>130</v>
      </c>
      <c r="I48" s="164">
        <f>G48-G47</f>
        <v>-429</v>
      </c>
      <c r="J48" s="186"/>
    </row>
    <row r="49" ht="26" customHeight="1">
      <c r="B49" s="77">
        <v>43931</v>
      </c>
      <c r="C49" s="183">
        <v>1396</v>
      </c>
      <c r="D49" s="161">
        <f>'Italy-main'!J50-'Italy-main'!J49</f>
        <v>570</v>
      </c>
      <c r="E49" s="162">
        <v>3951</v>
      </c>
      <c r="F49" s="162">
        <f>D49-D48</f>
        <v>-40</v>
      </c>
      <c r="G49" s="162">
        <f>E49-E48</f>
        <v>-253</v>
      </c>
      <c r="H49" s="162">
        <f>F49-F48</f>
        <v>-108</v>
      </c>
      <c r="I49" s="162">
        <f>G49-G48</f>
        <v>-621</v>
      </c>
      <c r="J49" s="185"/>
    </row>
    <row r="50" ht="26" customHeight="1">
      <c r="B50" s="77">
        <v>43932</v>
      </c>
      <c r="C50" s="184">
        <v>1996</v>
      </c>
      <c r="D50" s="163">
        <f>'Italy-main'!J51-'Italy-main'!J50</f>
        <v>619</v>
      </c>
      <c r="E50" s="164">
        <v>4694</v>
      </c>
      <c r="F50" s="164">
        <f>D50-D49</f>
        <v>49</v>
      </c>
      <c r="G50" s="164">
        <f>E50-E49</f>
        <v>743</v>
      </c>
      <c r="H50" s="164">
        <f>F50-F49</f>
        <v>89</v>
      </c>
      <c r="I50" s="164">
        <f>G50-G49</f>
        <v>996</v>
      </c>
      <c r="J50" s="186"/>
    </row>
    <row r="51" ht="26" customHeight="1">
      <c r="B51" s="77">
        <v>43933</v>
      </c>
      <c r="C51" s="183">
        <v>1984</v>
      </c>
      <c r="D51" s="161">
        <f>'Italy-main'!J52-'Italy-main'!J51</f>
        <v>431</v>
      </c>
      <c r="E51" s="162">
        <v>4092</v>
      </c>
      <c r="F51" s="162">
        <f>D51-D50</f>
        <v>-188</v>
      </c>
      <c r="G51" s="162">
        <f>E51-E50</f>
        <v>-602</v>
      </c>
      <c r="H51" s="162">
        <f>F51-F50</f>
        <v>-237</v>
      </c>
      <c r="I51" s="162">
        <f>G51-G50</f>
        <v>-1345</v>
      </c>
      <c r="J51" s="185"/>
    </row>
    <row r="52" ht="26" customHeight="1">
      <c r="B52" s="77">
        <v>43934</v>
      </c>
      <c r="C52" s="184">
        <v>1363</v>
      </c>
      <c r="D52" s="163">
        <f>'Italy-main'!J53-'Italy-main'!J52</f>
        <v>566</v>
      </c>
      <c r="E52" s="164">
        <v>3153</v>
      </c>
      <c r="F52" s="164">
        <f>D52-D51</f>
        <v>135</v>
      </c>
      <c r="G52" s="164">
        <f>E52-E51</f>
        <v>-939</v>
      </c>
      <c r="H52" s="164">
        <f>F52-F51</f>
        <v>323</v>
      </c>
      <c r="I52" s="164">
        <f>G52-G51</f>
        <v>-337</v>
      </c>
      <c r="J52" s="186"/>
    </row>
    <row r="53" ht="26" customHeight="1">
      <c r="B53" s="77">
        <v>43935</v>
      </c>
      <c r="C53" s="183">
        <v>675</v>
      </c>
      <c r="D53" s="161">
        <f>'Italy-main'!J54-'Italy-main'!J53</f>
        <v>602</v>
      </c>
      <c r="E53" s="162">
        <v>2972</v>
      </c>
      <c r="F53" s="162">
        <f>D53-D52</f>
        <v>36</v>
      </c>
      <c r="G53" s="162">
        <f>E53-E52</f>
        <v>-181</v>
      </c>
      <c r="H53" s="162">
        <f>F53-F52</f>
        <v>-99</v>
      </c>
      <c r="I53" s="162">
        <f>G53-G52</f>
        <v>758</v>
      </c>
      <c r="J53" s="185"/>
    </row>
    <row r="54" ht="26" customHeight="1">
      <c r="B54" s="77">
        <v>43936</v>
      </c>
      <c r="C54" s="184">
        <v>1127</v>
      </c>
      <c r="D54" s="163">
        <f>'Italy-main'!J55-'Italy-main'!J54</f>
        <v>578</v>
      </c>
      <c r="E54" s="164">
        <v>2667</v>
      </c>
      <c r="F54" s="164">
        <f>D54-D53</f>
        <v>-24</v>
      </c>
      <c r="G54" s="164">
        <f>E54-E53</f>
        <v>-305</v>
      </c>
      <c r="H54" s="164">
        <f>F54-F53</f>
        <v>-60</v>
      </c>
      <c r="I54" s="164">
        <f>G54-G53</f>
        <v>-124</v>
      </c>
      <c r="J54" s="186"/>
    </row>
    <row r="55" ht="26" customHeight="1">
      <c r="B55" s="77">
        <v>43937</v>
      </c>
      <c r="C55" s="183">
        <v>1189</v>
      </c>
      <c r="D55" s="161">
        <f>'Italy-main'!J56-'Italy-main'!J55</f>
        <v>525</v>
      </c>
      <c r="E55" s="162">
        <v>3786</v>
      </c>
      <c r="F55" s="162">
        <f>D55-D54</f>
        <v>-53</v>
      </c>
      <c r="G55" s="162">
        <f>E55-E54</f>
        <v>1119</v>
      </c>
      <c r="H55" s="162">
        <f>F55-F54</f>
        <v>-29</v>
      </c>
      <c r="I55" s="162">
        <f>G55-G54</f>
        <v>1424</v>
      </c>
      <c r="J55" s="185"/>
    </row>
    <row r="56" ht="24.65" customHeight="1">
      <c r="B56" s="77">
        <v>43938</v>
      </c>
      <c r="C56" s="187">
        <v>355</v>
      </c>
      <c r="D56" s="163">
        <f>'Italy-main'!J57-'Italy-main'!J56</f>
        <v>575</v>
      </c>
      <c r="E56" s="164">
        <v>3493</v>
      </c>
      <c r="F56" s="164">
        <f>D56-D55</f>
        <v>50</v>
      </c>
      <c r="G56" s="164">
        <f>E56-E55</f>
        <v>-293</v>
      </c>
      <c r="H56" s="164">
        <f>F56-F55</f>
        <v>103</v>
      </c>
      <c r="I56" s="164">
        <f>G56-G55</f>
        <v>-1412</v>
      </c>
      <c r="J56" s="186"/>
    </row>
    <row r="57" ht="26" customHeight="1">
      <c r="B57" s="77">
        <v>43939</v>
      </c>
      <c r="C57" s="183">
        <v>809</v>
      </c>
      <c r="D57" s="161">
        <f>'Italy-main'!J58-'Italy-main'!J57</f>
        <v>482</v>
      </c>
      <c r="E57" s="162">
        <v>3491</v>
      </c>
      <c r="F57" s="162">
        <f>D57-D56</f>
        <v>-93</v>
      </c>
      <c r="G57" s="162">
        <f>E57-E56</f>
        <v>-2</v>
      </c>
      <c r="H57" s="162">
        <f>F57-F56</f>
        <v>-143</v>
      </c>
      <c r="I57" s="162">
        <f>G57-G56</f>
        <v>291</v>
      </c>
      <c r="J57" s="185"/>
    </row>
    <row r="58" ht="26" customHeight="1">
      <c r="B58" s="77">
        <v>43940</v>
      </c>
      <c r="C58" s="184">
        <v>486</v>
      </c>
      <c r="D58" s="163">
        <f>'Italy-main'!J59-'Italy-main'!J58</f>
        <v>433</v>
      </c>
      <c r="E58" s="164">
        <v>3047</v>
      </c>
      <c r="F58" s="164">
        <f>D58-D57</f>
        <v>-49</v>
      </c>
      <c r="G58" s="164">
        <f>E58-E57</f>
        <v>-444</v>
      </c>
      <c r="H58" s="164">
        <f>F58-F57</f>
        <v>44</v>
      </c>
      <c r="I58" s="164">
        <f>G58-G57</f>
        <v>-442</v>
      </c>
      <c r="J58" s="186"/>
    </row>
    <row r="59" ht="26" customHeight="1">
      <c r="B59" s="77">
        <v>43941</v>
      </c>
      <c r="C59" s="183">
        <v>-20</v>
      </c>
      <c r="D59" s="161">
        <f>'Italy-main'!J60-'Italy-main'!J59</f>
        <v>454</v>
      </c>
      <c r="E59" s="162">
        <v>2256</v>
      </c>
      <c r="F59" s="162">
        <f>D59-D58</f>
        <v>21</v>
      </c>
      <c r="G59" s="162">
        <f>E59-E58</f>
        <v>-791</v>
      </c>
      <c r="H59" s="162">
        <f>F59-F58</f>
        <v>70</v>
      </c>
      <c r="I59" s="162">
        <f>G59-G58</f>
        <v>-347</v>
      </c>
      <c r="J59" s="185"/>
    </row>
    <row r="60" ht="26" customHeight="1">
      <c r="B60" s="77">
        <v>43942</v>
      </c>
      <c r="C60" s="184">
        <v>-528</v>
      </c>
      <c r="D60" s="163">
        <f>'Italy-main'!J61-'Italy-main'!J60</f>
        <v>534</v>
      </c>
      <c r="E60" s="164">
        <v>2729</v>
      </c>
      <c r="F60" s="164">
        <f>D60-D59</f>
        <v>80</v>
      </c>
      <c r="G60" s="164">
        <f>E60-E59</f>
        <v>473</v>
      </c>
      <c r="H60" s="164">
        <f>F60-F59</f>
        <v>59</v>
      </c>
      <c r="I60" s="164">
        <f>G60-G59</f>
        <v>1264</v>
      </c>
      <c r="J60" s="186"/>
    </row>
    <row r="61" ht="26" customHeight="1">
      <c r="B61" s="77">
        <v>43943</v>
      </c>
      <c r="C61" s="183">
        <v>-10</v>
      </c>
      <c r="D61" s="161">
        <f>'Italy-main'!J62-'Italy-main'!J61</f>
        <v>437</v>
      </c>
      <c r="E61" s="162">
        <v>3370</v>
      </c>
      <c r="F61" s="162">
        <f>D61-D60</f>
        <v>-97</v>
      </c>
      <c r="G61" s="162">
        <f>E61-E60</f>
        <v>641</v>
      </c>
      <c r="H61" s="162">
        <f>F61-F60</f>
        <v>-177</v>
      </c>
      <c r="I61" s="162">
        <f>G61-G60</f>
        <v>168</v>
      </c>
      <c r="J61" s="185"/>
    </row>
    <row r="62" ht="26" customHeight="1">
      <c r="B62" s="77">
        <v>43944</v>
      </c>
      <c r="C62" s="184">
        <v>-851</v>
      </c>
      <c r="D62" s="163">
        <f>'Italy-main'!J63-'Italy-main'!J62</f>
        <v>464</v>
      </c>
      <c r="E62" s="164">
        <v>2646</v>
      </c>
      <c r="F62" s="164">
        <f>D62-D61</f>
        <v>27</v>
      </c>
      <c r="G62" s="164">
        <f>E62-E61</f>
        <v>-724</v>
      </c>
      <c r="H62" s="164">
        <f>F62-F61</f>
        <v>124</v>
      </c>
      <c r="I62" s="164">
        <f>G62-G61</f>
        <v>-1365</v>
      </c>
      <c r="J62" s="186"/>
    </row>
    <row r="63" ht="26" customHeight="1">
      <c r="B63" s="77">
        <v>43945</v>
      </c>
      <c r="C63" s="183">
        <v>-321</v>
      </c>
      <c r="D63" s="161">
        <f>'Italy-main'!J64-'Italy-main'!J63</f>
        <v>420</v>
      </c>
      <c r="E63" s="162">
        <v>3021</v>
      </c>
      <c r="F63" s="162">
        <f>D63-D62</f>
        <v>-44</v>
      </c>
      <c r="G63" s="162">
        <f>E63-E62</f>
        <v>375</v>
      </c>
      <c r="H63" s="162">
        <f>F63-F62</f>
        <v>-71</v>
      </c>
      <c r="I63" s="162">
        <f>G63-G62</f>
        <v>1099</v>
      </c>
      <c r="J63" s="185"/>
    </row>
    <row r="64" ht="26" customHeight="1">
      <c r="B64" s="77">
        <v>43946</v>
      </c>
      <c r="C64" s="184">
        <v>-680</v>
      </c>
      <c r="D64" s="163">
        <f>'Italy-main'!J65-'Italy-main'!J64</f>
        <v>415</v>
      </c>
      <c r="E64" s="164">
        <v>2357</v>
      </c>
      <c r="F64" s="164">
        <f>D64-D63</f>
        <v>-5</v>
      </c>
      <c r="G64" s="164">
        <f>E64-E63</f>
        <v>-664</v>
      </c>
      <c r="H64" s="164">
        <f>F64-F63</f>
        <v>39</v>
      </c>
      <c r="I64" s="164">
        <f>G64-G63</f>
        <v>-1039</v>
      </c>
      <c r="J64" s="186"/>
    </row>
    <row r="65" ht="26" customHeight="1">
      <c r="B65" s="77">
        <v>43947</v>
      </c>
      <c r="C65" s="183">
        <v>256</v>
      </c>
      <c r="D65" s="161">
        <f>'Italy-main'!J66-'Italy-main'!J65</f>
        <v>260</v>
      </c>
      <c r="E65" s="162">
        <v>2324</v>
      </c>
      <c r="F65" s="162">
        <f>D65-D64</f>
        <v>-155</v>
      </c>
      <c r="G65" s="162">
        <f>E65-E64</f>
        <v>-33</v>
      </c>
      <c r="H65" s="162">
        <f>F65-F64</f>
        <v>-150</v>
      </c>
      <c r="I65" s="162">
        <f>G65-G64</f>
        <v>631</v>
      </c>
      <c r="J65" s="185"/>
    </row>
    <row r="66" ht="26" customHeight="1">
      <c r="B66" s="77">
        <v>43948</v>
      </c>
      <c r="C66" s="184">
        <v>-290</v>
      </c>
      <c r="D66" s="163">
        <f>'Italy-main'!J67-'Italy-main'!J66</f>
        <v>333</v>
      </c>
      <c r="E66" s="164">
        <v>1739</v>
      </c>
      <c r="F66" s="164">
        <f>D66-D65</f>
        <v>73</v>
      </c>
      <c r="G66" s="164">
        <f>E66-E65</f>
        <v>-585</v>
      </c>
      <c r="H66" s="164">
        <f>F66-F65</f>
        <v>228</v>
      </c>
      <c r="I66" s="164">
        <f>G66-G65</f>
        <v>-552</v>
      </c>
      <c r="J66" s="186"/>
    </row>
    <row r="67" ht="26" customHeight="1">
      <c r="B67" s="77">
        <v>43949</v>
      </c>
      <c r="C67" s="183">
        <v>-608</v>
      </c>
      <c r="D67" s="161">
        <f>'Italy-main'!J68-'Italy-main'!J67</f>
        <v>382</v>
      </c>
      <c r="E67" s="162">
        <v>2091</v>
      </c>
      <c r="F67" s="162">
        <f>D67-D66</f>
        <v>49</v>
      </c>
      <c r="G67" s="162">
        <f>E67-E66</f>
        <v>352</v>
      </c>
      <c r="H67" s="162">
        <f>F67-F66</f>
        <v>-24</v>
      </c>
      <c r="I67" s="162">
        <f>G67-G66</f>
        <v>937</v>
      </c>
      <c r="J67" s="185"/>
    </row>
    <row r="68" ht="26" customHeight="1">
      <c r="B68" s="77">
        <v>43950</v>
      </c>
      <c r="C68" s="184">
        <v>-548</v>
      </c>
      <c r="D68" s="163">
        <f>'Italy-main'!J69-'Italy-main'!J68</f>
        <v>323</v>
      </c>
      <c r="E68" s="164">
        <v>2086</v>
      </c>
      <c r="F68" s="164">
        <f>D68-D67</f>
        <v>-59</v>
      </c>
      <c r="G68" s="164">
        <f>E68-E67</f>
        <v>-5</v>
      </c>
      <c r="H68" s="164">
        <f>F68-F67</f>
        <v>-108</v>
      </c>
      <c r="I68" s="164">
        <f>G68-G67</f>
        <v>-357</v>
      </c>
      <c r="J68" s="186"/>
    </row>
    <row r="69" ht="26" customHeight="1">
      <c r="B69" s="77">
        <v>43951</v>
      </c>
      <c r="C69" s="183">
        <v>-3106</v>
      </c>
      <c r="D69" s="161">
        <f>'Italy-main'!J70-'Italy-main'!J69</f>
        <v>285</v>
      </c>
      <c r="E69" s="162">
        <v>1872</v>
      </c>
      <c r="F69" s="162">
        <f>D69-D68</f>
        <v>-38</v>
      </c>
      <c r="G69" s="162">
        <f>E69-E68</f>
        <v>-214</v>
      </c>
      <c r="H69" s="162">
        <f>F69-F68</f>
        <v>21</v>
      </c>
      <c r="I69" s="162">
        <f>G69-G68</f>
        <v>-209</v>
      </c>
      <c r="J69" s="185"/>
    </row>
    <row r="70" ht="26" customHeight="1">
      <c r="B70" s="77">
        <v>43952</v>
      </c>
      <c r="C70" s="184">
        <v>-608</v>
      </c>
      <c r="D70" s="163">
        <f>'Italy-main'!J71-'Italy-main'!J70</f>
        <v>269</v>
      </c>
      <c r="E70" s="164">
        <v>1965</v>
      </c>
      <c r="F70" s="164">
        <f>D70-D69</f>
        <v>-16</v>
      </c>
      <c r="G70" s="164">
        <f>E70-E69</f>
        <v>93</v>
      </c>
      <c r="H70" s="164">
        <f>F70-F69</f>
        <v>22</v>
      </c>
      <c r="I70" s="164">
        <f>G70-G69</f>
        <v>307</v>
      </c>
      <c r="J70" s="186"/>
    </row>
    <row r="71" ht="26" customHeight="1">
      <c r="B71" s="77">
        <v>43953</v>
      </c>
      <c r="C71" s="183">
        <v>-239</v>
      </c>
      <c r="D71" s="161">
        <f>'Italy-main'!J72-'Italy-main'!J71</f>
        <v>474</v>
      </c>
      <c r="E71" s="162">
        <v>1900</v>
      </c>
      <c r="F71" s="162">
        <f>D71-D70</f>
        <v>205</v>
      </c>
      <c r="G71" s="162">
        <f>E71-E70</f>
        <v>-65</v>
      </c>
      <c r="H71" s="162">
        <f>F71-F70</f>
        <v>221</v>
      </c>
      <c r="I71" s="162">
        <f>G71-G70</f>
        <v>-158</v>
      </c>
      <c r="J71" s="185"/>
    </row>
    <row r="72" ht="26" customHeight="1">
      <c r="B72" s="77">
        <v>43954</v>
      </c>
      <c r="C72" s="184">
        <v>-525</v>
      </c>
      <c r="D72" s="163">
        <f>'Italy-main'!J73-'Italy-main'!J72</f>
        <v>174</v>
      </c>
      <c r="E72" s="164">
        <v>1389</v>
      </c>
      <c r="F72" s="164">
        <f>D72-D71</f>
        <v>-300</v>
      </c>
      <c r="G72" s="164">
        <f>E72-E71</f>
        <v>-511</v>
      </c>
      <c r="H72" s="164">
        <f>F72-F71</f>
        <v>-505</v>
      </c>
      <c r="I72" s="164">
        <f>G72-G71</f>
        <v>-446</v>
      </c>
      <c r="J72" s="186"/>
    </row>
    <row r="73" ht="26" customHeight="1">
      <c r="B73" s="77">
        <v>43955</v>
      </c>
      <c r="C73" s="183">
        <v>-199</v>
      </c>
      <c r="D73" s="161">
        <f>'Italy-main'!J74-'Italy-main'!J73</f>
        <v>195</v>
      </c>
      <c r="E73" s="162">
        <v>1221</v>
      </c>
      <c r="F73" s="162">
        <f>D73-D72</f>
        <v>21</v>
      </c>
      <c r="G73" s="162">
        <f>E73-E72</f>
        <v>-168</v>
      </c>
      <c r="H73" s="162">
        <f>F73-F72</f>
        <v>321</v>
      </c>
      <c r="I73" s="162">
        <f>G73-G72</f>
        <v>343</v>
      </c>
      <c r="J73" s="185"/>
    </row>
    <row r="74" ht="26" customHeight="1">
      <c r="B74" s="77">
        <v>43956</v>
      </c>
      <c r="C74" s="184">
        <v>-1513</v>
      </c>
      <c r="D74" s="163">
        <f>'Italy-main'!J75-'Italy-main'!J74</f>
        <v>236</v>
      </c>
      <c r="E74" s="164">
        <v>1075</v>
      </c>
      <c r="F74" s="164">
        <f>D74-D73</f>
        <v>41</v>
      </c>
      <c r="G74" s="164">
        <f>E74-E73</f>
        <v>-146</v>
      </c>
      <c r="H74" s="164">
        <f>F74-F73</f>
        <v>20</v>
      </c>
      <c r="I74" s="164">
        <f>G74-G73</f>
        <v>22</v>
      </c>
      <c r="J74" s="186"/>
    </row>
    <row r="75" ht="26" customHeight="1">
      <c r="B75" s="77">
        <v>43957</v>
      </c>
      <c r="C75" s="183">
        <v>-6939</v>
      </c>
      <c r="D75" s="161">
        <f>'Italy-main'!J76-'Italy-main'!J75</f>
        <v>369</v>
      </c>
      <c r="E75" s="162">
        <v>1444</v>
      </c>
      <c r="F75" s="162">
        <f>D75-D74</f>
        <v>133</v>
      </c>
      <c r="G75" s="162">
        <f>E75-E74</f>
        <v>369</v>
      </c>
      <c r="H75" s="162">
        <f>F75-F74</f>
        <v>92</v>
      </c>
      <c r="I75" s="162">
        <f>G75-G74</f>
        <v>515</v>
      </c>
      <c r="J75" s="185"/>
    </row>
    <row r="76" ht="26" customHeight="1">
      <c r="B76" s="77">
        <v>43958</v>
      </c>
      <c r="C76" s="184">
        <v>-1904</v>
      </c>
      <c r="D76" s="163">
        <f>'Italy-main'!J77-'Italy-main'!J76</f>
        <v>274</v>
      </c>
      <c r="E76" s="164">
        <v>1401</v>
      </c>
      <c r="F76" s="164">
        <f>D76-D75</f>
        <v>-95</v>
      </c>
      <c r="G76" s="164">
        <f>E76-E75</f>
        <v>-43</v>
      </c>
      <c r="H76" s="164">
        <f>F76-F75</f>
        <v>-228</v>
      </c>
      <c r="I76" s="164">
        <f>G76-G75</f>
        <v>-412</v>
      </c>
      <c r="J76" s="186"/>
    </row>
    <row r="77" ht="26" customHeight="1">
      <c r="B77" s="77">
        <v>43959</v>
      </c>
      <c r="C77" s="183">
        <v>-1663</v>
      </c>
      <c r="D77" s="161">
        <f>'Italy-main'!J78-'Italy-main'!J77</f>
        <v>243</v>
      </c>
      <c r="E77" s="162">
        <v>1327</v>
      </c>
      <c r="F77" s="162">
        <f>D77-D76</f>
        <v>-31</v>
      </c>
      <c r="G77" s="162">
        <f>E77-E76</f>
        <v>-74</v>
      </c>
      <c r="H77" s="162">
        <f>F77-F76</f>
        <v>64</v>
      </c>
      <c r="I77" s="162">
        <f>G77-G76</f>
        <v>-31</v>
      </c>
      <c r="J77" s="185"/>
    </row>
    <row r="78" ht="26" customHeight="1">
      <c r="B78" s="77">
        <v>43960</v>
      </c>
      <c r="C78" s="184">
        <v>-3119</v>
      </c>
      <c r="D78" s="163">
        <f>'Italy-main'!J79-'Italy-main'!J78</f>
        <v>194</v>
      </c>
      <c r="E78" s="164">
        <v>1083</v>
      </c>
      <c r="F78" s="164">
        <f>D78-D77</f>
        <v>-49</v>
      </c>
      <c r="G78" s="164">
        <f>E78-E77</f>
        <v>-244</v>
      </c>
      <c r="H78" s="164">
        <f>F78-F77</f>
        <v>-18</v>
      </c>
      <c r="I78" s="164">
        <f>G78-G77</f>
        <v>-170</v>
      </c>
      <c r="J78" s="186"/>
    </row>
    <row r="79" ht="26" customHeight="1">
      <c r="B79" s="77">
        <v>43961</v>
      </c>
      <c r="C79" s="183">
        <v>-1518</v>
      </c>
      <c r="D79" s="161">
        <f>'Italy-main'!J80-'Italy-main'!J79</f>
        <v>165</v>
      </c>
      <c r="E79" s="162">
        <v>802</v>
      </c>
      <c r="F79" s="162">
        <f>D79-D78</f>
        <v>-29</v>
      </c>
      <c r="G79" s="162">
        <f>E79-E78</f>
        <v>-281</v>
      </c>
      <c r="H79" s="162">
        <f>F79-F78</f>
        <v>20</v>
      </c>
      <c r="I79" s="162">
        <f>G79-G78</f>
        <v>-37</v>
      </c>
      <c r="J79" s="185"/>
    </row>
    <row r="80" ht="26" customHeight="1">
      <c r="B80" s="77">
        <v>43962</v>
      </c>
      <c r="C80" s="184">
        <v>-836</v>
      </c>
      <c r="D80" s="163">
        <f>'Italy-main'!J81-'Italy-main'!J80</f>
        <v>179</v>
      </c>
      <c r="E80" s="164">
        <v>744</v>
      </c>
      <c r="F80" s="164">
        <f>D80-D79</f>
        <v>14</v>
      </c>
      <c r="G80" s="164">
        <f>E80-E79</f>
        <v>-58</v>
      </c>
      <c r="H80" s="164">
        <f>F80-F79</f>
        <v>43</v>
      </c>
      <c r="I80" s="164">
        <f>G80-G79</f>
        <v>223</v>
      </c>
      <c r="J80" s="186"/>
    </row>
    <row r="81" ht="26" customHeight="1">
      <c r="B81" s="77">
        <v>43963</v>
      </c>
      <c r="C81" s="183">
        <v>-1222</v>
      </c>
      <c r="D81" s="161">
        <f>'Italy-main'!J82-'Italy-main'!J81</f>
        <v>172</v>
      </c>
      <c r="E81" s="162">
        <v>1402</v>
      </c>
      <c r="F81" s="162">
        <f>D81-D80</f>
        <v>-7</v>
      </c>
      <c r="G81" s="162">
        <f>E81-E80</f>
        <v>658</v>
      </c>
      <c r="H81" s="162">
        <f>F81-F80</f>
        <v>-21</v>
      </c>
      <c r="I81" s="162">
        <f>G81-G80</f>
        <v>716</v>
      </c>
      <c r="J81" s="185"/>
    </row>
    <row r="82" ht="26" customHeight="1">
      <c r="B82" s="77">
        <v>43964</v>
      </c>
      <c r="C82" s="184">
        <v>-2809</v>
      </c>
      <c r="D82" s="163">
        <f>'Italy-main'!J83-'Italy-main'!J82</f>
        <v>195</v>
      </c>
      <c r="E82" s="164">
        <v>888</v>
      </c>
      <c r="F82" s="164">
        <f>D82-D81</f>
        <v>23</v>
      </c>
      <c r="G82" s="164">
        <f>E82-E81</f>
        <v>-514</v>
      </c>
      <c r="H82" s="164">
        <f>F82-F81</f>
        <v>30</v>
      </c>
      <c r="I82" s="164">
        <f>G82-G81</f>
        <v>-1172</v>
      </c>
      <c r="J82" s="186"/>
    </row>
    <row r="83" ht="26" customHeight="1">
      <c r="B83" s="77">
        <v>43965</v>
      </c>
      <c r="C83" s="183">
        <v>-2017</v>
      </c>
      <c r="D83" s="161">
        <f>'Italy-main'!J84-'Italy-main'!J83</f>
        <v>262</v>
      </c>
      <c r="E83" s="162">
        <v>992</v>
      </c>
      <c r="F83" s="162">
        <f>D83-D82</f>
        <v>67</v>
      </c>
      <c r="G83" s="162">
        <f>E83-E82</f>
        <v>104</v>
      </c>
      <c r="H83" s="162">
        <f>F83-F82</f>
        <v>44</v>
      </c>
      <c r="I83" s="162">
        <f>G83-G82</f>
        <v>618</v>
      </c>
      <c r="J83" s="185"/>
    </row>
    <row r="84" ht="26" customHeight="1">
      <c r="B84" s="77">
        <v>43966</v>
      </c>
      <c r="C84" s="184">
        <v>-4370</v>
      </c>
      <c r="D84" s="163">
        <f>'Italy-main'!J85-'Italy-main'!J84</f>
        <v>242</v>
      </c>
      <c r="E84" s="164">
        <v>789</v>
      </c>
      <c r="F84" s="164">
        <f>D84-D83</f>
        <v>-20</v>
      </c>
      <c r="G84" s="164">
        <f>E84-E83</f>
        <v>-203</v>
      </c>
      <c r="H84" s="164">
        <f>F84-F83</f>
        <v>-87</v>
      </c>
      <c r="I84" s="164">
        <f>G84-G83</f>
        <v>-307</v>
      </c>
      <c r="J84" s="186"/>
    </row>
    <row r="85" ht="26" customHeight="1">
      <c r="B85" s="77">
        <v>43967</v>
      </c>
      <c r="C85" s="183">
        <v>-1883</v>
      </c>
      <c r="D85" s="161">
        <f>'Italy-main'!J86-'Italy-main'!J85</f>
        <v>153</v>
      </c>
      <c r="E85" s="162">
        <v>875</v>
      </c>
      <c r="F85" s="162">
        <f>D85-D84</f>
        <v>-89</v>
      </c>
      <c r="G85" s="162">
        <f>E85-E84</f>
        <v>86</v>
      </c>
      <c r="H85" s="162">
        <f>F85-F84</f>
        <v>-69</v>
      </c>
      <c r="I85" s="162">
        <f>G85-G84</f>
        <v>289</v>
      </c>
      <c r="J85" s="185"/>
    </row>
    <row r="86" ht="26" customHeight="1">
      <c r="B86" s="77">
        <v>43968</v>
      </c>
      <c r="C86" s="184">
        <v>-1836</v>
      </c>
      <c r="D86" s="163">
        <f>'Italy-main'!J87-'Italy-main'!J86</f>
        <v>145</v>
      </c>
      <c r="E86" s="164">
        <v>675</v>
      </c>
      <c r="F86" s="164">
        <f>D86-D85</f>
        <v>-8</v>
      </c>
      <c r="G86" s="164">
        <f>E86-E85</f>
        <v>-200</v>
      </c>
      <c r="H86" s="164">
        <f>F86-F85</f>
        <v>81</v>
      </c>
      <c r="I86" s="164">
        <f>G86-G85</f>
        <v>-286</v>
      </c>
      <c r="J86" s="186"/>
    </row>
    <row r="87" ht="26" customHeight="1">
      <c r="B87" s="77">
        <v>43969</v>
      </c>
      <c r="C87" s="183">
        <v>-1798</v>
      </c>
      <c r="D87" s="161">
        <f>'Italy-main'!J88-'Italy-main'!J87</f>
        <v>99</v>
      </c>
      <c r="E87" s="162">
        <v>451</v>
      </c>
      <c r="F87" s="162">
        <f>D87-D86</f>
        <v>-46</v>
      </c>
      <c r="G87" s="162">
        <f>E87-E86</f>
        <v>-224</v>
      </c>
      <c r="H87" s="162">
        <f>F87-F86</f>
        <v>-38</v>
      </c>
      <c r="I87" s="162">
        <f>G87-G86</f>
        <v>-24</v>
      </c>
      <c r="J87" s="185"/>
    </row>
    <row r="88" ht="26" customHeight="1">
      <c r="B88" s="77">
        <v>43970</v>
      </c>
      <c r="C88" s="184">
        <v>-1424</v>
      </c>
      <c r="D88" s="163">
        <f>'Italy-main'!J89-'Italy-main'!J88</f>
        <v>162</v>
      </c>
      <c r="E88" s="164">
        <v>813</v>
      </c>
      <c r="F88" s="164">
        <f>D88-D87</f>
        <v>63</v>
      </c>
      <c r="G88" s="164">
        <f>E88-E87</f>
        <v>362</v>
      </c>
      <c r="H88" s="164">
        <f>F88-F87</f>
        <v>109</v>
      </c>
      <c r="I88" s="164">
        <f>G88-G87</f>
        <v>586</v>
      </c>
      <c r="J88" s="186"/>
    </row>
    <row r="89" ht="26" customHeight="1">
      <c r="B89" s="77">
        <v>43971</v>
      </c>
      <c r="C89" s="183">
        <v>-2377</v>
      </c>
      <c r="D89" s="161">
        <f>'Italy-main'!J90-'Italy-main'!J89</f>
        <v>161</v>
      </c>
      <c r="E89" s="162">
        <v>665</v>
      </c>
      <c r="F89" s="162">
        <f>D89-D88</f>
        <v>-1</v>
      </c>
      <c r="G89" s="162">
        <f>E89-E88</f>
        <v>-148</v>
      </c>
      <c r="H89" s="162">
        <f>F89-F88</f>
        <v>-64</v>
      </c>
      <c r="I89" s="162">
        <f>G89-G88</f>
        <v>-510</v>
      </c>
      <c r="J89" s="185"/>
    </row>
    <row r="90" ht="26" customHeight="1">
      <c r="B90" s="77">
        <v>43972</v>
      </c>
      <c r="C90" s="184">
        <v>-1792</v>
      </c>
      <c r="D90" s="163">
        <f>'Italy-main'!J91-'Italy-main'!J90</f>
        <v>156</v>
      </c>
      <c r="E90" s="164">
        <v>642</v>
      </c>
      <c r="F90" s="164">
        <f>D90-D89</f>
        <v>-5</v>
      </c>
      <c r="G90" s="164">
        <f>E90-E89</f>
        <v>-23</v>
      </c>
      <c r="H90" s="164">
        <f>F90-F89</f>
        <v>-4</v>
      </c>
      <c r="I90" s="164">
        <f>G90-G89</f>
        <v>125</v>
      </c>
      <c r="J90" s="186"/>
    </row>
    <row r="91" ht="26" customHeight="1">
      <c r="B91" s="77">
        <v>43973</v>
      </c>
      <c r="C91" s="183">
        <v>-1638</v>
      </c>
      <c r="D91" s="161">
        <f>'Italy-main'!J92-'Italy-main'!J91</f>
        <v>130</v>
      </c>
      <c r="E91" s="162">
        <v>652</v>
      </c>
      <c r="F91" s="162">
        <f>D91-D90</f>
        <v>-26</v>
      </c>
      <c r="G91" s="162">
        <f>E91-E90</f>
        <v>10</v>
      </c>
      <c r="H91" s="162">
        <f>F91-F90</f>
        <v>-21</v>
      </c>
      <c r="I91" s="162">
        <f>G91-G90</f>
        <v>33</v>
      </c>
      <c r="J91" s="185"/>
    </row>
    <row r="92" ht="26" customHeight="1">
      <c r="B92" s="77">
        <v>43974</v>
      </c>
      <c r="C92" s="184">
        <v>-1570</v>
      </c>
      <c r="D92" s="163">
        <f>'Italy-main'!J93-'Italy-main'!J92</f>
        <v>119</v>
      </c>
      <c r="E92" s="164">
        <v>669</v>
      </c>
      <c r="F92" s="164">
        <f>D92-D91</f>
        <v>-11</v>
      </c>
      <c r="G92" s="164">
        <f>E92-E91</f>
        <v>17</v>
      </c>
      <c r="H92" s="164">
        <f>F92-F91</f>
        <v>15</v>
      </c>
      <c r="I92" s="164">
        <f>G92-G91</f>
        <v>7</v>
      </c>
      <c r="J92" s="186"/>
    </row>
    <row r="93" ht="26" customHeight="1">
      <c r="B93" s="77">
        <v>43975</v>
      </c>
      <c r="C93" s="183">
        <v>-1158</v>
      </c>
      <c r="D93" s="161">
        <f>'Italy-main'!J94-'Italy-main'!J93</f>
        <v>50</v>
      </c>
      <c r="E93" s="162">
        <v>531</v>
      </c>
      <c r="F93" s="162">
        <f>D93-D92</f>
        <v>-69</v>
      </c>
      <c r="G93" s="162">
        <f>E93-E92</f>
        <v>-138</v>
      </c>
      <c r="H93" s="162">
        <f>F93-F92</f>
        <v>-58</v>
      </c>
      <c r="I93" s="162">
        <f>G93-G92</f>
        <v>-155</v>
      </c>
      <c r="J93" s="185"/>
    </row>
    <row r="94" ht="26" customHeight="1">
      <c r="B94" s="77">
        <v>43976</v>
      </c>
      <c r="C94" s="184">
        <v>-1294</v>
      </c>
      <c r="D94" s="163">
        <f>'Italy-main'!J95-'Italy-main'!J94</f>
        <v>92</v>
      </c>
      <c r="E94" s="164">
        <v>300</v>
      </c>
      <c r="F94" s="164">
        <f>D94-D93</f>
        <v>42</v>
      </c>
      <c r="G94" s="164">
        <f>E94-E93</f>
        <v>-231</v>
      </c>
      <c r="H94" s="164">
        <f>F94-F93</f>
        <v>111</v>
      </c>
      <c r="I94" s="164">
        <f>G94-G93</f>
        <v>-93</v>
      </c>
      <c r="J94" s="186"/>
    </row>
    <row r="95" ht="26" customHeight="1">
      <c r="B95" s="77">
        <v>43977</v>
      </c>
      <c r="C95" s="183">
        <v>-2358</v>
      </c>
      <c r="D95" s="161">
        <f>'Italy-main'!J96-'Italy-main'!J95</f>
        <v>78</v>
      </c>
      <c r="E95" s="162">
        <v>397</v>
      </c>
      <c r="F95" s="162">
        <f>D95-D94</f>
        <v>-14</v>
      </c>
      <c r="G95" s="162">
        <f>E95-E94</f>
        <v>97</v>
      </c>
      <c r="H95" s="162">
        <f>F95-F94</f>
        <v>-56</v>
      </c>
      <c r="I95" s="162">
        <f>G95-G94</f>
        <v>328</v>
      </c>
      <c r="J95" s="185"/>
    </row>
    <row r="96" ht="26" customHeight="1">
      <c r="B96" s="77">
        <v>43978</v>
      </c>
      <c r="C96" s="184">
        <v>-1976</v>
      </c>
      <c r="D96" s="163">
        <f>'Italy-main'!J97-'Italy-main'!J96</f>
        <v>117</v>
      </c>
      <c r="E96" s="164">
        <v>584</v>
      </c>
      <c r="F96" s="164">
        <f>D96-D95</f>
        <v>39</v>
      </c>
      <c r="G96" s="164">
        <f>E96-E95</f>
        <v>187</v>
      </c>
      <c r="H96" s="164">
        <f>F96-F95</f>
        <v>53</v>
      </c>
      <c r="I96" s="164">
        <f>G96-G95</f>
        <v>90</v>
      </c>
      <c r="J96" s="186"/>
    </row>
    <row r="97" ht="26" customHeight="1">
      <c r="B97" s="77">
        <v>43979</v>
      </c>
      <c r="C97" s="183">
        <v>-2980</v>
      </c>
      <c r="D97" s="161">
        <f>'Italy-main'!J98-'Italy-main'!J97</f>
        <v>70</v>
      </c>
      <c r="E97" s="162">
        <v>593</v>
      </c>
      <c r="F97" s="162">
        <f>D97-D96</f>
        <v>-47</v>
      </c>
      <c r="G97" s="162">
        <f>E97-E96</f>
        <v>9</v>
      </c>
      <c r="H97" s="162">
        <f>F97-F96</f>
        <v>-86</v>
      </c>
      <c r="I97" s="162">
        <f>G97-G96</f>
        <v>-178</v>
      </c>
      <c r="J97" s="185"/>
    </row>
    <row r="98" ht="26" customHeight="1">
      <c r="B98" s="77">
        <v>43980</v>
      </c>
      <c r="C98" s="184">
        <v>-1811</v>
      </c>
      <c r="D98" s="163">
        <f>'Italy-main'!J99-'Italy-main'!J98</f>
        <v>87</v>
      </c>
      <c r="E98" s="164">
        <v>516</v>
      </c>
      <c r="F98" s="164">
        <f>D98-D97</f>
        <v>17</v>
      </c>
      <c r="G98" s="164">
        <f>E98-E97</f>
        <v>-77</v>
      </c>
      <c r="H98" s="164">
        <f>F98-F97</f>
        <v>64</v>
      </c>
      <c r="I98" s="164">
        <f>G98-G97</f>
        <v>-86</v>
      </c>
      <c r="J98" s="186"/>
    </row>
    <row r="99" ht="26" customHeight="1">
      <c r="B99" s="77">
        <v>43981</v>
      </c>
      <c r="C99" s="183">
        <v>-2484</v>
      </c>
      <c r="D99" s="161">
        <f>'Italy-main'!J100-'Italy-main'!J99</f>
        <v>111</v>
      </c>
      <c r="E99" s="162">
        <v>416</v>
      </c>
      <c r="F99" s="162">
        <f>D99-D98</f>
        <v>24</v>
      </c>
      <c r="G99" s="162">
        <f>E99-E98</f>
        <v>-100</v>
      </c>
      <c r="H99" s="162">
        <f>F99-F98</f>
        <v>7</v>
      </c>
      <c r="I99" s="162">
        <f>G99-G98</f>
        <v>-23</v>
      </c>
      <c r="J99" s="185"/>
    </row>
    <row r="100" ht="26" customHeight="1">
      <c r="B100" s="77">
        <v>43982</v>
      </c>
      <c r="C100" s="184">
        <v>-1616</v>
      </c>
      <c r="D100" s="163">
        <f>'Italy-main'!J101-'Italy-main'!J100</f>
        <v>75</v>
      </c>
      <c r="E100" s="164">
        <v>355</v>
      </c>
      <c r="F100" s="164">
        <f>D100-D99</f>
        <v>-36</v>
      </c>
      <c r="G100" s="164">
        <f>E100-E99</f>
        <v>-61</v>
      </c>
      <c r="H100" s="164">
        <f>F100-F99</f>
        <v>-60</v>
      </c>
      <c r="I100" s="164">
        <f>G100-G99</f>
        <v>39</v>
      </c>
      <c r="J100" s="186"/>
    </row>
    <row r="101" ht="26" customHeight="1">
      <c r="B101" s="77">
        <v>43983</v>
      </c>
      <c r="C101" s="183">
        <v>-708</v>
      </c>
      <c r="D101" s="161">
        <f>'Italy-main'!J102-'Italy-main'!J101</f>
        <v>60</v>
      </c>
      <c r="E101" s="162">
        <v>178</v>
      </c>
      <c r="F101" s="162">
        <f>D101-D100</f>
        <v>-15</v>
      </c>
      <c r="G101" s="162">
        <f>E101-E100</f>
        <v>-177</v>
      </c>
      <c r="H101" s="162">
        <f>F101-F100</f>
        <v>21</v>
      </c>
      <c r="I101" s="162">
        <f>G101-G100</f>
        <v>-116</v>
      </c>
      <c r="J101" s="185"/>
    </row>
    <row r="102" ht="26" customHeight="1">
      <c r="B102" s="77">
        <v>43984</v>
      </c>
      <c r="C102" s="184">
        <v>-1474</v>
      </c>
      <c r="D102" s="163">
        <f>'Italy-main'!J103-'Italy-main'!J102</f>
        <v>55</v>
      </c>
      <c r="E102" s="164">
        <v>318</v>
      </c>
      <c r="F102" s="164">
        <f>D102-D101</f>
        <v>-5</v>
      </c>
      <c r="G102" s="164">
        <f>E102-E101</f>
        <v>140</v>
      </c>
      <c r="H102" s="164">
        <f>F102-F101</f>
        <v>10</v>
      </c>
      <c r="I102" s="164">
        <f>G102-G101</f>
        <v>317</v>
      </c>
      <c r="J102" s="186"/>
    </row>
    <row r="103" ht="26" customHeight="1">
      <c r="B103" s="77">
        <v>43985</v>
      </c>
      <c r="C103" s="183">
        <v>-596</v>
      </c>
      <c r="D103" s="161">
        <f>'Italy-main'!J104-'Italy-main'!J103</f>
        <v>71</v>
      </c>
      <c r="E103" s="162">
        <v>321</v>
      </c>
      <c r="F103" s="162">
        <f>D103-D102</f>
        <v>16</v>
      </c>
      <c r="G103" s="162">
        <f>E103-E102</f>
        <v>3</v>
      </c>
      <c r="H103" s="162">
        <f>F103-F102</f>
        <v>21</v>
      </c>
      <c r="I103" s="162">
        <f>G103-G102</f>
        <v>-137</v>
      </c>
      <c r="J103" s="185"/>
    </row>
    <row r="104" ht="26" customHeight="1">
      <c r="B104" s="77">
        <v>43986</v>
      </c>
      <c r="C104" s="184">
        <v>-868</v>
      </c>
      <c r="D104" s="163">
        <f>'Italy-main'!J105-'Italy-main'!J104</f>
        <v>88</v>
      </c>
      <c r="E104" s="164">
        <v>177</v>
      </c>
      <c r="F104" s="164">
        <f>D104-D103</f>
        <v>17</v>
      </c>
      <c r="G104" s="164">
        <f>E104-E103</f>
        <v>-144</v>
      </c>
      <c r="H104" s="164">
        <f>F104-F103</f>
        <v>1</v>
      </c>
      <c r="I104" s="164">
        <f>G104-G103</f>
        <v>-147</v>
      </c>
      <c r="J104" s="186"/>
    </row>
    <row r="105" ht="26" customHeight="1">
      <c r="B105" s="77">
        <v>43987</v>
      </c>
      <c r="C105" s="183">
        <v>-1453</v>
      </c>
      <c r="D105" s="161">
        <f>'Italy-main'!J106-'Italy-main'!J105</f>
        <v>85</v>
      </c>
      <c r="E105" s="162">
        <v>518</v>
      </c>
      <c r="F105" s="162">
        <f>D105-D104</f>
        <v>-3</v>
      </c>
      <c r="G105" s="162">
        <f>E105-E104</f>
        <v>341</v>
      </c>
      <c r="H105" s="162">
        <f>F105-F104</f>
        <v>-20</v>
      </c>
      <c r="I105" s="162">
        <f>G105-G104</f>
        <v>485</v>
      </c>
      <c r="J105" s="185"/>
    </row>
    <row r="106" ht="26" customHeight="1">
      <c r="B106" s="77">
        <v>43988</v>
      </c>
      <c r="C106" s="184">
        <v>-1099</v>
      </c>
      <c r="D106" s="163">
        <f>'Italy-main'!J107-'Italy-main'!J106</f>
        <v>72</v>
      </c>
      <c r="E106" s="164">
        <v>270</v>
      </c>
      <c r="F106" s="164">
        <f>D106-D105</f>
        <v>-13</v>
      </c>
      <c r="G106" s="164">
        <f>E106-E105</f>
        <v>-248</v>
      </c>
      <c r="H106" s="164">
        <f>F106-F105</f>
        <v>-10</v>
      </c>
      <c r="I106" s="164">
        <f>G106-G105</f>
        <v>-589</v>
      </c>
      <c r="J106" s="186"/>
    </row>
    <row r="107" ht="26" customHeight="1">
      <c r="B107" s="77">
        <v>43989</v>
      </c>
      <c r="C107" s="183">
        <v>-615</v>
      </c>
      <c r="D107" s="161">
        <f>'Italy-main'!J108-'Italy-main'!J107</f>
        <v>53</v>
      </c>
      <c r="E107" s="162">
        <v>197</v>
      </c>
      <c r="F107" s="162">
        <f>D107-D106</f>
        <v>-19</v>
      </c>
      <c r="G107" s="162">
        <f>E107-E106</f>
        <v>-73</v>
      </c>
      <c r="H107" s="162">
        <f>F107-F106</f>
        <v>-6</v>
      </c>
      <c r="I107" s="162">
        <f>G107-G106</f>
        <v>175</v>
      </c>
      <c r="J107" s="185"/>
    </row>
    <row r="108" ht="26" customHeight="1">
      <c r="B108" s="77">
        <v>43990</v>
      </c>
      <c r="C108" s="184">
        <v>-532</v>
      </c>
      <c r="D108" s="163">
        <f>'Italy-main'!J109-'Italy-main'!J108</f>
        <v>65</v>
      </c>
      <c r="E108" s="164">
        <v>280</v>
      </c>
      <c r="F108" s="164">
        <f>D108-D107</f>
        <v>12</v>
      </c>
      <c r="G108" s="164">
        <f>E108-E107</f>
        <v>83</v>
      </c>
      <c r="H108" s="164">
        <f>F108-F107</f>
        <v>31</v>
      </c>
      <c r="I108" s="164">
        <f>G108-G107</f>
        <v>156</v>
      </c>
      <c r="J108" s="186"/>
    </row>
    <row r="109" ht="26" customHeight="1">
      <c r="B109" s="77">
        <v>43991</v>
      </c>
      <c r="C109" s="183">
        <v>-1858</v>
      </c>
      <c r="D109" s="161">
        <f>'Italy-main'!J110-'Italy-main'!J109</f>
        <v>79</v>
      </c>
      <c r="E109" s="162">
        <v>283</v>
      </c>
      <c r="F109" s="162">
        <f>D109-D108</f>
        <v>14</v>
      </c>
      <c r="G109" s="162">
        <f>E109-E108</f>
        <v>3</v>
      </c>
      <c r="H109" s="162">
        <f>F109-F108</f>
        <v>2</v>
      </c>
      <c r="I109" s="162">
        <f>G109-G108</f>
        <v>-80</v>
      </c>
      <c r="J109" s="185"/>
    </row>
    <row r="110" ht="26" customHeight="1">
      <c r="B110" s="77">
        <v>43992</v>
      </c>
      <c r="C110" s="184">
        <v>-1162</v>
      </c>
      <c r="D110" s="163">
        <f>'Italy-main'!J111-'Italy-main'!J110</f>
        <v>71</v>
      </c>
      <c r="E110" s="164">
        <v>202</v>
      </c>
      <c r="F110" s="164">
        <f>D110-D109</f>
        <v>-8</v>
      </c>
      <c r="G110" s="164">
        <f>E110-E109</f>
        <v>-81</v>
      </c>
      <c r="H110" s="164">
        <f>F110-F109</f>
        <v>-22</v>
      </c>
      <c r="I110" s="164">
        <f>G110-G109</f>
        <v>-84</v>
      </c>
      <c r="J110" s="186"/>
    </row>
    <row r="111" ht="26" customHeight="1">
      <c r="B111" s="77">
        <v>43993</v>
      </c>
      <c r="C111" s="183">
        <v>-1073</v>
      </c>
      <c r="D111" s="161">
        <f>'Italy-main'!J112-'Italy-main'!J111</f>
        <v>53</v>
      </c>
      <c r="E111" s="162">
        <v>379</v>
      </c>
      <c r="F111" s="162">
        <f>D111-D110</f>
        <v>-18</v>
      </c>
      <c r="G111" s="162">
        <f>E111-E110</f>
        <v>177</v>
      </c>
      <c r="H111" s="162">
        <f>F111-F110</f>
        <v>-10</v>
      </c>
      <c r="I111" s="162">
        <f>G111-G110</f>
        <v>258</v>
      </c>
      <c r="J111" s="185"/>
    </row>
    <row r="112" ht="26" customHeight="1">
      <c r="B112" s="77">
        <v>43994</v>
      </c>
      <c r="C112" s="184">
        <v>-1640</v>
      </c>
      <c r="D112" s="163">
        <f>'Italy-main'!J113-'Italy-main'!J112</f>
        <v>56</v>
      </c>
      <c r="E112" s="164">
        <v>163</v>
      </c>
      <c r="F112" s="164">
        <f>D112-D111</f>
        <v>3</v>
      </c>
      <c r="G112" s="164">
        <f>E112-E111</f>
        <v>-216</v>
      </c>
      <c r="H112" s="164">
        <f>F112-F111</f>
        <v>21</v>
      </c>
      <c r="I112" s="164">
        <f>G112-G111</f>
        <v>-393</v>
      </c>
      <c r="J112" s="186"/>
    </row>
    <row r="113" ht="26" customHeight="1">
      <c r="B113" s="77">
        <v>43995</v>
      </c>
      <c r="C113" s="183">
        <v>-1512</v>
      </c>
      <c r="D113" s="161">
        <f>'Italy-main'!J114-'Italy-main'!J113</f>
        <v>78</v>
      </c>
      <c r="E113" s="162">
        <v>346</v>
      </c>
      <c r="F113" s="162">
        <f>D113-D112</f>
        <v>22</v>
      </c>
      <c r="G113" s="162">
        <f>E113-E112</f>
        <v>183</v>
      </c>
      <c r="H113" s="162">
        <f>F113-F112</f>
        <v>19</v>
      </c>
      <c r="I113" s="162">
        <f>G113-G112</f>
        <v>399</v>
      </c>
      <c r="J113" s="185"/>
    </row>
    <row r="114" ht="26" customHeight="1">
      <c r="B114" s="77">
        <v>43996</v>
      </c>
      <c r="C114" s="184">
        <v>-1211</v>
      </c>
      <c r="D114" s="163">
        <f>'Italy-main'!J115-'Italy-main'!J114</f>
        <v>44</v>
      </c>
      <c r="E114" s="164">
        <v>338</v>
      </c>
      <c r="F114" s="164">
        <f>D114-D113</f>
        <v>-34</v>
      </c>
      <c r="G114" s="164">
        <f>E114-E113</f>
        <v>-8</v>
      </c>
      <c r="H114" s="164">
        <f>F114-F113</f>
        <v>-56</v>
      </c>
      <c r="I114" s="164">
        <f>G114-G113</f>
        <v>-191</v>
      </c>
      <c r="J114" s="186"/>
    </row>
    <row r="115" ht="26" customHeight="1">
      <c r="B115" s="77">
        <v>43997</v>
      </c>
      <c r="C115" s="183">
        <v>-365</v>
      </c>
      <c r="D115" s="161">
        <f>'Italy-main'!J116-'Italy-main'!J115</f>
        <v>26</v>
      </c>
      <c r="E115" s="162">
        <v>303</v>
      </c>
      <c r="F115" s="162">
        <f>D115-D114</f>
        <v>-18</v>
      </c>
      <c r="G115" s="162">
        <f>E115-E114</f>
        <v>-35</v>
      </c>
      <c r="H115" s="162">
        <f>F115-F114</f>
        <v>16</v>
      </c>
      <c r="I115" s="162">
        <f>G115-G114</f>
        <v>-27</v>
      </c>
      <c r="J115" s="185"/>
    </row>
    <row r="116" ht="26" customHeight="1">
      <c r="B116" s="77">
        <v>43998</v>
      </c>
      <c r="C116" s="184">
        <v>-1340</v>
      </c>
      <c r="D116" s="163">
        <f>'Italy-main'!J117-'Italy-main'!J116</f>
        <v>34</v>
      </c>
      <c r="E116" s="164">
        <v>210</v>
      </c>
      <c r="F116" s="164">
        <f>D116-D115</f>
        <v>8</v>
      </c>
      <c r="G116" s="164">
        <f>E116-E115</f>
        <v>-93</v>
      </c>
      <c r="H116" s="164">
        <f>F116-F115</f>
        <v>26</v>
      </c>
      <c r="I116" s="164">
        <f>G116-G115</f>
        <v>-58</v>
      </c>
      <c r="J116" s="186"/>
    </row>
    <row r="117" ht="26" customHeight="1">
      <c r="B117" s="77">
        <v>43999</v>
      </c>
      <c r="C117" s="183">
        <v>-644</v>
      </c>
      <c r="D117" s="161">
        <f>'Italy-main'!J118-'Italy-main'!J117</f>
        <v>43</v>
      </c>
      <c r="E117" s="162">
        <v>329</v>
      </c>
      <c r="F117" s="162">
        <f>D117-D116</f>
        <v>9</v>
      </c>
      <c r="G117" s="162">
        <f>E117-E116</f>
        <v>119</v>
      </c>
      <c r="H117" s="162">
        <f>F117-F116</f>
        <v>1</v>
      </c>
      <c r="I117" s="162">
        <f>G117-G116</f>
        <v>212</v>
      </c>
      <c r="J117" s="185"/>
    </row>
    <row r="118" ht="26" customHeight="1">
      <c r="B118" s="77">
        <v>44000</v>
      </c>
      <c r="C118" s="184">
        <v>-824</v>
      </c>
      <c r="D118" s="163">
        <f>'Italy-main'!J119-'Italy-main'!J118</f>
        <v>66</v>
      </c>
      <c r="E118" s="164">
        <v>333</v>
      </c>
      <c r="F118" s="164">
        <f>D118-D117</f>
        <v>23</v>
      </c>
      <c r="G118" s="164">
        <f>E118-E117</f>
        <v>4</v>
      </c>
      <c r="H118" s="164">
        <f>F118-F117</f>
        <v>14</v>
      </c>
      <c r="I118" s="164">
        <f>G118-G117</f>
        <v>-115</v>
      </c>
      <c r="J118" s="186"/>
    </row>
    <row r="119" ht="26" customHeight="1">
      <c r="B119" s="77">
        <v>44001</v>
      </c>
      <c r="C119" s="183">
        <v>-1558</v>
      </c>
      <c r="D119" s="161">
        <f>'Italy-main'!J120-'Italy-main'!J119</f>
        <v>47</v>
      </c>
      <c r="E119" s="162">
        <v>251</v>
      </c>
      <c r="F119" s="162">
        <f>D119-D118</f>
        <v>-19</v>
      </c>
      <c r="G119" s="162">
        <f>E119-E118</f>
        <v>-82</v>
      </c>
      <c r="H119" s="162">
        <f>F119-F118</f>
        <v>-42</v>
      </c>
      <c r="I119" s="162">
        <f>G119-G118</f>
        <v>-86</v>
      </c>
      <c r="J119" s="185"/>
    </row>
    <row r="120" ht="26" customHeight="1">
      <c r="B120" s="77">
        <v>44002</v>
      </c>
      <c r="C120" s="184">
        <v>-331</v>
      </c>
      <c r="D120" s="163">
        <f>'Italy-main'!J121-'Italy-main'!J120</f>
        <v>49</v>
      </c>
      <c r="E120" s="164">
        <v>262</v>
      </c>
      <c r="F120" s="164">
        <f>D120-D119</f>
        <v>2</v>
      </c>
      <c r="G120" s="164">
        <f>E120-E119</f>
        <v>11</v>
      </c>
      <c r="H120" s="164">
        <f>F120-F119</f>
        <v>21</v>
      </c>
      <c r="I120" s="164">
        <f>G120-G119</f>
        <v>93</v>
      </c>
      <c r="J120" s="186"/>
    </row>
    <row r="121" ht="26" customHeight="1">
      <c r="B121" s="77">
        <v>44003</v>
      </c>
      <c r="C121" s="183">
        <v>-240</v>
      </c>
      <c r="D121" s="161">
        <f>'Italy-main'!J122-'Italy-main'!J121</f>
        <v>24</v>
      </c>
      <c r="E121" s="162">
        <v>224</v>
      </c>
      <c r="F121" s="162">
        <f>D121-D120</f>
        <v>-25</v>
      </c>
      <c r="G121" s="162">
        <f>E121-E120</f>
        <v>-38</v>
      </c>
      <c r="H121" s="162">
        <f>F121-F120</f>
        <v>-27</v>
      </c>
      <c r="I121" s="162">
        <f>G121-G120</f>
        <v>-49</v>
      </c>
      <c r="J121" s="185"/>
    </row>
    <row r="122" ht="27" customHeight="1">
      <c r="B122" s="77">
        <v>44004</v>
      </c>
      <c r="C122" s="184">
        <v>-335</v>
      </c>
      <c r="D122" s="163">
        <f>'Italy-main'!J123-'Italy-main'!J122</f>
        <v>23</v>
      </c>
      <c r="E122" s="168">
        <v>218</v>
      </c>
      <c r="F122" s="164">
        <f>D122-D121</f>
        <v>-1</v>
      </c>
      <c r="G122" s="164">
        <f>E122-E121</f>
        <v>-6</v>
      </c>
      <c r="H122" s="164">
        <f>F122-F121</f>
        <v>24</v>
      </c>
      <c r="I122" s="164">
        <f>G122-G121</f>
        <v>32</v>
      </c>
      <c r="J122" s="186"/>
    </row>
    <row r="123" ht="28" customHeight="1">
      <c r="B123" s="77">
        <v>44005</v>
      </c>
      <c r="C123" s="183">
        <v>-1064</v>
      </c>
      <c r="D123" s="188">
        <f>'Italy-main'!J124-'Italy-main'!J123</f>
        <v>18</v>
      </c>
      <c r="E123" s="171">
        <v>122</v>
      </c>
      <c r="F123" s="172">
        <f>D123-D122</f>
        <v>-5</v>
      </c>
      <c r="G123" s="162">
        <f>E123-E122</f>
        <v>-96</v>
      </c>
      <c r="H123" s="162">
        <f>F123-F122</f>
        <v>-4</v>
      </c>
      <c r="I123" s="162">
        <f>G123-G122</f>
        <v>-90</v>
      </c>
      <c r="J123" s="185"/>
    </row>
    <row r="124" ht="27" customHeight="1">
      <c r="B124" s="77">
        <v>44006</v>
      </c>
      <c r="C124" s="184">
        <v>-918</v>
      </c>
      <c r="D124" s="163">
        <f>'Italy-main'!J125-'Italy-main'!J124</f>
        <v>-31</v>
      </c>
      <c r="E124" s="174">
        <v>190</v>
      </c>
      <c r="F124" s="164">
        <f>D124-D123</f>
        <v>-49</v>
      </c>
      <c r="G124" s="164">
        <f>E124-E123</f>
        <v>68</v>
      </c>
      <c r="H124" s="164">
        <f>F124-F123</f>
        <v>-44</v>
      </c>
      <c r="I124" s="164">
        <f>G124-G123</f>
        <v>164</v>
      </c>
      <c r="J124" s="186"/>
    </row>
    <row r="125" ht="26" customHeight="1">
      <c r="B125" s="77">
        <v>44007</v>
      </c>
      <c r="C125" s="183">
        <v>-352</v>
      </c>
      <c r="D125" s="161">
        <f>'Italy-main'!J126-'Italy-main'!J125</f>
        <v>34</v>
      </c>
      <c r="E125" s="162">
        <v>296</v>
      </c>
      <c r="F125" s="162">
        <f>D125-D124</f>
        <v>65</v>
      </c>
      <c r="G125" s="162">
        <f>E125-E124</f>
        <v>106</v>
      </c>
      <c r="H125" s="162">
        <f>F125-F124</f>
        <v>114</v>
      </c>
      <c r="I125" s="162">
        <f>G125-G124</f>
        <v>38</v>
      </c>
      <c r="J125" s="185"/>
    </row>
    <row r="126" ht="26" customHeight="1">
      <c r="B126" s="77">
        <v>44008</v>
      </c>
      <c r="C126" s="184">
        <v>-665</v>
      </c>
      <c r="D126" s="163">
        <f>'Italy-main'!J127-'Italy-main'!J126</f>
        <v>30</v>
      </c>
      <c r="E126" s="164">
        <v>259</v>
      </c>
      <c r="F126" s="164">
        <f>D126-D125</f>
        <v>-4</v>
      </c>
      <c r="G126" s="164">
        <f>E126-E125</f>
        <v>-37</v>
      </c>
      <c r="H126" s="164">
        <f>F126-F125</f>
        <v>-69</v>
      </c>
      <c r="I126" s="164">
        <f>G126-G125</f>
        <v>-143</v>
      </c>
      <c r="J126" s="186"/>
    </row>
    <row r="127" ht="26" customHeight="1">
      <c r="B127" s="77">
        <v>44009</v>
      </c>
      <c r="C127" s="183">
        <v>-802</v>
      </c>
      <c r="D127" s="161">
        <f>'Italy-main'!J128-'Italy-main'!J127</f>
        <v>8</v>
      </c>
      <c r="E127" s="162">
        <v>175</v>
      </c>
      <c r="F127" s="162">
        <f>D127-D126</f>
        <v>-22</v>
      </c>
      <c r="G127" s="162">
        <f>E127-E126</f>
        <v>-84</v>
      </c>
      <c r="H127" s="162">
        <f>F127-F126</f>
        <v>-18</v>
      </c>
      <c r="I127" s="162">
        <f>G127-G126</f>
        <v>-47</v>
      </c>
      <c r="J127" s="185"/>
    </row>
    <row r="128" ht="26" customHeight="1">
      <c r="B128" s="77">
        <v>44010</v>
      </c>
      <c r="C128" s="184">
        <v>-155</v>
      </c>
      <c r="D128" s="163">
        <f>'Italy-main'!J129-'Italy-main'!J128</f>
        <v>22</v>
      </c>
      <c r="E128" s="164">
        <v>174</v>
      </c>
      <c r="F128" s="164">
        <f>D128-D127</f>
        <v>14</v>
      </c>
      <c r="G128" s="164">
        <f>E128-E127</f>
        <v>-1</v>
      </c>
      <c r="H128" s="164">
        <f>F128-F127</f>
        <v>36</v>
      </c>
      <c r="I128" s="164">
        <f>G128-G127</f>
        <v>83</v>
      </c>
      <c r="J128" s="186"/>
    </row>
    <row r="129" ht="26" customHeight="1">
      <c r="B129" s="77">
        <v>44011</v>
      </c>
      <c r="C129" s="183">
        <v>-185</v>
      </c>
      <c r="D129" s="161">
        <f>'Italy-main'!J130-'Italy-main'!J129</f>
        <v>6</v>
      </c>
      <c r="E129" s="162">
        <v>126</v>
      </c>
      <c r="F129" s="162">
        <f>D129-D128</f>
        <v>-16</v>
      </c>
      <c r="G129" s="162">
        <f>E129-E128</f>
        <v>-48</v>
      </c>
      <c r="H129" s="162">
        <f>F129-F128</f>
        <v>-30</v>
      </c>
      <c r="I129" s="162">
        <f>G129-G128</f>
        <v>-47</v>
      </c>
      <c r="J129" s="185"/>
    </row>
    <row r="130" ht="26" customHeight="1">
      <c r="B130" s="77">
        <v>44012</v>
      </c>
      <c r="C130" s="184">
        <v>-933</v>
      </c>
      <c r="D130" s="163">
        <f>'Italy-main'!J131-'Italy-main'!J130</f>
        <v>23</v>
      </c>
      <c r="E130" s="164">
        <v>142</v>
      </c>
      <c r="F130" s="164">
        <f>D130-D129</f>
        <v>17</v>
      </c>
      <c r="G130" s="164">
        <f>E130-E129</f>
        <v>16</v>
      </c>
      <c r="H130" s="164">
        <f>F130-F129</f>
        <v>33</v>
      </c>
      <c r="I130" s="164">
        <f>G130-G129</f>
        <v>64</v>
      </c>
      <c r="J130" s="186"/>
    </row>
    <row r="131" ht="26" customHeight="1">
      <c r="B131" s="77">
        <v>44013</v>
      </c>
      <c r="C131" s="183">
        <v>-308</v>
      </c>
      <c r="D131" s="161">
        <f>'Italy-main'!J132-'Italy-main'!J131</f>
        <v>21</v>
      </c>
      <c r="E131" s="162">
        <v>187</v>
      </c>
      <c r="F131" s="162">
        <f>D131-D130</f>
        <v>-2</v>
      </c>
      <c r="G131" s="162">
        <f>E131-E130</f>
        <v>45</v>
      </c>
      <c r="H131" s="162">
        <f>F131-F130</f>
        <v>-19</v>
      </c>
      <c r="I131" s="162">
        <f>G131-G130</f>
        <v>29</v>
      </c>
      <c r="J131" s="185"/>
    </row>
    <row r="132" ht="26" customHeight="1">
      <c r="B132" s="77">
        <v>44014</v>
      </c>
      <c r="C132" s="184">
        <v>-195</v>
      </c>
      <c r="D132" s="163">
        <f>'Italy-main'!J133-'Italy-main'!J132</f>
        <v>30</v>
      </c>
      <c r="E132" s="164">
        <v>201</v>
      </c>
      <c r="F132" s="164">
        <f>D132-D131</f>
        <v>9</v>
      </c>
      <c r="G132" s="164">
        <f>E132-E131</f>
        <v>14</v>
      </c>
      <c r="H132" s="164">
        <f>F132-F131</f>
        <v>11</v>
      </c>
      <c r="I132" s="164">
        <f>G132-G131</f>
        <v>-31</v>
      </c>
      <c r="J132" s="186"/>
    </row>
    <row r="133" ht="26" customHeight="1">
      <c r="B133" s="77">
        <v>44015</v>
      </c>
      <c r="C133" s="183">
        <v>-176</v>
      </c>
      <c r="D133" s="161">
        <f>'Italy-main'!J134-'Italy-main'!J133</f>
        <v>15</v>
      </c>
      <c r="E133" s="162">
        <v>223</v>
      </c>
      <c r="F133" s="162">
        <f>D133-D132</f>
        <v>-15</v>
      </c>
      <c r="G133" s="162">
        <f>E133-E132</f>
        <v>22</v>
      </c>
      <c r="H133" s="162">
        <f>F133-F132</f>
        <v>-24</v>
      </c>
      <c r="I133" s="162">
        <f>G133-G132</f>
        <v>8</v>
      </c>
      <c r="J133" s="185"/>
    </row>
    <row r="134" ht="26" customHeight="1">
      <c r="B134" s="77">
        <v>44016</v>
      </c>
      <c r="C134" s="184">
        <v>-263</v>
      </c>
      <c r="D134" s="163">
        <f>'Italy-main'!J135-'Italy-main'!J134</f>
        <v>21</v>
      </c>
      <c r="E134" s="164">
        <v>235</v>
      </c>
      <c r="F134" s="164">
        <f>D134-D133</f>
        <v>6</v>
      </c>
      <c r="G134" s="164">
        <f>E134-E133</f>
        <v>12</v>
      </c>
      <c r="H134" s="164">
        <f>F134-F133</f>
        <v>21</v>
      </c>
      <c r="I134" s="164">
        <f>G134-G133</f>
        <v>-10</v>
      </c>
      <c r="J134" s="186"/>
    </row>
    <row r="135" ht="26" customHeight="1">
      <c r="B135" s="77">
        <v>44017</v>
      </c>
      <c r="C135" s="183">
        <v>21</v>
      </c>
      <c r="D135" s="161">
        <f>'Italy-main'!J136-'Italy-main'!J135</f>
        <v>7</v>
      </c>
      <c r="E135" s="162">
        <v>192</v>
      </c>
      <c r="F135" s="162">
        <f>D135-D134</f>
        <v>-14</v>
      </c>
      <c r="G135" s="162">
        <f>E135-E134</f>
        <v>-43</v>
      </c>
      <c r="H135" s="162">
        <f>F135-F134</f>
        <v>-20</v>
      </c>
      <c r="I135" s="162">
        <f>G135-G134</f>
        <v>-55</v>
      </c>
      <c r="J135" s="185"/>
    </row>
    <row r="136" ht="26" customHeight="1">
      <c r="B136" s="77">
        <v>44018</v>
      </c>
      <c r="C136" s="184">
        <v>67</v>
      </c>
      <c r="D136" s="163">
        <f>'Italy-main'!J137-'Italy-main'!J136</f>
        <v>8</v>
      </c>
      <c r="E136" s="164">
        <v>208</v>
      </c>
      <c r="F136" s="164">
        <f>D136-D135</f>
        <v>1</v>
      </c>
      <c r="G136" s="164">
        <f>E136-E135</f>
        <v>16</v>
      </c>
      <c r="H136" s="164">
        <f>F136-F135</f>
        <v>15</v>
      </c>
      <c r="I136" s="164">
        <f>G136-G135</f>
        <v>59</v>
      </c>
      <c r="J136" s="186"/>
    </row>
    <row r="137" ht="26" customHeight="1">
      <c r="B137" s="77">
        <v>44019</v>
      </c>
      <c r="C137" s="183">
        <v>-467</v>
      </c>
      <c r="D137" s="161">
        <f>'Italy-main'!J138-'Italy-main'!J137</f>
        <v>30</v>
      </c>
      <c r="E137" s="162">
        <v>138</v>
      </c>
      <c r="F137" s="162">
        <f>D137-D136</f>
        <v>22</v>
      </c>
      <c r="G137" s="162">
        <f>E137-E136</f>
        <v>-70</v>
      </c>
      <c r="H137" s="162">
        <f>F137-F136</f>
        <v>21</v>
      </c>
      <c r="I137" s="162">
        <f>G137-G136</f>
        <v>-86</v>
      </c>
      <c r="J137" s="185"/>
    </row>
    <row r="138" ht="26" customHeight="1">
      <c r="B138" s="77">
        <v>44020</v>
      </c>
      <c r="C138" s="184">
        <v>-647</v>
      </c>
      <c r="D138" s="163">
        <f>'Italy-main'!J139-'Italy-main'!J138</f>
        <v>15</v>
      </c>
      <c r="E138" s="164">
        <v>193</v>
      </c>
      <c r="F138" s="164">
        <f>D138-D137</f>
        <v>-15</v>
      </c>
      <c r="G138" s="164">
        <f>E138-E137</f>
        <v>55</v>
      </c>
      <c r="H138" s="164">
        <f>F138-F137</f>
        <v>-37</v>
      </c>
      <c r="I138" s="164">
        <f>G138-G137</f>
        <v>125</v>
      </c>
      <c r="J138" s="186"/>
    </row>
    <row r="139" ht="26" customHeight="1">
      <c r="B139" s="77">
        <v>44021</v>
      </c>
      <c r="C139" s="183">
        <v>-136</v>
      </c>
      <c r="D139" s="161">
        <f>'Italy-main'!J140-'Italy-main'!J139</f>
        <v>12</v>
      </c>
      <c r="E139" s="162">
        <v>229</v>
      </c>
      <c r="F139" s="162">
        <f>D139-D138</f>
        <v>-3</v>
      </c>
      <c r="G139" s="162">
        <f>E139-E138</f>
        <v>36</v>
      </c>
      <c r="H139" s="162">
        <f>F139-F138</f>
        <v>12</v>
      </c>
      <c r="I139" s="162">
        <f>G139-G138</f>
        <v>-19</v>
      </c>
      <c r="J139" s="185"/>
    </row>
    <row r="140" ht="26" customHeight="1">
      <c r="B140" s="77">
        <v>44022</v>
      </c>
      <c r="C140" s="184">
        <v>-31</v>
      </c>
      <c r="D140" s="163">
        <f>'Italy-main'!J141-'Italy-main'!J140</f>
        <v>12</v>
      </c>
      <c r="E140" s="164">
        <v>276</v>
      </c>
      <c r="F140" s="164">
        <f>D140-D139</f>
        <v>0</v>
      </c>
      <c r="G140" s="164">
        <f>E140-E139</f>
        <v>47</v>
      </c>
      <c r="H140" s="164">
        <f>F140-F139</f>
        <v>3</v>
      </c>
      <c r="I140" s="164">
        <f>G140-G139</f>
        <v>11</v>
      </c>
      <c r="J140" s="186"/>
    </row>
    <row r="141" ht="26" customHeight="1">
      <c r="B141" s="77">
        <v>44023</v>
      </c>
      <c r="C141" s="183">
        <v>-125</v>
      </c>
      <c r="D141" s="161">
        <f>'Italy-main'!J142-'Italy-main'!J141</f>
        <v>7</v>
      </c>
      <c r="E141" s="162">
        <v>188</v>
      </c>
      <c r="F141" s="162">
        <f>D141-D140</f>
        <v>-5</v>
      </c>
      <c r="G141" s="162">
        <f>E141-E140</f>
        <v>-88</v>
      </c>
      <c r="H141" s="162">
        <f>F141-F140</f>
        <v>-5</v>
      </c>
      <c r="I141" s="162">
        <f>G141-G140</f>
        <v>-135</v>
      </c>
      <c r="J141" s="185"/>
    </row>
    <row r="142" ht="26" customHeight="1">
      <c r="B142" s="77">
        <v>44024</v>
      </c>
      <c r="C142" s="184">
        <v>-124</v>
      </c>
      <c r="D142" s="163">
        <f>'Italy-main'!J143-'Italy-main'!J142</f>
        <v>9</v>
      </c>
      <c r="E142" s="164">
        <v>234</v>
      </c>
      <c r="F142" s="164">
        <f>D142-D141</f>
        <v>2</v>
      </c>
      <c r="G142" s="164">
        <f>E142-E141</f>
        <v>46</v>
      </c>
      <c r="H142" s="164">
        <f>F142-F141</f>
        <v>7</v>
      </c>
      <c r="I142" s="164">
        <f>G142-G141</f>
        <v>134</v>
      </c>
      <c r="J142" s="186"/>
    </row>
    <row r="143" ht="26" customHeight="1">
      <c r="B143" s="77">
        <v>44025</v>
      </c>
      <c r="C143" s="183">
        <v>-22</v>
      </c>
      <c r="D143" s="161">
        <f>'Italy-main'!J144-'Italy-main'!J143</f>
        <v>13</v>
      </c>
      <c r="E143" s="162">
        <v>169</v>
      </c>
      <c r="F143" s="162">
        <f>D143-D142</f>
        <v>4</v>
      </c>
      <c r="G143" s="162">
        <f>E143-E142</f>
        <v>-65</v>
      </c>
      <c r="H143" s="162">
        <f>F143-F142</f>
        <v>2</v>
      </c>
      <c r="I143" s="162">
        <f>G143-G142</f>
        <v>-111</v>
      </c>
      <c r="J143" s="185"/>
    </row>
    <row r="144" ht="26" customHeight="1">
      <c r="B144" s="77">
        <v>44026</v>
      </c>
      <c r="C144" s="184">
        <v>-238</v>
      </c>
      <c r="D144" s="163">
        <f>'Italy-main'!J145-'Italy-main'!J144</f>
        <v>17</v>
      </c>
      <c r="E144" s="164">
        <v>114</v>
      </c>
      <c r="F144" s="164">
        <f>D144-D143</f>
        <v>4</v>
      </c>
      <c r="G144" s="164">
        <f>E144-E143</f>
        <v>-55</v>
      </c>
      <c r="H144" s="164">
        <f>F144-F143</f>
        <v>0</v>
      </c>
      <c r="I144" s="164">
        <f>G144-G143</f>
        <v>10</v>
      </c>
      <c r="J144" s="186"/>
    </row>
    <row r="145" ht="26" customHeight="1">
      <c r="B145" s="77">
        <v>44027</v>
      </c>
      <c r="C145" s="183">
        <v>-426</v>
      </c>
      <c r="D145" s="161">
        <f>'Italy-main'!J146-'Italy-main'!J145</f>
        <v>13</v>
      </c>
      <c r="E145" s="162">
        <v>163</v>
      </c>
      <c r="F145" s="162">
        <f>D145-D144</f>
        <v>-4</v>
      </c>
      <c r="G145" s="162">
        <f>E145-E144</f>
        <v>49</v>
      </c>
      <c r="H145" s="162">
        <f>F145-F144</f>
        <v>-8</v>
      </c>
      <c r="I145" s="162">
        <f>G145-G144</f>
        <v>104</v>
      </c>
      <c r="J145" s="185"/>
    </row>
    <row r="146" ht="26" customHeight="1">
      <c r="B146" s="77">
        <v>44028</v>
      </c>
      <c r="C146" s="184">
        <v>-20</v>
      </c>
      <c r="D146" s="163">
        <f>'Italy-main'!J147-'Italy-main'!J146</f>
        <v>20</v>
      </c>
      <c r="E146" s="164">
        <v>230</v>
      </c>
      <c r="F146" s="164">
        <f>D146-D145</f>
        <v>7</v>
      </c>
      <c r="G146" s="164">
        <f>E146-E145</f>
        <v>67</v>
      </c>
      <c r="H146" s="164">
        <f>F146-F145</f>
        <v>11</v>
      </c>
      <c r="I146" s="164">
        <f>G146-G145</f>
        <v>18</v>
      </c>
      <c r="J146" s="186"/>
    </row>
    <row r="147" ht="26" customHeight="1">
      <c r="B147" s="77">
        <v>44029</v>
      </c>
      <c r="C147" s="183">
        <v>-17</v>
      </c>
      <c r="D147" s="161">
        <f>'Italy-main'!J148-'Italy-main'!J147</f>
        <v>11</v>
      </c>
      <c r="E147" s="162">
        <v>233</v>
      </c>
      <c r="F147" s="162">
        <f>D147-D146</f>
        <v>-9</v>
      </c>
      <c r="G147" s="162">
        <f>E147-E146</f>
        <v>3</v>
      </c>
      <c r="H147" s="162">
        <f>F147-F146</f>
        <v>-16</v>
      </c>
      <c r="I147" s="162">
        <f>G147-G146</f>
        <v>-64</v>
      </c>
      <c r="J147" s="185"/>
    </row>
    <row r="148" ht="26" customHeight="1">
      <c r="B148" s="77">
        <v>44030</v>
      </c>
      <c r="C148" s="184">
        <v>-88</v>
      </c>
      <c r="D148" s="163">
        <f>'Italy-main'!J149-'Italy-main'!J148</f>
        <v>14</v>
      </c>
      <c r="E148" s="164">
        <v>249</v>
      </c>
      <c r="F148" s="164">
        <f>D148-D147</f>
        <v>3</v>
      </c>
      <c r="G148" s="164">
        <f>E148-E147</f>
        <v>16</v>
      </c>
      <c r="H148" s="164">
        <f>F148-F147</f>
        <v>12</v>
      </c>
      <c r="I148" s="164">
        <f>G148-G147</f>
        <v>13</v>
      </c>
      <c r="J148" s="186"/>
    </row>
    <row r="149" ht="26" customHeight="1">
      <c r="B149" s="77">
        <v>44031</v>
      </c>
      <c r="C149" s="183">
        <v>72</v>
      </c>
      <c r="D149" s="161">
        <f>'Italy-main'!J150-'Italy-main'!J149</f>
        <v>3</v>
      </c>
      <c r="E149" s="162">
        <v>219</v>
      </c>
      <c r="F149" s="162">
        <f>D149-D148</f>
        <v>-11</v>
      </c>
      <c r="G149" s="162">
        <f>E149-E148</f>
        <v>-30</v>
      </c>
      <c r="H149" s="162">
        <f>F149-F148</f>
        <v>-14</v>
      </c>
      <c r="I149" s="162">
        <f>G149-G148</f>
        <v>-46</v>
      </c>
      <c r="J149" s="185"/>
    </row>
    <row r="150" ht="26" customHeight="1">
      <c r="B150" s="77">
        <v>44032</v>
      </c>
      <c r="C150" s="184">
        <v>-36</v>
      </c>
      <c r="D150" s="163">
        <f>'Italy-main'!J151-'Italy-main'!J150</f>
        <v>13</v>
      </c>
      <c r="E150" s="164">
        <v>190</v>
      </c>
      <c r="F150" s="164">
        <f>D150-D149</f>
        <v>10</v>
      </c>
      <c r="G150" s="164">
        <f>E150-E149</f>
        <v>-29</v>
      </c>
      <c r="H150" s="164">
        <f>F150-F149</f>
        <v>21</v>
      </c>
      <c r="I150" s="164">
        <f>G150-G149</f>
        <v>1</v>
      </c>
      <c r="J150" s="186"/>
    </row>
    <row r="151" ht="26" customHeight="1">
      <c r="B151" s="77">
        <v>44033</v>
      </c>
      <c r="C151" s="183">
        <v>-156</v>
      </c>
      <c r="D151" s="161">
        <f>'Italy-main'!J152-'Italy-main'!J151</f>
        <v>15</v>
      </c>
      <c r="E151" s="162">
        <v>129</v>
      </c>
      <c r="F151" s="162">
        <f>D151-D150</f>
        <v>2</v>
      </c>
      <c r="G151" s="162">
        <f>E151-E150</f>
        <v>-61</v>
      </c>
      <c r="H151" s="162">
        <f>F151-F150</f>
        <v>-8</v>
      </c>
      <c r="I151" s="162">
        <f>G151-G150</f>
        <v>-32</v>
      </c>
      <c r="J151" s="185"/>
    </row>
    <row r="152" ht="26" customHeight="1">
      <c r="B152" s="77">
        <v>44034</v>
      </c>
      <c r="C152" s="184">
        <v>74</v>
      </c>
      <c r="D152" s="163">
        <f>'Italy-main'!J153-'Italy-main'!J152</f>
        <v>9</v>
      </c>
      <c r="E152" s="164">
        <v>282</v>
      </c>
      <c r="F152" s="164">
        <f>D152-D151</f>
        <v>-6</v>
      </c>
      <c r="G152" s="164">
        <f>E152-E151</f>
        <v>153</v>
      </c>
      <c r="H152" s="164">
        <f>F152-F151</f>
        <v>-8</v>
      </c>
      <c r="I152" s="164">
        <f>G152-G151</f>
        <v>214</v>
      </c>
      <c r="J152" s="186"/>
    </row>
    <row r="153" ht="26" customHeight="1">
      <c r="B153" s="77">
        <v>44035</v>
      </c>
      <c r="C153" s="183">
        <v>82</v>
      </c>
      <c r="D153" s="161">
        <f>'Italy-main'!J154-'Italy-main'!J153</f>
        <v>10</v>
      </c>
      <c r="E153" s="162">
        <v>306</v>
      </c>
      <c r="F153" s="162">
        <f>D153-D152</f>
        <v>1</v>
      </c>
      <c r="G153" s="162">
        <f>E153-E152</f>
        <v>24</v>
      </c>
      <c r="H153" s="162">
        <f>F153-F152</f>
        <v>7</v>
      </c>
      <c r="I153" s="162">
        <f>G153-G152</f>
        <v>-129</v>
      </c>
      <c r="J153" s="185"/>
    </row>
    <row r="154" ht="26" customHeight="1">
      <c r="B154" s="77">
        <v>44036</v>
      </c>
      <c r="C154" s="184">
        <v>-103</v>
      </c>
      <c r="D154" s="163">
        <f>'Italy-main'!J155-'Italy-main'!J154</f>
        <v>5</v>
      </c>
      <c r="E154" s="164">
        <v>252</v>
      </c>
      <c r="F154" s="164">
        <f>D154-D153</f>
        <v>-5</v>
      </c>
      <c r="G154" s="164">
        <f>E154-E153</f>
        <v>-54</v>
      </c>
      <c r="H154" s="164">
        <f>F154-F153</f>
        <v>-6</v>
      </c>
      <c r="I154" s="164">
        <f>G154-G153</f>
        <v>-78</v>
      </c>
      <c r="J154" s="186"/>
    </row>
    <row r="155" ht="26" customHeight="1">
      <c r="B155" s="77">
        <v>44037</v>
      </c>
      <c r="C155" s="183">
        <v>141</v>
      </c>
      <c r="D155" s="161">
        <f>'Italy-main'!J156-'Italy-main'!J155</f>
        <v>5</v>
      </c>
      <c r="E155" s="162">
        <v>275</v>
      </c>
      <c r="F155" s="162">
        <f>D155-D154</f>
        <v>0</v>
      </c>
      <c r="G155" s="162">
        <f>E155-E154</f>
        <v>23</v>
      </c>
      <c r="H155" s="162">
        <f>F155-F154</f>
        <v>5</v>
      </c>
      <c r="I155" s="162">
        <f>G155-G154</f>
        <v>77</v>
      </c>
      <c r="J155" s="185"/>
    </row>
    <row r="156" ht="26" customHeight="1">
      <c r="B156" s="77">
        <v>44038</v>
      </c>
      <c r="C156" s="184">
        <v>123</v>
      </c>
      <c r="D156" s="163">
        <f>'Italy-main'!J157-'Italy-main'!J156</f>
        <v>5</v>
      </c>
      <c r="E156" s="164">
        <v>255</v>
      </c>
      <c r="F156" s="164">
        <f>D156-D155</f>
        <v>0</v>
      </c>
      <c r="G156" s="164">
        <f>E156-E155</f>
        <v>-20</v>
      </c>
      <c r="H156" s="164">
        <f>F156-F155</f>
        <v>0</v>
      </c>
      <c r="I156" s="164">
        <f>G156-G155</f>
        <v>-43</v>
      </c>
      <c r="J156" s="186"/>
    </row>
    <row r="157" ht="26" customHeight="1">
      <c r="B157" s="77">
        <v>44039</v>
      </c>
      <c r="C157" s="183">
        <v>16</v>
      </c>
      <c r="D157" s="161">
        <f>'Italy-main'!J158-'Italy-main'!J157</f>
        <v>5</v>
      </c>
      <c r="E157" s="162">
        <v>170</v>
      </c>
      <c r="F157" s="162">
        <f>D157-D156</f>
        <v>0</v>
      </c>
      <c r="G157" s="162">
        <f>E157-E156</f>
        <v>-85</v>
      </c>
      <c r="H157" s="162">
        <f>F157-F156</f>
        <v>0</v>
      </c>
      <c r="I157" s="162">
        <f>G157-G156</f>
        <v>-65</v>
      </c>
      <c r="J157" s="185"/>
    </row>
    <row r="158" ht="26" customHeight="1">
      <c r="B158" s="77">
        <v>44040</v>
      </c>
      <c r="C158" s="184">
        <v>28</v>
      </c>
      <c r="D158" s="163">
        <f>'Italy-main'!J159-'Italy-main'!J158</f>
        <v>11</v>
      </c>
      <c r="E158" s="164">
        <v>181</v>
      </c>
      <c r="F158" s="164">
        <f>D158-D157</f>
        <v>6</v>
      </c>
      <c r="G158" s="164">
        <f>E158-E157</f>
        <v>11</v>
      </c>
      <c r="H158" s="164">
        <f>F158-F157</f>
        <v>6</v>
      </c>
      <c r="I158" s="164">
        <f>G158-G157</f>
        <v>96</v>
      </c>
      <c r="J158" s="186"/>
    </row>
    <row r="159" ht="26" customHeight="1">
      <c r="B159" s="77">
        <v>44041</v>
      </c>
      <c r="C159" s="183">
        <v>7</v>
      </c>
      <c r="D159" s="161">
        <f>'Italy-main'!J160-'Italy-main'!J159</f>
        <v>6</v>
      </c>
      <c r="E159" s="162">
        <v>289</v>
      </c>
      <c r="F159" s="162">
        <f>D159-D158</f>
        <v>-5</v>
      </c>
      <c r="G159" s="162">
        <f>E159-E158</f>
        <v>108</v>
      </c>
      <c r="H159" s="162">
        <f>F159-F158</f>
        <v>-11</v>
      </c>
      <c r="I159" s="162">
        <f>G159-G158</f>
        <v>97</v>
      </c>
      <c r="J159" s="185"/>
    </row>
    <row r="160" ht="26" customHeight="1">
      <c r="B160" s="77">
        <v>44042</v>
      </c>
      <c r="C160" s="184">
        <v>-386</v>
      </c>
      <c r="D160" s="163">
        <f>'Italy-main'!J161-'Italy-main'!J160</f>
        <v>3</v>
      </c>
      <c r="E160" s="164">
        <v>386</v>
      </c>
      <c r="F160" s="164">
        <f>D160-D159</f>
        <v>-3</v>
      </c>
      <c r="G160" s="164">
        <f>E160-E159</f>
        <v>97</v>
      </c>
      <c r="H160" s="164">
        <f>F160-F159</f>
        <v>2</v>
      </c>
      <c r="I160" s="164">
        <f>G160-G159</f>
        <v>-11</v>
      </c>
      <c r="J160" s="186"/>
    </row>
    <row r="161" ht="26" customHeight="1">
      <c r="B161" s="77">
        <v>44043</v>
      </c>
      <c r="C161" s="183">
        <v>192</v>
      </c>
      <c r="D161" s="161">
        <f>'Italy-main'!J162-'Italy-main'!J161</f>
        <v>9</v>
      </c>
      <c r="E161" s="162">
        <v>379</v>
      </c>
      <c r="F161" s="162">
        <f>D161-D160</f>
        <v>6</v>
      </c>
      <c r="G161" s="162">
        <f>E161-E160</f>
        <v>-7</v>
      </c>
      <c r="H161" s="162">
        <f>F161-F160</f>
        <v>9</v>
      </c>
      <c r="I161" s="162">
        <f>G161-G160</f>
        <v>-104</v>
      </c>
      <c r="J161" s="185"/>
    </row>
    <row r="162" ht="26" customHeight="1">
      <c r="B162" s="77">
        <v>44044</v>
      </c>
      <c r="C162" s="184">
        <v>35</v>
      </c>
      <c r="D162" s="163">
        <f>'Italy-main'!J163-'Italy-main'!J162</f>
        <v>5</v>
      </c>
      <c r="E162" s="164">
        <v>295</v>
      </c>
      <c r="F162" s="164">
        <f>D162-D161</f>
        <v>-4</v>
      </c>
      <c r="G162" s="164">
        <f>E162-E161</f>
        <v>-84</v>
      </c>
      <c r="H162" s="164">
        <f>F162-F161</f>
        <v>-10</v>
      </c>
      <c r="I162" s="164">
        <f>G162-G161</f>
        <v>-77</v>
      </c>
      <c r="J162" s="186"/>
    </row>
    <row r="163" ht="26" customHeight="1">
      <c r="B163" s="77">
        <v>44045</v>
      </c>
      <c r="C163" s="183">
        <v>-1</v>
      </c>
      <c r="D163" s="161">
        <f>'Italy-main'!J164-'Italy-main'!J163</f>
        <v>8</v>
      </c>
      <c r="E163" s="162">
        <v>239</v>
      </c>
      <c r="F163" s="162">
        <f>D163-D162</f>
        <v>3</v>
      </c>
      <c r="G163" s="162">
        <f>E163-E162</f>
        <v>-56</v>
      </c>
      <c r="H163" s="162">
        <f>F163-F162</f>
        <v>7</v>
      </c>
      <c r="I163" s="162">
        <f>G163-G162</f>
        <v>28</v>
      </c>
      <c r="J163" s="185"/>
    </row>
    <row r="164" ht="26" customHeight="1">
      <c r="B164" s="77">
        <v>44046</v>
      </c>
      <c r="C164" s="184">
        <v>18</v>
      </c>
      <c r="D164" s="163">
        <f>'Italy-main'!J165-'Italy-main'!J164</f>
        <v>12</v>
      </c>
      <c r="E164" s="164">
        <v>159</v>
      </c>
      <c r="F164" s="164">
        <f>D164-D163</f>
        <v>4</v>
      </c>
      <c r="G164" s="164">
        <f>E164-E163</f>
        <v>-80</v>
      </c>
      <c r="H164" s="164">
        <f>F164-F163</f>
        <v>1</v>
      </c>
      <c r="I164" s="164">
        <f>G164-G163</f>
        <v>-24</v>
      </c>
      <c r="J164" s="186"/>
    </row>
    <row r="165" ht="26" customHeight="1">
      <c r="B165" s="77">
        <v>44047</v>
      </c>
      <c r="C165" s="183">
        <v>8</v>
      </c>
      <c r="D165" s="161">
        <f>'Italy-main'!J166-'Italy-main'!J165</f>
        <v>5</v>
      </c>
      <c r="E165" s="162">
        <v>190</v>
      </c>
      <c r="F165" s="162">
        <f>D165-D164</f>
        <v>-7</v>
      </c>
      <c r="G165" s="162">
        <f>E165-E164</f>
        <v>31</v>
      </c>
      <c r="H165" s="162">
        <f>F165-F164</f>
        <v>-11</v>
      </c>
      <c r="I165" s="162">
        <f>G165-G164</f>
        <v>111</v>
      </c>
      <c r="J165" s="185"/>
    </row>
    <row r="166" ht="26" customHeight="1">
      <c r="B166" s="77">
        <v>44048</v>
      </c>
      <c r="C166" s="184">
        <v>164</v>
      </c>
      <c r="D166" s="163">
        <f>'Italy-main'!J167-'Italy-main'!J166</f>
        <v>10</v>
      </c>
      <c r="E166" s="164">
        <v>384</v>
      </c>
      <c r="F166" s="164">
        <f>D166-D165</f>
        <v>5</v>
      </c>
      <c r="G166" s="164">
        <f>E166-E165</f>
        <v>194</v>
      </c>
      <c r="H166" s="164">
        <f>F166-F165</f>
        <v>12</v>
      </c>
      <c r="I166" s="164">
        <f>G166-G165</f>
        <v>163</v>
      </c>
      <c r="J166" s="186"/>
    </row>
    <row r="167" ht="26" customHeight="1">
      <c r="B167" s="77">
        <v>44049</v>
      </c>
      <c r="C167" s="183">
        <v>48</v>
      </c>
      <c r="D167" s="161">
        <f>'Italy-main'!J168-'Italy-main'!J167</f>
        <v>6</v>
      </c>
      <c r="E167" s="162">
        <v>402</v>
      </c>
      <c r="F167" s="162">
        <f>D167-D166</f>
        <v>-4</v>
      </c>
      <c r="G167" s="162">
        <f>E167-E166</f>
        <v>18</v>
      </c>
      <c r="H167" s="162">
        <f>F167-F166</f>
        <v>-9</v>
      </c>
      <c r="I167" s="162">
        <f>G167-G166</f>
        <v>-176</v>
      </c>
      <c r="J167" s="185"/>
    </row>
    <row r="168" ht="26" customHeight="1">
      <c r="B168" s="77">
        <v>44050</v>
      </c>
      <c r="C168" s="184">
        <v>230</v>
      </c>
      <c r="D168" s="163">
        <f>'Italy-main'!J169-'Italy-main'!J168</f>
        <v>3</v>
      </c>
      <c r="E168" s="164">
        <v>552</v>
      </c>
      <c r="F168" s="164">
        <f>D168-D167</f>
        <v>-3</v>
      </c>
      <c r="G168" s="164">
        <f>E168-E167</f>
        <v>150</v>
      </c>
      <c r="H168" s="164">
        <f>F168-F167</f>
        <v>1</v>
      </c>
      <c r="I168" s="164">
        <f>G168-G167</f>
        <v>132</v>
      </c>
      <c r="J168" s="186"/>
    </row>
    <row r="169" ht="26" customHeight="1">
      <c r="B169" s="77">
        <v>44051</v>
      </c>
      <c r="C169" s="183">
        <v>29</v>
      </c>
      <c r="D169" s="161">
        <f>'Italy-main'!J170-'Italy-main'!J169</f>
        <v>13</v>
      </c>
      <c r="E169" s="162">
        <v>347</v>
      </c>
      <c r="F169" s="162">
        <f>D169-D168</f>
        <v>10</v>
      </c>
      <c r="G169" s="162">
        <f>E169-E168</f>
        <v>-205</v>
      </c>
      <c r="H169" s="162">
        <f>F169-F168</f>
        <v>13</v>
      </c>
      <c r="I169" s="162">
        <f>G169-G168</f>
        <v>-355</v>
      </c>
      <c r="J169" s="185"/>
    </row>
    <row r="170" ht="24.65" customHeight="1">
      <c r="B170" s="77">
        <v>44052</v>
      </c>
      <c r="C170" s="187">
        <v>310</v>
      </c>
      <c r="D170" s="163">
        <f>'Italy-main'!J171-'Italy-main'!J170</f>
        <v>2</v>
      </c>
      <c r="E170" s="164">
        <v>463</v>
      </c>
      <c r="F170" s="164">
        <f>D170-D169</f>
        <v>-11</v>
      </c>
      <c r="G170" s="164">
        <f>E170-E169</f>
        <v>116</v>
      </c>
      <c r="H170" s="164">
        <f>F170-F169</f>
        <v>-21</v>
      </c>
      <c r="I170" s="164">
        <f>G170-G169</f>
        <v>321</v>
      </c>
      <c r="J170" s="186"/>
    </row>
    <row r="171" ht="24.65" customHeight="1">
      <c r="B171" s="77">
        <v>44053</v>
      </c>
      <c r="C171" s="189">
        <v>105</v>
      </c>
      <c r="D171" s="161">
        <f>'Italy-main'!J172-'Italy-main'!J171</f>
        <v>4</v>
      </c>
      <c r="E171" s="162">
        <v>259</v>
      </c>
      <c r="F171" s="162">
        <f>D171-D170</f>
        <v>2</v>
      </c>
      <c r="G171" s="162">
        <f>E171-E170</f>
        <v>-204</v>
      </c>
      <c r="H171" s="162">
        <f>F171-F170</f>
        <v>13</v>
      </c>
      <c r="I171" s="162">
        <f>G171-G170</f>
        <v>-320</v>
      </c>
      <c r="J171" s="185"/>
    </row>
    <row r="172" ht="24.65" customHeight="1">
      <c r="B172" s="77">
        <v>44054</v>
      </c>
      <c r="C172" s="187">
        <v>193</v>
      </c>
      <c r="D172" s="163">
        <f>'Italy-main'!J173-'Italy-main'!J172</f>
        <v>6</v>
      </c>
      <c r="E172" s="164">
        <v>412</v>
      </c>
      <c r="F172" s="164">
        <f>D172-D171</f>
        <v>2</v>
      </c>
      <c r="G172" s="164">
        <f>E172-E171</f>
        <v>153</v>
      </c>
      <c r="H172" s="164">
        <f>F172-F171</f>
        <v>0</v>
      </c>
      <c r="I172" s="164">
        <f>G172-G171</f>
        <v>357</v>
      </c>
      <c r="J172" s="186"/>
    </row>
    <row r="173" ht="24.65" customHeight="1">
      <c r="B173" s="77">
        <v>44055</v>
      </c>
      <c r="C173" s="189">
        <v>230</v>
      </c>
      <c r="D173" s="161">
        <f>'Italy-main'!J174-'Italy-main'!J173</f>
        <v>10</v>
      </c>
      <c r="E173" s="162">
        <v>481</v>
      </c>
      <c r="F173" s="162">
        <f>D173-D172</f>
        <v>4</v>
      </c>
      <c r="G173" s="162">
        <f>E173-E172</f>
        <v>69</v>
      </c>
      <c r="H173" s="162">
        <f>F173-F172</f>
        <v>2</v>
      </c>
      <c r="I173" s="162">
        <f>G173-G172</f>
        <v>-84</v>
      </c>
      <c r="J173" s="185"/>
    </row>
    <row r="174" ht="24.65" customHeight="1">
      <c r="B174" s="77">
        <v>44056</v>
      </c>
      <c r="C174" s="187">
        <v>290</v>
      </c>
      <c r="D174" s="163">
        <f>'Italy-main'!J175-'Italy-main'!J174</f>
        <v>6</v>
      </c>
      <c r="E174" s="164">
        <v>523</v>
      </c>
      <c r="F174" s="164">
        <f>D174-D173</f>
        <v>-4</v>
      </c>
      <c r="G174" s="164">
        <f>E174-E173</f>
        <v>42</v>
      </c>
      <c r="H174" s="164">
        <f>F174-F173</f>
        <v>-8</v>
      </c>
      <c r="I174" s="164">
        <f>G174-G173</f>
        <v>-27</v>
      </c>
      <c r="J174" s="186"/>
    </row>
    <row r="175" ht="24.65" customHeight="1">
      <c r="B175" s="77">
        <v>44057</v>
      </c>
      <c r="C175" s="189">
        <v>168</v>
      </c>
      <c r="D175" s="161">
        <f>'Italy-main'!J176-'Italy-main'!J175</f>
        <v>3</v>
      </c>
      <c r="E175" s="162">
        <v>574</v>
      </c>
      <c r="F175" s="162">
        <f>D175-D174</f>
        <v>-3</v>
      </c>
      <c r="G175" s="162">
        <f>E175-E174</f>
        <v>51</v>
      </c>
      <c r="H175" s="162">
        <f>F175-F174</f>
        <v>1</v>
      </c>
      <c r="I175" s="162">
        <f>G175-G174</f>
        <v>9</v>
      </c>
      <c r="J175" s="185"/>
    </row>
    <row r="176" ht="24.65" customHeight="1">
      <c r="B176" s="77">
        <v>44058</v>
      </c>
      <c r="C176" s="187">
        <v>157</v>
      </c>
      <c r="D176" s="163">
        <f>'Italy-main'!J177-'Italy-main'!J176</f>
        <v>158</v>
      </c>
      <c r="E176" s="164">
        <v>629</v>
      </c>
      <c r="F176" s="164">
        <f>D176-D175</f>
        <v>155</v>
      </c>
      <c r="G176" s="164">
        <f>E176-E175</f>
        <v>55</v>
      </c>
      <c r="H176" s="164">
        <f>F176-F175</f>
        <v>158</v>
      </c>
      <c r="I176" s="164">
        <f>G176-G175</f>
        <v>4</v>
      </c>
      <c r="J176" s="186"/>
    </row>
    <row r="177" ht="24.65" customHeight="1">
      <c r="B177" s="77">
        <v>44059</v>
      </c>
      <c r="C177" s="189">
        <v>327</v>
      </c>
      <c r="D177" s="161">
        <f>'Italy-main'!J178-'Italy-main'!J177</f>
        <v>4</v>
      </c>
      <c r="E177" s="162">
        <v>479</v>
      </c>
      <c r="F177" s="162">
        <f>D177-D176</f>
        <v>-154</v>
      </c>
      <c r="G177" s="162">
        <f>E177-E176</f>
        <v>-150</v>
      </c>
      <c r="H177" s="162">
        <f>F177-F176</f>
        <v>-309</v>
      </c>
      <c r="I177" s="162">
        <f>G177-G176</f>
        <v>-205</v>
      </c>
      <c r="J177" s="185"/>
    </row>
    <row r="178" ht="24.65" customHeight="1">
      <c r="B178" s="77">
        <v>44060</v>
      </c>
      <c r="C178" s="187">
        <v>134</v>
      </c>
      <c r="D178" s="163">
        <f>'Italy-main'!J179-'Italy-main'!J178</f>
        <v>4</v>
      </c>
      <c r="E178" s="164">
        <v>320</v>
      </c>
      <c r="F178" s="164">
        <f>D178-D177</f>
        <v>0</v>
      </c>
      <c r="G178" s="164">
        <f>E178-E177</f>
        <v>-159</v>
      </c>
      <c r="H178" s="164">
        <f>F178-F177</f>
        <v>154</v>
      </c>
      <c r="I178" s="164">
        <f>G178-G177</f>
        <v>-9</v>
      </c>
      <c r="J178" s="186"/>
    </row>
    <row r="179" ht="24.65" customHeight="1">
      <c r="B179" s="77">
        <v>44061</v>
      </c>
      <c r="C179" s="189">
        <v>222</v>
      </c>
      <c r="D179" s="161">
        <f>'Italy-main'!J180-'Italy-main'!J179</f>
        <v>5</v>
      </c>
      <c r="E179" s="162">
        <v>403</v>
      </c>
      <c r="F179" s="162">
        <f>D179-D178</f>
        <v>1</v>
      </c>
      <c r="G179" s="162">
        <f>E179-E178</f>
        <v>83</v>
      </c>
      <c r="H179" s="162">
        <f>F179-F178</f>
        <v>1</v>
      </c>
      <c r="I179" s="162">
        <f>G179-G178</f>
        <v>242</v>
      </c>
      <c r="J179" s="185"/>
    </row>
    <row r="180" ht="24.65" customHeight="1">
      <c r="B180" s="77">
        <v>44062</v>
      </c>
      <c r="C180" s="187">
        <v>271</v>
      </c>
      <c r="D180" s="163">
        <f>'Italy-main'!J181-'Italy-main'!J180</f>
        <v>7</v>
      </c>
      <c r="E180" s="164">
        <v>642</v>
      </c>
      <c r="F180" s="164">
        <f>D180-D179</f>
        <v>2</v>
      </c>
      <c r="G180" s="164">
        <f>E180-E179</f>
        <v>239</v>
      </c>
      <c r="H180" s="164">
        <f>F180-F179</f>
        <v>1</v>
      </c>
      <c r="I180" s="164">
        <f>G180-G179</f>
        <v>156</v>
      </c>
      <c r="J180" s="186"/>
    </row>
    <row r="181" ht="24.65" customHeight="1">
      <c r="B181" s="77">
        <v>44063</v>
      </c>
      <c r="C181" s="189">
        <v>654</v>
      </c>
      <c r="D181" s="161">
        <f>'Italy-main'!J182-'Italy-main'!J181</f>
        <v>6</v>
      </c>
      <c r="E181" s="162">
        <v>845</v>
      </c>
      <c r="F181" s="162">
        <f>D181-D180</f>
        <v>-1</v>
      </c>
      <c r="G181" s="162">
        <f>E181-E180</f>
        <v>203</v>
      </c>
      <c r="H181" s="162">
        <f>F181-F180</f>
        <v>-3</v>
      </c>
      <c r="I181" s="162">
        <f>G181-G180</f>
        <v>-36</v>
      </c>
      <c r="J181" s="185"/>
    </row>
    <row r="182" ht="24.65" customHeight="1">
      <c r="B182" s="77">
        <v>44064</v>
      </c>
      <c r="C182" s="187">
        <v>664</v>
      </c>
      <c r="D182" s="163">
        <f>'Italy-main'!J183-'Italy-main'!J182</f>
        <v>9</v>
      </c>
      <c r="E182" s="164">
        <v>947</v>
      </c>
      <c r="F182" s="164">
        <f>D182-D181</f>
        <v>3</v>
      </c>
      <c r="G182" s="164">
        <f>E182-E181</f>
        <v>102</v>
      </c>
      <c r="H182" s="164">
        <f>F182-F181</f>
        <v>4</v>
      </c>
      <c r="I182" s="164">
        <f>G182-G181</f>
        <v>-101</v>
      </c>
      <c r="J182" s="186"/>
    </row>
    <row r="183" ht="24.65" customHeight="1">
      <c r="B183" s="77">
        <v>44065</v>
      </c>
      <c r="C183" s="189">
        <v>825</v>
      </c>
      <c r="D183" s="161">
        <f>'Italy-main'!J184-'Italy-main'!J183</f>
        <v>3</v>
      </c>
      <c r="E183" s="162">
        <v>1071</v>
      </c>
      <c r="F183" s="162">
        <f>D183-D182</f>
        <v>-6</v>
      </c>
      <c r="G183" s="162">
        <f>E183-E182</f>
        <v>124</v>
      </c>
      <c r="H183" s="162">
        <f>F183-F182</f>
        <v>-9</v>
      </c>
      <c r="I183" s="162">
        <f>G183-G182</f>
        <v>22</v>
      </c>
      <c r="J183" s="185"/>
    </row>
    <row r="184" ht="24.65" customHeight="1">
      <c r="B184" s="77">
        <v>44066</v>
      </c>
      <c r="C184" s="187">
        <v>935</v>
      </c>
      <c r="D184" s="163">
        <f>'Italy-main'!J185-'Italy-main'!J184</f>
        <v>7</v>
      </c>
      <c r="E184" s="164">
        <v>1210</v>
      </c>
      <c r="F184" s="164">
        <f>D184-D183</f>
        <v>4</v>
      </c>
      <c r="G184" s="164">
        <f>E184-E183</f>
        <v>139</v>
      </c>
      <c r="H184" s="164">
        <f>F184-F183</f>
        <v>10</v>
      </c>
      <c r="I184" s="164">
        <f>G184-G183</f>
        <v>15</v>
      </c>
      <c r="J184" s="186"/>
    </row>
    <row r="185" ht="24.65" customHeight="1">
      <c r="B185" s="77">
        <v>44067</v>
      </c>
      <c r="C185" s="189">
        <v>757</v>
      </c>
      <c r="D185" s="161">
        <f>'Italy-main'!J186-'Italy-main'!J185</f>
        <v>4</v>
      </c>
      <c r="E185" s="162">
        <v>953</v>
      </c>
      <c r="F185" s="162">
        <f>D185-D184</f>
        <v>-3</v>
      </c>
      <c r="G185" s="162">
        <f>E185-E184</f>
        <v>-257</v>
      </c>
      <c r="H185" s="162">
        <f>F185-F184</f>
        <v>-7</v>
      </c>
      <c r="I185" s="162">
        <f>G185-G184</f>
        <v>-396</v>
      </c>
      <c r="J185" s="185"/>
    </row>
    <row r="186" ht="24.65" customHeight="1">
      <c r="B186" s="77">
        <v>44068</v>
      </c>
      <c r="C186" s="187">
        <v>519</v>
      </c>
      <c r="D186" s="163">
        <f>'Italy-main'!J187-'Italy-main'!J186</f>
        <v>4</v>
      </c>
      <c r="E186" s="164">
        <v>878</v>
      </c>
      <c r="F186" s="164">
        <f>D186-D185</f>
        <v>0</v>
      </c>
      <c r="G186" s="164">
        <f>E186-E185</f>
        <v>-75</v>
      </c>
      <c r="H186" s="164">
        <f>F186-F185</f>
        <v>3</v>
      </c>
      <c r="I186" s="164">
        <f>G186-G185</f>
        <v>182</v>
      </c>
      <c r="J186" s="186"/>
    </row>
    <row r="187" ht="24.65" customHeight="1">
      <c r="B187" s="77">
        <v>44069</v>
      </c>
      <c r="C187" s="189">
        <v>1039</v>
      </c>
      <c r="D187" s="161">
        <f>'Italy-main'!J188-'Italy-main'!J187</f>
        <v>13</v>
      </c>
      <c r="E187" s="162">
        <v>1367</v>
      </c>
      <c r="F187" s="162">
        <f>D187-D186</f>
        <v>9</v>
      </c>
      <c r="G187" s="162">
        <f>E187-E186</f>
        <v>489</v>
      </c>
      <c r="H187" s="162">
        <f>F187-F186</f>
        <v>9</v>
      </c>
      <c r="I187" s="162">
        <f>G187-G186</f>
        <v>564</v>
      </c>
      <c r="J187" s="185"/>
    </row>
    <row r="188" ht="24.65" customHeight="1">
      <c r="B188" s="77">
        <v>44070</v>
      </c>
      <c r="C188" s="187">
        <v>1179</v>
      </c>
      <c r="D188" s="163">
        <f>'Italy-main'!J189-'Italy-main'!J188</f>
        <v>5</v>
      </c>
      <c r="E188" s="164">
        <v>1411</v>
      </c>
      <c r="F188" s="164">
        <f>D188-D187</f>
        <v>-8</v>
      </c>
      <c r="G188" s="164">
        <f>E188-E187</f>
        <v>44</v>
      </c>
      <c r="H188" s="164">
        <f>F188-F187</f>
        <v>-17</v>
      </c>
      <c r="I188" s="164">
        <f>G188-G187</f>
        <v>-445</v>
      </c>
      <c r="J188" s="186"/>
    </row>
    <row r="189" ht="25.65" customHeight="1">
      <c r="B189" s="77">
        <v>44071</v>
      </c>
      <c r="C189" s="189">
        <v>1103</v>
      </c>
      <c r="D189" s="190">
        <f>'Italy-main'!J190-'Italy-main'!J189</f>
        <v>9</v>
      </c>
      <c r="E189" s="162">
        <v>1462</v>
      </c>
      <c r="F189" s="162">
        <f>D189-D188</f>
        <v>4</v>
      </c>
      <c r="G189" s="162">
        <f>E189-E188</f>
        <v>51</v>
      </c>
      <c r="H189" s="162">
        <f>F189-F188</f>
        <v>12</v>
      </c>
      <c r="I189" s="162">
        <f>G189-G188</f>
        <v>7</v>
      </c>
      <c r="J189" s="185"/>
    </row>
    <row r="190" ht="26.65" customHeight="1">
      <c r="B190" s="77">
        <v>44072</v>
      </c>
      <c r="C190" s="191">
        <v>121</v>
      </c>
      <c r="D190" s="192">
        <f>'Italy-main'!J191-'Italy-main'!J190</f>
        <v>1</v>
      </c>
      <c r="E190" s="193">
        <v>1444</v>
      </c>
      <c r="F190" s="164">
        <f>D190-D189</f>
        <v>-8</v>
      </c>
      <c r="G190" s="164">
        <f>E190-E189</f>
        <v>-18</v>
      </c>
      <c r="H190" s="164">
        <f>F190-F189</f>
        <v>-12</v>
      </c>
      <c r="I190" s="164">
        <f>G190-G189</f>
        <v>-69</v>
      </c>
      <c r="J190" s="186"/>
    </row>
    <row r="191" ht="25.65" customHeight="1">
      <c r="B191" s="77">
        <v>44073</v>
      </c>
      <c r="C191" s="189">
        <v>1049</v>
      </c>
      <c r="D191" s="194">
        <f>'Italy-main'!J192-'Italy-main'!J191</f>
        <v>4</v>
      </c>
      <c r="E191" s="162">
        <v>1365</v>
      </c>
      <c r="F191" s="162">
        <f>D191-D190</f>
        <v>3</v>
      </c>
      <c r="G191" s="162">
        <f>E191-E190</f>
        <v>-79</v>
      </c>
      <c r="H191" s="162">
        <f>F191-F190</f>
        <v>11</v>
      </c>
      <c r="I191" s="162">
        <f>G191-G190</f>
        <v>-61</v>
      </c>
      <c r="J191" s="185"/>
    </row>
    <row r="192" ht="24.65" customHeight="1">
      <c r="B192" s="77">
        <v>44074</v>
      </c>
      <c r="C192" s="187">
        <v>873</v>
      </c>
      <c r="D192" s="163">
        <f>'Italy-main'!J193-'Italy-main'!J192</f>
        <v>6</v>
      </c>
      <c r="E192" s="164">
        <v>996</v>
      </c>
      <c r="F192" s="164">
        <f>D192-D191</f>
        <v>2</v>
      </c>
      <c r="G192" s="164">
        <f>E192-E191</f>
        <v>-369</v>
      </c>
      <c r="H192" s="164">
        <f>F192-F191</f>
        <v>-1</v>
      </c>
      <c r="I192" s="164">
        <f>G192-G191</f>
        <v>-290</v>
      </c>
      <c r="J192" s="186"/>
    </row>
    <row r="193" ht="24.65" customHeight="1">
      <c r="B193" s="77">
        <v>44075</v>
      </c>
      <c r="C193" s="189">
        <v>676</v>
      </c>
      <c r="D193" s="161">
        <f>'Italy-main'!J194-'Italy-main'!J193</f>
        <v>8</v>
      </c>
      <c r="E193" s="162">
        <v>978</v>
      </c>
      <c r="F193" s="162">
        <f>D193-D192</f>
        <v>2</v>
      </c>
      <c r="G193" s="162">
        <f>E193-E192</f>
        <v>-18</v>
      </c>
      <c r="H193" s="162">
        <f>F193-F192</f>
        <v>0</v>
      </c>
      <c r="I193" s="162">
        <f>G193-G192</f>
        <v>351</v>
      </c>
      <c r="J193" s="185"/>
    </row>
    <row r="194" ht="24.65" customHeight="1">
      <c r="B194" s="77">
        <v>44076</v>
      </c>
      <c r="C194" s="187">
        <v>1063</v>
      </c>
      <c r="D194" s="163">
        <f>'Italy-main'!J195-'Italy-main'!J194</f>
        <v>6</v>
      </c>
      <c r="E194" s="164">
        <v>1326</v>
      </c>
      <c r="F194" s="164">
        <f>D194-D193</f>
        <v>-2</v>
      </c>
      <c r="G194" s="164">
        <f>E194-E193</f>
        <v>348</v>
      </c>
      <c r="H194" s="164">
        <f>F194-F193</f>
        <v>-4</v>
      </c>
      <c r="I194" s="164">
        <f>G194-G193</f>
        <v>366</v>
      </c>
      <c r="J194" s="186"/>
    </row>
    <row r="195" ht="24.65" customHeight="1">
      <c r="B195" s="77">
        <v>44077</v>
      </c>
      <c r="C195" s="189">
        <v>1098</v>
      </c>
      <c r="D195" s="161">
        <f>'Italy-main'!J196-'Italy-main'!J195</f>
        <v>10</v>
      </c>
      <c r="E195" s="162">
        <v>1397</v>
      </c>
      <c r="F195" s="162">
        <f>D195-D194</f>
        <v>4</v>
      </c>
      <c r="G195" s="162">
        <f>E195-E194</f>
        <v>71</v>
      </c>
      <c r="H195" s="162">
        <f>F195-F194</f>
        <v>6</v>
      </c>
      <c r="I195" s="162">
        <f>G195-G194</f>
        <v>-277</v>
      </c>
      <c r="J195" s="185"/>
    </row>
    <row r="196" ht="24.65" customHeight="1">
      <c r="B196" s="77">
        <v>44078</v>
      </c>
      <c r="C196" s="187">
        <v>1184</v>
      </c>
      <c r="D196" s="163">
        <f>'Italy-main'!J197-'Italy-main'!J196</f>
        <v>11</v>
      </c>
      <c r="E196" s="164">
        <v>1733</v>
      </c>
      <c r="F196" s="164">
        <f>D196-D195</f>
        <v>1</v>
      </c>
      <c r="G196" s="164">
        <f>E196-E195</f>
        <v>336</v>
      </c>
      <c r="H196" s="164">
        <f>F196-F195</f>
        <v>-3</v>
      </c>
      <c r="I196" s="164">
        <f>G196-G195</f>
        <v>265</v>
      </c>
      <c r="J196" s="186"/>
    </row>
    <row r="197" ht="24.65" customHeight="1">
      <c r="B197" s="77">
        <v>44079</v>
      </c>
      <c r="C197" s="189">
        <v>1095</v>
      </c>
      <c r="D197" s="161">
        <f>'Italy-main'!J198-'Italy-main'!J197</f>
        <v>15</v>
      </c>
      <c r="E197" s="162">
        <v>1694</v>
      </c>
      <c r="F197" s="162">
        <f>D197-D196</f>
        <v>4</v>
      </c>
      <c r="G197" s="162">
        <f>E197-E196</f>
        <v>-39</v>
      </c>
      <c r="H197" s="162">
        <f>F197-F196</f>
        <v>3</v>
      </c>
      <c r="I197" s="162">
        <f>G197-G196</f>
        <v>-375</v>
      </c>
      <c r="J197" s="185"/>
    </row>
    <row r="198" ht="24.65" customHeight="1">
      <c r="B198" s="77">
        <v>44080</v>
      </c>
      <c r="C198" s="187">
        <v>884</v>
      </c>
      <c r="D198" s="163">
        <f>'Italy-main'!J199-'Italy-main'!J198</f>
        <v>8</v>
      </c>
      <c r="E198" s="164">
        <v>1297</v>
      </c>
      <c r="F198" s="164">
        <f>D198-D197</f>
        <v>-7</v>
      </c>
      <c r="G198" s="164">
        <f>E198-E197</f>
        <v>-397</v>
      </c>
      <c r="H198" s="164">
        <f>F198-F197</f>
        <v>-11</v>
      </c>
      <c r="I198" s="164">
        <f>G198-G197</f>
        <v>-358</v>
      </c>
      <c r="J198" s="186"/>
    </row>
    <row r="199" ht="24.65" customHeight="1">
      <c r="B199" s="77">
        <v>44081</v>
      </c>
      <c r="C199" s="189">
        <v>915</v>
      </c>
      <c r="D199" s="161">
        <f>'Italy-main'!J200-'Italy-main'!J199</f>
        <v>12</v>
      </c>
      <c r="E199" s="162">
        <v>1108</v>
      </c>
      <c r="F199" s="162">
        <f>D199-D198</f>
        <v>4</v>
      </c>
      <c r="G199" s="162">
        <f>E199-E198</f>
        <v>-189</v>
      </c>
      <c r="H199" s="162">
        <f>F199-F198</f>
        <v>11</v>
      </c>
      <c r="I199" s="162">
        <f>G199-G198</f>
        <v>208</v>
      </c>
      <c r="J199" s="185"/>
    </row>
    <row r="200" ht="24.65" customHeight="1">
      <c r="B200" s="77">
        <v>44082</v>
      </c>
      <c r="C200" s="187">
        <v>796</v>
      </c>
      <c r="D200" s="163">
        <f>'Italy-main'!J201-'Italy-main'!J200</f>
        <v>10</v>
      </c>
      <c r="E200" s="164">
        <v>1370</v>
      </c>
      <c r="F200" s="164">
        <f>D200-D199</f>
        <v>-2</v>
      </c>
      <c r="G200" s="164">
        <f>E200-E199</f>
        <v>262</v>
      </c>
      <c r="H200" s="164">
        <f>F200-F199</f>
        <v>-6</v>
      </c>
      <c r="I200" s="164">
        <f>G200-G199</f>
        <v>451</v>
      </c>
      <c r="J200" s="186"/>
    </row>
    <row r="201" ht="24.65" customHeight="1">
      <c r="B201" s="77">
        <v>44083</v>
      </c>
      <c r="C201" s="189">
        <v>945</v>
      </c>
      <c r="D201" s="161">
        <f>'Italy-main'!J202-'Italy-main'!J201</f>
        <v>14</v>
      </c>
      <c r="E201" s="162">
        <v>1434</v>
      </c>
      <c r="F201" s="162">
        <f>D201-D200</f>
        <v>4</v>
      </c>
      <c r="G201" s="162">
        <f>E201-E200</f>
        <v>64</v>
      </c>
      <c r="H201" s="162">
        <f>F201-F200</f>
        <v>6</v>
      </c>
      <c r="I201" s="162">
        <f>G201-G200</f>
        <v>-198</v>
      </c>
      <c r="J201" s="185"/>
    </row>
    <row r="202" ht="24.65" customHeight="1">
      <c r="B202" s="77">
        <v>44084</v>
      </c>
      <c r="C202" s="187">
        <v>974</v>
      </c>
      <c r="D202" s="163">
        <f>'Italy-main'!J203-'Italy-main'!J202</f>
        <v>10</v>
      </c>
      <c r="E202" s="164">
        <v>1597</v>
      </c>
      <c r="F202" s="164">
        <f>D202-D201</f>
        <v>-4</v>
      </c>
      <c r="G202" s="164">
        <f>E202-E201</f>
        <v>163</v>
      </c>
      <c r="H202" s="164">
        <f>F202-F201</f>
        <v>-8</v>
      </c>
      <c r="I202" s="164">
        <f>G202-G201</f>
        <v>99</v>
      </c>
      <c r="J202" s="186"/>
    </row>
    <row r="203" ht="24.65" customHeight="1">
      <c r="B203" s="77">
        <v>44085</v>
      </c>
      <c r="C203" s="189">
        <v>1059</v>
      </c>
      <c r="D203" s="161">
        <f>'Italy-main'!J204-'Italy-main'!J203</f>
        <v>10</v>
      </c>
      <c r="E203" s="162">
        <v>1616</v>
      </c>
      <c r="F203" s="162">
        <f>D203-D202</f>
        <v>0</v>
      </c>
      <c r="G203" s="162">
        <f>E203-E202</f>
        <v>19</v>
      </c>
      <c r="H203" s="162">
        <f>F203-F202</f>
        <v>4</v>
      </c>
      <c r="I203" s="162">
        <f>G203-G202</f>
        <v>-144</v>
      </c>
      <c r="J203" s="185"/>
    </row>
    <row r="204" ht="24.65" customHeight="1">
      <c r="B204" s="77">
        <v>44086</v>
      </c>
      <c r="C204" s="187">
        <v>736</v>
      </c>
      <c r="D204" s="163">
        <f>'Italy-main'!J205-'Italy-main'!J204</f>
        <v>6</v>
      </c>
      <c r="E204" s="164">
        <v>1501</v>
      </c>
      <c r="F204" s="164">
        <f>D204-D203</f>
        <v>-4</v>
      </c>
      <c r="G204" s="164">
        <f>E204-E203</f>
        <v>-115</v>
      </c>
      <c r="H204" s="164">
        <f>F204-F203</f>
        <v>-4</v>
      </c>
      <c r="I204" s="164">
        <f>G204-G203</f>
        <v>-134</v>
      </c>
      <c r="J204" s="186"/>
    </row>
    <row r="205" ht="24.65" customHeight="1">
      <c r="B205" s="77">
        <v>44087</v>
      </c>
      <c r="C205" s="189">
        <v>1006</v>
      </c>
      <c r="D205" s="161">
        <f>'Italy-main'!J206-'Italy-main'!J205</f>
        <v>7</v>
      </c>
      <c r="E205" s="162">
        <v>1458</v>
      </c>
      <c r="F205" s="162">
        <f>D205-D204</f>
        <v>1</v>
      </c>
      <c r="G205" s="162">
        <f>E205-E204</f>
        <v>-43</v>
      </c>
      <c r="H205" s="162">
        <f>F205-F204</f>
        <v>5</v>
      </c>
      <c r="I205" s="162">
        <f>G205-G204</f>
        <v>72</v>
      </c>
      <c r="J205" s="185"/>
    </row>
    <row r="206" ht="24.65" customHeight="1">
      <c r="B206" s="77">
        <v>44088</v>
      </c>
      <c r="C206" s="187">
        <v>678</v>
      </c>
      <c r="D206" s="163">
        <f>'Italy-main'!J207-'Italy-main'!J206</f>
        <v>14</v>
      </c>
      <c r="E206" s="164">
        <v>1008</v>
      </c>
      <c r="F206" s="164">
        <f>D206-D205</f>
        <v>7</v>
      </c>
      <c r="G206" s="164">
        <f>E206-E205</f>
        <v>-450</v>
      </c>
      <c r="H206" s="164">
        <f>F206-F205</f>
        <v>6</v>
      </c>
      <c r="I206" s="164">
        <f>G206-G205</f>
        <v>-407</v>
      </c>
      <c r="J206" s="186"/>
    </row>
    <row r="207" ht="24.65" customHeight="1">
      <c r="B207" s="77">
        <v>44089</v>
      </c>
      <c r="C207" s="189">
        <v>525</v>
      </c>
      <c r="D207" s="161">
        <f>'Italy-main'!J208-'Italy-main'!J207</f>
        <v>9</v>
      </c>
      <c r="E207" s="162">
        <v>1229</v>
      </c>
      <c r="F207" s="162">
        <f>D207-D206</f>
        <v>-5</v>
      </c>
      <c r="G207" s="162">
        <f>E207-E206</f>
        <v>221</v>
      </c>
      <c r="H207" s="162">
        <f>F207-F206</f>
        <v>-12</v>
      </c>
      <c r="I207" s="162">
        <f>G207-G206</f>
        <v>671</v>
      </c>
      <c r="J207" s="185"/>
    </row>
    <row r="208" ht="24.65" customHeight="1">
      <c r="B208" s="77">
        <v>44090</v>
      </c>
      <c r="C208" s="187">
        <v>820</v>
      </c>
      <c r="D208" s="163">
        <f>'Italy-main'!J209-'Italy-main'!J208</f>
        <v>12</v>
      </c>
      <c r="E208" s="164">
        <v>1452</v>
      </c>
      <c r="F208" s="164">
        <f>D208-D207</f>
        <v>3</v>
      </c>
      <c r="G208" s="164">
        <f>E208-E207</f>
        <v>223</v>
      </c>
      <c r="H208" s="164">
        <f>F208-F207</f>
        <v>8</v>
      </c>
      <c r="I208" s="164">
        <f>G208-G207</f>
        <v>2</v>
      </c>
      <c r="J208" s="186"/>
    </row>
    <row r="209" ht="24.65" customHeight="1">
      <c r="B209" s="77">
        <v>44091</v>
      </c>
      <c r="C209" s="189">
        <v>881</v>
      </c>
      <c r="D209" s="161">
        <f>'Italy-main'!J210-'Italy-main'!J209</f>
        <v>13</v>
      </c>
      <c r="E209" s="162">
        <v>1585</v>
      </c>
      <c r="F209" s="162">
        <f>D209-D208</f>
        <v>1</v>
      </c>
      <c r="G209" s="162">
        <f>E209-E208</f>
        <v>133</v>
      </c>
      <c r="H209" s="162">
        <f>F209-F208</f>
        <v>-2</v>
      </c>
      <c r="I209" s="162">
        <f>G209-G208</f>
        <v>-90</v>
      </c>
      <c r="J209" s="185"/>
    </row>
    <row r="210" ht="24.65" customHeight="1">
      <c r="B210" s="77">
        <v>44092</v>
      </c>
      <c r="C210" s="187">
        <v>1044</v>
      </c>
      <c r="D210" s="163">
        <f>'Italy-main'!J211-'Italy-main'!J210</f>
        <v>10</v>
      </c>
      <c r="E210" s="164">
        <v>1907</v>
      </c>
      <c r="F210" s="164">
        <f>D210-D209</f>
        <v>-3</v>
      </c>
      <c r="G210" s="164">
        <f>E210-E209</f>
        <v>322</v>
      </c>
      <c r="H210" s="164">
        <f>F210-F209</f>
        <v>-4</v>
      </c>
      <c r="I210" s="164">
        <f>G210-G209</f>
        <v>189</v>
      </c>
      <c r="J210" s="186"/>
    </row>
    <row r="211" ht="24.65" customHeight="1">
      <c r="B211" s="77">
        <v>44093</v>
      </c>
      <c r="C211" s="189">
        <v>704</v>
      </c>
      <c r="D211" s="161">
        <f>'Italy-main'!J212-'Italy-main'!J211</f>
        <v>24</v>
      </c>
      <c r="E211" s="162">
        <v>1638</v>
      </c>
      <c r="F211" s="162">
        <f>D211-D210</f>
        <v>14</v>
      </c>
      <c r="G211" s="162">
        <f>E211-E210</f>
        <v>-269</v>
      </c>
      <c r="H211" s="162">
        <f>F211-F210</f>
        <v>17</v>
      </c>
      <c r="I211" s="162">
        <f>G211-G210</f>
        <v>-591</v>
      </c>
      <c r="J211" s="185"/>
    </row>
    <row r="212" ht="24.65" customHeight="1">
      <c r="B212" s="77">
        <v>44094</v>
      </c>
      <c r="C212" s="187">
        <v>937</v>
      </c>
      <c r="D212" s="163">
        <f>'Italy-main'!J213-'Italy-main'!J212</f>
        <v>15</v>
      </c>
      <c r="E212" s="164">
        <v>1587</v>
      </c>
      <c r="F212" s="164">
        <f>D212-D211</f>
        <v>-9</v>
      </c>
      <c r="G212" s="164">
        <f>E212-E211</f>
        <v>-51</v>
      </c>
      <c r="H212" s="164">
        <f>F212-F211</f>
        <v>-23</v>
      </c>
      <c r="I212" s="164">
        <f>G212-G211</f>
        <v>218</v>
      </c>
      <c r="J212" s="186"/>
    </row>
    <row r="213" ht="24.65" customHeight="1">
      <c r="B213" s="77">
        <v>44095</v>
      </c>
      <c r="C213" s="189">
        <v>981</v>
      </c>
      <c r="D213" s="161">
        <f>'Italy-main'!J214-'Italy-main'!J213</f>
        <v>17</v>
      </c>
      <c r="E213" s="162">
        <v>1350</v>
      </c>
      <c r="F213" s="162">
        <f>D213-D212</f>
        <v>2</v>
      </c>
      <c r="G213" s="162">
        <f>E213-E212</f>
        <v>-237</v>
      </c>
      <c r="H213" s="162">
        <f>F213-F212</f>
        <v>11</v>
      </c>
      <c r="I213" s="162">
        <f>G213-G212</f>
        <v>-186</v>
      </c>
      <c r="J213" s="185"/>
    </row>
    <row r="214" ht="24.65" customHeight="1">
      <c r="B214" s="77">
        <v>44096</v>
      </c>
      <c r="C214" s="187">
        <v>410</v>
      </c>
      <c r="D214" s="163">
        <f>'Italy-main'!J215-'Italy-main'!J214</f>
        <v>14</v>
      </c>
      <c r="E214" s="164">
        <v>1392</v>
      </c>
      <c r="F214" s="164">
        <f>D214-D213</f>
        <v>-3</v>
      </c>
      <c r="G214" s="164">
        <f>E214-E213</f>
        <v>42</v>
      </c>
      <c r="H214" s="164">
        <f>F214-F213</f>
        <v>-5</v>
      </c>
      <c r="I214" s="164">
        <f>G214-G213</f>
        <v>279</v>
      </c>
      <c r="J214" s="186"/>
    </row>
    <row r="215" ht="24.65" customHeight="1">
      <c r="B215" s="77">
        <v>44097</v>
      </c>
      <c r="C215" s="189">
        <v>625</v>
      </c>
      <c r="D215" s="161">
        <f>'Italy-main'!J216-'Italy-main'!J215</f>
        <v>20</v>
      </c>
      <c r="E215" s="162">
        <v>1640</v>
      </c>
      <c r="F215" s="162">
        <f>D215-D214</f>
        <v>6</v>
      </c>
      <c r="G215" s="162">
        <f>E215-E214</f>
        <v>248</v>
      </c>
      <c r="H215" s="162">
        <f>F215-F214</f>
        <v>9</v>
      </c>
      <c r="I215" s="162">
        <f>G215-G214</f>
        <v>206</v>
      </c>
      <c r="J215" s="185"/>
    </row>
    <row r="216" ht="24.65" customHeight="1">
      <c r="B216" s="77">
        <v>44098</v>
      </c>
      <c r="C216" s="187">
        <v>666</v>
      </c>
      <c r="D216" s="163">
        <f>'Italy-main'!J217-'Italy-main'!J216</f>
        <v>23</v>
      </c>
      <c r="E216" s="164">
        <v>1786</v>
      </c>
      <c r="F216" s="164">
        <f>D216-D215</f>
        <v>3</v>
      </c>
      <c r="G216" s="164">
        <f>E216-E215</f>
        <v>146</v>
      </c>
      <c r="H216" s="164">
        <f>F216-F215</f>
        <v>-3</v>
      </c>
      <c r="I216" s="164">
        <f>G216-G215</f>
        <v>-102</v>
      </c>
      <c r="J216" s="186"/>
    </row>
    <row r="217" ht="24.65" customHeight="1">
      <c r="B217" s="77">
        <v>44099</v>
      </c>
      <c r="C217" s="189">
        <v>938</v>
      </c>
      <c r="D217" s="161">
        <f>'Italy-main'!J218-'Italy-main'!J217</f>
        <v>20</v>
      </c>
      <c r="E217" s="162">
        <v>1912</v>
      </c>
      <c r="F217" s="162">
        <f>D217-D216</f>
        <v>-3</v>
      </c>
      <c r="G217" s="162">
        <f>E217-E216</f>
        <v>126</v>
      </c>
      <c r="H217" s="162">
        <f>F217-F216</f>
        <v>-6</v>
      </c>
      <c r="I217" s="162">
        <f>G217-G216</f>
        <v>-20</v>
      </c>
      <c r="J217" s="185"/>
    </row>
    <row r="218" ht="24.65" customHeight="1">
      <c r="B218" s="77">
        <v>44100</v>
      </c>
      <c r="C218" s="187">
        <v>875</v>
      </c>
      <c r="D218" s="163">
        <f>'Italy-main'!J219-'Italy-main'!J218</f>
        <v>17</v>
      </c>
      <c r="E218" s="164">
        <v>1869</v>
      </c>
      <c r="F218" s="164">
        <f>D218-D217</f>
        <v>-3</v>
      </c>
      <c r="G218" s="164">
        <f>E218-E217</f>
        <v>-43</v>
      </c>
      <c r="H218" s="164">
        <f>F218-F217</f>
        <v>0</v>
      </c>
      <c r="I218" s="164">
        <f>G218-G217</f>
        <v>-169</v>
      </c>
      <c r="J218" s="186"/>
    </row>
    <row r="219" ht="24.65" customHeight="1">
      <c r="B219" s="77">
        <v>44101</v>
      </c>
      <c r="C219" s="189">
        <v>1025</v>
      </c>
      <c r="D219" s="161">
        <f>'Italy-main'!J220-'Italy-main'!J219</f>
        <v>17</v>
      </c>
      <c r="E219" s="162">
        <v>1766</v>
      </c>
      <c r="F219" s="162">
        <f>D219-D218</f>
        <v>0</v>
      </c>
      <c r="G219" s="162">
        <f>E219-E218</f>
        <v>-103</v>
      </c>
      <c r="H219" s="162">
        <f>F219-F218</f>
        <v>3</v>
      </c>
      <c r="I219" s="162">
        <f>G219-G218</f>
        <v>-60</v>
      </c>
      <c r="J219" s="185"/>
    </row>
    <row r="220" ht="24.65" customHeight="1">
      <c r="B220" s="77">
        <v>44102</v>
      </c>
      <c r="C220" s="187">
        <v>705</v>
      </c>
      <c r="D220" s="163">
        <f>'Italy-main'!J221-'Italy-main'!J220</f>
        <v>16</v>
      </c>
      <c r="E220" s="164">
        <v>1494</v>
      </c>
      <c r="F220" s="164">
        <f>D220-D219</f>
        <v>-1</v>
      </c>
      <c r="G220" s="164">
        <f>E220-E219</f>
        <v>-272</v>
      </c>
      <c r="H220" s="164">
        <f>F220-F219</f>
        <v>-1</v>
      </c>
      <c r="I220" s="164">
        <f>G220-G219</f>
        <v>-169</v>
      </c>
      <c r="J220" s="186"/>
    </row>
    <row r="221" ht="24.65" customHeight="1">
      <c r="B221" s="77">
        <v>44103</v>
      </c>
      <c r="C221" s="189">
        <v>307</v>
      </c>
      <c r="D221" s="161">
        <f>'Italy-main'!J222-'Italy-main'!J221</f>
        <v>24</v>
      </c>
      <c r="E221" s="162">
        <v>1648</v>
      </c>
      <c r="F221" s="162">
        <f>D221-D220</f>
        <v>8</v>
      </c>
      <c r="G221" s="162">
        <f>E221-E220</f>
        <v>154</v>
      </c>
      <c r="H221" s="162">
        <f>F221-F220</f>
        <v>9</v>
      </c>
      <c r="I221" s="162">
        <f>G221-G220</f>
        <v>426</v>
      </c>
      <c r="J221" s="185"/>
    </row>
    <row r="222" ht="24.65" customHeight="1">
      <c r="B222" s="77">
        <v>44104</v>
      </c>
      <c r="C222" s="187">
        <v>633</v>
      </c>
      <c r="D222" s="163">
        <f>'Italy-main'!J223-'Italy-main'!J222</f>
        <v>19</v>
      </c>
      <c r="E222" s="164">
        <v>1851</v>
      </c>
      <c r="F222" s="164">
        <f>D222-D221</f>
        <v>-5</v>
      </c>
      <c r="G222" s="164">
        <f>E222-E221</f>
        <v>203</v>
      </c>
      <c r="H222" s="164">
        <f>F222-F221</f>
        <v>-13</v>
      </c>
      <c r="I222" s="164">
        <f>G222-G221</f>
        <v>49</v>
      </c>
      <c r="J222" s="186"/>
    </row>
    <row r="223" ht="24.65" customHeight="1">
      <c r="B223" s="77">
        <v>44105</v>
      </c>
      <c r="C223" s="189">
        <v>1384</v>
      </c>
      <c r="D223" s="161">
        <f>'Italy-main'!J224-'Italy-main'!J223</f>
        <v>24</v>
      </c>
      <c r="E223" s="162">
        <v>2548</v>
      </c>
      <c r="F223" s="162">
        <f>D223-D222</f>
        <v>5</v>
      </c>
      <c r="G223" s="162">
        <f>E223-E222</f>
        <v>697</v>
      </c>
      <c r="H223" s="162">
        <f>F223-F222</f>
        <v>10</v>
      </c>
      <c r="I223" s="162">
        <f>G223-G222</f>
        <v>494</v>
      </c>
      <c r="J223" s="185"/>
    </row>
    <row r="224" ht="24.65" customHeight="1">
      <c r="B224" s="77">
        <v>44106</v>
      </c>
      <c r="C224" s="187">
        <v>1350</v>
      </c>
      <c r="D224" s="163">
        <f>'Italy-main'!J225-'Italy-main'!J224</f>
        <v>23</v>
      </c>
      <c r="E224" s="164">
        <v>2499</v>
      </c>
      <c r="F224" s="164">
        <f>D224-D223</f>
        <v>-1</v>
      </c>
      <c r="G224" s="164">
        <f>E224-E223</f>
        <v>-49</v>
      </c>
      <c r="H224" s="164">
        <f>F224-F223</f>
        <v>-6</v>
      </c>
      <c r="I224" s="164">
        <f>G224-G223</f>
        <v>-746</v>
      </c>
      <c r="J224" s="186"/>
    </row>
    <row r="225" ht="24.65" customHeight="1">
      <c r="B225" s="77">
        <v>44107</v>
      </c>
      <c r="C225" s="189">
        <v>1569</v>
      </c>
      <c r="D225" s="161">
        <f>'Italy-main'!J226-'Italy-main'!J225</f>
        <v>27</v>
      </c>
      <c r="E225" s="162">
        <v>2844</v>
      </c>
      <c r="F225" s="162">
        <f>D225-D224</f>
        <v>4</v>
      </c>
      <c r="G225" s="162">
        <f>E225-E224</f>
        <v>345</v>
      </c>
      <c r="H225" s="162">
        <f>F225-F224</f>
        <v>5</v>
      </c>
      <c r="I225" s="162">
        <f>G225-G224</f>
        <v>394</v>
      </c>
      <c r="J225" s="185"/>
    </row>
    <row r="226" ht="24.65" customHeight="1">
      <c r="B226" s="77">
        <v>44108</v>
      </c>
      <c r="C226" s="187">
        <v>1863</v>
      </c>
      <c r="D226" s="163">
        <f>'Italy-main'!J227-'Italy-main'!J226</f>
        <v>18</v>
      </c>
      <c r="E226" s="164">
        <v>2578</v>
      </c>
      <c r="F226" s="164">
        <f>D226-D225</f>
        <v>-9</v>
      </c>
      <c r="G226" s="164">
        <f>E226-E225</f>
        <v>-266</v>
      </c>
      <c r="H226" s="164">
        <f>F226-F225</f>
        <v>-13</v>
      </c>
      <c r="I226" s="164">
        <f>G226-G225</f>
        <v>-611</v>
      </c>
      <c r="J226" s="186"/>
    </row>
    <row r="227" ht="24.65" customHeight="1">
      <c r="B227" s="77">
        <v>44109</v>
      </c>
      <c r="C227" s="189">
        <v>1474</v>
      </c>
      <c r="D227" s="161">
        <f>'Italy-main'!J228-'Italy-main'!J227</f>
        <v>16</v>
      </c>
      <c r="E227" s="162">
        <v>2257</v>
      </c>
      <c r="F227" s="162">
        <f>D227-D226</f>
        <v>-2</v>
      </c>
      <c r="G227" s="162">
        <f>E227-E226</f>
        <v>-321</v>
      </c>
      <c r="H227" s="162">
        <f>F227-F226</f>
        <v>7</v>
      </c>
      <c r="I227" s="162">
        <f>G227-G226</f>
        <v>-55</v>
      </c>
      <c r="J227" s="185"/>
    </row>
    <row r="228" ht="24.65" customHeight="1">
      <c r="B228" s="77">
        <v>44110</v>
      </c>
      <c r="C228" s="187">
        <v>1231</v>
      </c>
      <c r="D228" s="163">
        <f>'Italy-main'!J229-'Italy-main'!J228</f>
        <v>28</v>
      </c>
      <c r="E228" s="164">
        <v>2677</v>
      </c>
      <c r="F228" s="164">
        <f>D228-D227</f>
        <v>12</v>
      </c>
      <c r="G228" s="164">
        <f>E228-E227</f>
        <v>420</v>
      </c>
      <c r="H228" s="164">
        <f>F228-F227</f>
        <v>14</v>
      </c>
      <c r="I228" s="164">
        <f>G228-G227</f>
        <v>741</v>
      </c>
      <c r="J228" s="186"/>
    </row>
    <row r="229" ht="24.65" customHeight="1">
      <c r="B229" s="77">
        <v>44111</v>
      </c>
      <c r="C229" s="189">
        <v>2442</v>
      </c>
      <c r="D229" s="161">
        <f>'Italy-main'!J230-'Italy-main'!J229</f>
        <v>31</v>
      </c>
      <c r="E229" s="162">
        <v>3678</v>
      </c>
      <c r="F229" s="162">
        <f>D229-D228</f>
        <v>3</v>
      </c>
      <c r="G229" s="162">
        <f>E229-E228</f>
        <v>1001</v>
      </c>
      <c r="H229" s="162">
        <f>F229-F228</f>
        <v>-9</v>
      </c>
      <c r="I229" s="162">
        <f>G229-G228</f>
        <v>581</v>
      </c>
      <c r="J229" s="185"/>
    </row>
    <row r="230" ht="24.65" customHeight="1">
      <c r="B230" s="77">
        <v>44112</v>
      </c>
      <c r="C230" s="187">
        <v>3376</v>
      </c>
      <c r="D230" s="163">
        <f>'Italy-main'!J231-'Italy-main'!J230</f>
        <v>22</v>
      </c>
      <c r="E230" s="164">
        <v>4458</v>
      </c>
      <c r="F230" s="164">
        <f>D230-D229</f>
        <v>-9</v>
      </c>
      <c r="G230" s="164">
        <f>E230-E229</f>
        <v>780</v>
      </c>
      <c r="H230" s="164">
        <f>F230-F229</f>
        <v>-12</v>
      </c>
      <c r="I230" s="164">
        <f>G230-G229</f>
        <v>-221</v>
      </c>
      <c r="J230" s="186"/>
    </row>
    <row r="231" ht="24.65" customHeight="1">
      <c r="B231" s="77">
        <v>44113</v>
      </c>
      <c r="C231" s="189">
        <v>4158</v>
      </c>
      <c r="D231" s="161">
        <f>'Italy-main'!J232-'Italy-main'!J231</f>
        <v>28</v>
      </c>
      <c r="E231" s="162">
        <v>5372</v>
      </c>
      <c r="F231" s="162">
        <f>D231-D230</f>
        <v>6</v>
      </c>
      <c r="G231" s="162">
        <f>E231-E230</f>
        <v>914</v>
      </c>
      <c r="H231" s="162">
        <f>F231-F230</f>
        <v>15</v>
      </c>
      <c r="I231" s="162">
        <f>G231-G230</f>
        <v>134</v>
      </c>
      <c r="J231" s="185"/>
    </row>
    <row r="232" ht="24.65" customHeight="1">
      <c r="B232" s="77">
        <v>44114</v>
      </c>
      <c r="C232" s="187">
        <v>4719</v>
      </c>
      <c r="D232" s="163">
        <f>'Italy-main'!J233-'Italy-main'!J232</f>
        <v>29</v>
      </c>
      <c r="E232" s="164">
        <v>5724</v>
      </c>
      <c r="F232" s="164">
        <f>D232-D231</f>
        <v>1</v>
      </c>
      <c r="G232" s="164">
        <f>E232-E231</f>
        <v>352</v>
      </c>
      <c r="H232" s="164">
        <f>F232-F231</f>
        <v>-5</v>
      </c>
      <c r="I232" s="164">
        <f>G232-G231</f>
        <v>-562</v>
      </c>
      <c r="J232" s="186"/>
    </row>
    <row r="233" ht="24.65" customHeight="1">
      <c r="B233" s="77">
        <v>44115</v>
      </c>
      <c r="C233" s="189">
        <v>4246</v>
      </c>
      <c r="D233" s="161">
        <f>'Italy-main'!J234-'Italy-main'!J233</f>
        <v>26</v>
      </c>
      <c r="E233" s="162">
        <v>5456</v>
      </c>
      <c r="F233" s="162">
        <f>D233-D232</f>
        <v>-3</v>
      </c>
      <c r="G233" s="162">
        <f>E233-E232</f>
        <v>-268</v>
      </c>
      <c r="H233" s="162">
        <f>F233-F232</f>
        <v>-4</v>
      </c>
      <c r="I233" s="162">
        <f>G233-G232</f>
        <v>-620</v>
      </c>
      <c r="J233" s="185"/>
    </row>
    <row r="234" ht="24.65" customHeight="1">
      <c r="B234" s="77">
        <v>44116</v>
      </c>
      <c r="C234" s="187">
        <v>3689</v>
      </c>
      <c r="D234" s="163">
        <f>'Italy-main'!J235-'Italy-main'!J234</f>
        <v>39</v>
      </c>
      <c r="E234" s="164">
        <v>4619</v>
      </c>
      <c r="F234" s="164">
        <f>D234-D233</f>
        <v>13</v>
      </c>
      <c r="G234" s="164">
        <f>E234-E233</f>
        <v>-837</v>
      </c>
      <c r="H234" s="164">
        <f>F234-F233</f>
        <v>16</v>
      </c>
      <c r="I234" s="164">
        <f>G234-G233</f>
        <v>-569</v>
      </c>
      <c r="J234" s="186"/>
    </row>
    <row r="235" ht="24.65" customHeight="1">
      <c r="B235" s="77">
        <v>44117</v>
      </c>
      <c r="C235" s="189">
        <v>4429</v>
      </c>
      <c r="D235" s="161">
        <f>'Italy-main'!J236-'Italy-main'!J235</f>
        <v>41</v>
      </c>
      <c r="E235" s="162">
        <v>5901</v>
      </c>
      <c r="F235" s="162">
        <f>D235-D234</f>
        <v>2</v>
      </c>
      <c r="G235" s="162">
        <f>E235-E234</f>
        <v>1282</v>
      </c>
      <c r="H235" s="162">
        <f>F235-F234</f>
        <v>-11</v>
      </c>
      <c r="I235" s="162">
        <f>G235-G234</f>
        <v>2119</v>
      </c>
      <c r="J235" s="185"/>
    </row>
    <row r="236" ht="24.65" customHeight="1">
      <c r="B236" s="77">
        <v>44118</v>
      </c>
      <c r="C236" s="187">
        <v>5252</v>
      </c>
      <c r="D236" s="163">
        <f>'Italy-main'!J237-'Italy-main'!J236</f>
        <v>43</v>
      </c>
      <c r="E236" s="164">
        <v>7332</v>
      </c>
      <c r="F236" s="164">
        <f>D236-D235</f>
        <v>2</v>
      </c>
      <c r="G236" s="164">
        <f>E236-E235</f>
        <v>1431</v>
      </c>
      <c r="H236" s="164">
        <f>F236-F235</f>
        <v>0</v>
      </c>
      <c r="I236" s="164">
        <f>G236-G235</f>
        <v>149</v>
      </c>
      <c r="J236" s="186"/>
    </row>
    <row r="237" ht="24.65" customHeight="1">
      <c r="B237" s="77">
        <v>44119</v>
      </c>
      <c r="C237" s="189">
        <v>6821</v>
      </c>
      <c r="D237" s="161">
        <f>'Italy-main'!J238-'Italy-main'!J237</f>
        <v>83</v>
      </c>
      <c r="E237" s="162">
        <v>8804</v>
      </c>
      <c r="F237" s="162">
        <f>D237-D236</f>
        <v>40</v>
      </c>
      <c r="G237" s="162">
        <f>E237-E236</f>
        <v>1472</v>
      </c>
      <c r="H237" s="162">
        <f>F237-F236</f>
        <v>38</v>
      </c>
      <c r="I237" s="162">
        <f>G237-G236</f>
        <v>41</v>
      </c>
      <c r="J237" s="185"/>
    </row>
    <row r="238" ht="24.65" customHeight="1">
      <c r="B238" s="77">
        <v>44120</v>
      </c>
      <c r="C238" s="187">
        <v>8046</v>
      </c>
      <c r="D238" s="163">
        <f>'Italy-main'!J239-'Italy-main'!J238</f>
        <v>55</v>
      </c>
      <c r="E238" s="164">
        <v>10010</v>
      </c>
      <c r="F238" s="164">
        <f>D238-D237</f>
        <v>-28</v>
      </c>
      <c r="G238" s="164">
        <f>E238-E237</f>
        <v>1206</v>
      </c>
      <c r="H238" s="164">
        <f>F238-F237</f>
        <v>-68</v>
      </c>
      <c r="I238" s="164">
        <f>G238-G237</f>
        <v>-266</v>
      </c>
      <c r="J238" s="186"/>
    </row>
    <row r="239" ht="24.65" customHeight="1">
      <c r="B239" s="77">
        <v>44121</v>
      </c>
      <c r="C239" s="189">
        <v>9623</v>
      </c>
      <c r="D239" s="161">
        <f>'Italy-main'!J240-'Italy-main'!J239</f>
        <v>47</v>
      </c>
      <c r="E239" s="162">
        <v>10925</v>
      </c>
      <c r="F239" s="162">
        <f>D239-D238</f>
        <v>-8</v>
      </c>
      <c r="G239" s="162">
        <f>E239-E238</f>
        <v>915</v>
      </c>
      <c r="H239" s="162">
        <f>F239-F238</f>
        <v>20</v>
      </c>
      <c r="I239" s="162">
        <f>G239-G238</f>
        <v>-291</v>
      </c>
      <c r="J239" s="185"/>
    </row>
    <row r="240" ht="24.65" customHeight="1">
      <c r="B240" s="77">
        <v>44122</v>
      </c>
      <c r="C240" s="187">
        <v>9302</v>
      </c>
      <c r="D240" s="163">
        <f>'Italy-main'!J241-'Italy-main'!J240</f>
        <v>69</v>
      </c>
      <c r="E240" s="164">
        <v>11705</v>
      </c>
      <c r="F240" s="164">
        <f>D240-D239</f>
        <v>22</v>
      </c>
      <c r="G240" s="164">
        <f>E240-E239</f>
        <v>780</v>
      </c>
      <c r="H240" s="164">
        <f>F240-F239</f>
        <v>30</v>
      </c>
      <c r="I240" s="164">
        <f>G240-G239</f>
        <v>-135</v>
      </c>
      <c r="J240" s="186"/>
    </row>
    <row r="241" ht="24.65" customHeight="1">
      <c r="B241" s="77">
        <v>44123</v>
      </c>
      <c r="C241" s="189">
        <v>7766</v>
      </c>
      <c r="D241" s="161">
        <f>'Italy-main'!J242-'Italy-main'!J241</f>
        <v>73</v>
      </c>
      <c r="E241" s="162">
        <v>9338</v>
      </c>
      <c r="F241" s="162">
        <f>D241-D240</f>
        <v>4</v>
      </c>
      <c r="G241" s="162">
        <f>E241-E240</f>
        <v>-2367</v>
      </c>
      <c r="H241" s="162">
        <f>F241-F240</f>
        <v>-18</v>
      </c>
      <c r="I241" s="162">
        <f>G241-G240</f>
        <v>-3147</v>
      </c>
      <c r="J241" s="185"/>
    </row>
    <row r="242" ht="24.65" customHeight="1">
      <c r="B242" s="77">
        <v>44124</v>
      </c>
      <c r="C242" s="187">
        <v>8736</v>
      </c>
      <c r="D242" s="163">
        <f>'Italy-main'!J243-'Italy-main'!J242</f>
        <v>89</v>
      </c>
      <c r="E242" s="164">
        <v>10874</v>
      </c>
      <c r="F242" s="164">
        <f>D242-D241</f>
        <v>16</v>
      </c>
      <c r="G242" s="164">
        <f>E242-E241</f>
        <v>1536</v>
      </c>
      <c r="H242" s="164">
        <f>F242-F241</f>
        <v>12</v>
      </c>
      <c r="I242" s="164">
        <f>G242-G241</f>
        <v>3903</v>
      </c>
      <c r="J242" s="186"/>
    </row>
    <row r="243" ht="24.65" customHeight="1">
      <c r="B243" s="77">
        <v>44125</v>
      </c>
      <c r="C243" s="189">
        <v>12703</v>
      </c>
      <c r="D243" s="161">
        <f>'Italy-main'!J244-'Italy-main'!J243</f>
        <v>127</v>
      </c>
      <c r="E243" s="162">
        <v>15199</v>
      </c>
      <c r="F243" s="162">
        <f>D243-D242</f>
        <v>38</v>
      </c>
      <c r="G243" s="162">
        <f>E243-E242</f>
        <v>4325</v>
      </c>
      <c r="H243" s="162">
        <f>F243-F242</f>
        <v>22</v>
      </c>
      <c r="I243" s="162">
        <f>G243-G242</f>
        <v>2789</v>
      </c>
      <c r="J243" s="185"/>
    </row>
    <row r="244" ht="24.65" customHeight="1">
      <c r="B244" s="77">
        <v>44126</v>
      </c>
      <c r="C244" s="187">
        <v>13860</v>
      </c>
      <c r="D244" s="163">
        <f>'Italy-main'!J245-'Italy-main'!J244</f>
        <v>136</v>
      </c>
      <c r="E244" s="164">
        <v>16079</v>
      </c>
      <c r="F244" s="164">
        <f>D244-D243</f>
        <v>9</v>
      </c>
      <c r="G244" s="164">
        <f>E244-E243</f>
        <v>880</v>
      </c>
      <c r="H244" s="164">
        <f>F244-F243</f>
        <v>-29</v>
      </c>
      <c r="I244" s="164">
        <f>G244-G243</f>
        <v>-3445</v>
      </c>
      <c r="J244" s="186"/>
    </row>
    <row r="245" ht="24.65" customHeight="1">
      <c r="B245" s="77">
        <v>44127</v>
      </c>
      <c r="C245" s="189">
        <v>16700</v>
      </c>
      <c r="D245" s="161">
        <f>'Italy-main'!J246-'Italy-main'!J245</f>
        <v>91</v>
      </c>
      <c r="E245" s="162">
        <v>19143</v>
      </c>
      <c r="F245" s="162">
        <f>D245-D244</f>
        <v>-45</v>
      </c>
      <c r="G245" s="162">
        <f>E245-E244</f>
        <v>3064</v>
      </c>
      <c r="H245" s="162">
        <f>F245-F244</f>
        <v>-54</v>
      </c>
      <c r="I245" s="162">
        <f>G245-G244</f>
        <v>2184</v>
      </c>
      <c r="J245" s="185"/>
    </row>
    <row r="246" ht="24.65" customHeight="1">
      <c r="B246" s="77">
        <v>44128</v>
      </c>
      <c r="C246" s="187">
        <v>17180</v>
      </c>
      <c r="D246" s="163">
        <f>'Italy-main'!J247-'Italy-main'!J246</f>
        <v>151</v>
      </c>
      <c r="E246" s="164">
        <v>19644</v>
      </c>
      <c r="F246" s="164">
        <f>D246-D245</f>
        <v>60</v>
      </c>
      <c r="G246" s="164">
        <f>E246-E245</f>
        <v>501</v>
      </c>
      <c r="H246" s="164">
        <f>F246-F245</f>
        <v>105</v>
      </c>
      <c r="I246" s="164">
        <f>G246-G245</f>
        <v>-2563</v>
      </c>
      <c r="J246" s="186"/>
    </row>
    <row r="247" ht="24.65" customHeight="1">
      <c r="B247" s="77">
        <v>44129</v>
      </c>
      <c r="C247" s="189">
        <v>19059</v>
      </c>
      <c r="D247" s="161">
        <f>'Italy-main'!J248-'Italy-main'!J247</f>
        <v>128</v>
      </c>
      <c r="E247" s="162">
        <v>21273</v>
      </c>
      <c r="F247" s="162">
        <f>D247-D246</f>
        <v>-23</v>
      </c>
      <c r="G247" s="162">
        <f>E247-E246</f>
        <v>1629</v>
      </c>
      <c r="H247" s="162">
        <f>F247-F246</f>
        <v>-83</v>
      </c>
      <c r="I247" s="162">
        <f>G247-G246</f>
        <v>1128</v>
      </c>
      <c r="J247" s="185"/>
    </row>
    <row r="248" ht="24.65" customHeight="1">
      <c r="B248" s="77">
        <v>44130</v>
      </c>
      <c r="C248" s="187">
        <v>14443</v>
      </c>
      <c r="D248" s="163">
        <f>'Italy-main'!J249-'Italy-main'!J248</f>
        <v>141</v>
      </c>
      <c r="E248" s="164">
        <v>17012</v>
      </c>
      <c r="F248" s="164">
        <f>D248-D247</f>
        <v>13</v>
      </c>
      <c r="G248" s="164">
        <f>E248-E247</f>
        <v>-4261</v>
      </c>
      <c r="H248" s="164">
        <f>F248-F247</f>
        <v>36</v>
      </c>
      <c r="I248" s="164">
        <f>G248-G247</f>
        <v>-5890</v>
      </c>
      <c r="J248" s="186"/>
    </row>
    <row r="249" ht="24.65" customHeight="1">
      <c r="B249" s="77">
        <v>44131</v>
      </c>
      <c r="C249" s="189">
        <v>18406</v>
      </c>
      <c r="D249" s="161">
        <f>'Italy-main'!J250-'Italy-main'!J249</f>
        <v>221</v>
      </c>
      <c r="E249" s="162">
        <v>21994</v>
      </c>
      <c r="F249" s="162">
        <f>D249-D248</f>
        <v>80</v>
      </c>
      <c r="G249" s="162">
        <f>E249-E248</f>
        <v>4982</v>
      </c>
      <c r="H249" s="162">
        <f>F249-F248</f>
        <v>67</v>
      </c>
      <c r="I249" s="162">
        <f>G249-G248</f>
        <v>9243</v>
      </c>
      <c r="J249" s="185"/>
    </row>
    <row r="250" ht="24.65" customHeight="1">
      <c r="B250" s="77">
        <v>44132</v>
      </c>
      <c r="C250" s="187">
        <v>21367</v>
      </c>
      <c r="D250" s="163">
        <f>'Italy-main'!J251-'Italy-main'!J250</f>
        <v>205</v>
      </c>
      <c r="E250" s="164">
        <v>24991</v>
      </c>
      <c r="F250" s="164">
        <f>D250-D249</f>
        <v>-16</v>
      </c>
      <c r="G250" s="164">
        <f>E250-E249</f>
        <v>2997</v>
      </c>
      <c r="H250" s="164">
        <f>F250-F249</f>
        <v>-96</v>
      </c>
      <c r="I250" s="164">
        <f>G250-G249</f>
        <v>-1985</v>
      </c>
      <c r="J250" s="186"/>
    </row>
    <row r="251" ht="24.65" customHeight="1">
      <c r="B251" s="77">
        <v>44133</v>
      </c>
      <c r="C251" s="189">
        <v>22734</v>
      </c>
      <c r="D251" s="161">
        <f>'Italy-main'!J252-'Italy-main'!J251</f>
        <v>217</v>
      </c>
      <c r="E251" s="162">
        <v>26831</v>
      </c>
      <c r="F251" s="162">
        <f>D251-D250</f>
        <v>12</v>
      </c>
      <c r="G251" s="162">
        <f>E251-E250</f>
        <v>1840</v>
      </c>
      <c r="H251" s="162">
        <f>F251-F250</f>
        <v>28</v>
      </c>
      <c r="I251" s="162">
        <f>G251-G250</f>
        <v>-1157</v>
      </c>
      <c r="J251" s="185"/>
    </row>
    <row r="252" ht="24.65" customHeight="1">
      <c r="B252" s="77">
        <v>44134</v>
      </c>
      <c r="C252" s="187">
        <v>26595</v>
      </c>
      <c r="D252" s="163">
        <f>'Italy-main'!J253-'Italy-main'!J252</f>
        <v>199</v>
      </c>
      <c r="E252" s="164">
        <v>31084</v>
      </c>
      <c r="F252" s="164">
        <f>D252-D251</f>
        <v>-18</v>
      </c>
      <c r="G252" s="164">
        <f>E252-E251</f>
        <v>4253</v>
      </c>
      <c r="H252" s="164">
        <f>F252-F251</f>
        <v>-30</v>
      </c>
      <c r="I252" s="164">
        <f>G252-G251</f>
        <v>2413</v>
      </c>
      <c r="J252" s="186"/>
    </row>
    <row r="253" ht="24.65" customHeight="1">
      <c r="B253" s="77">
        <v>44135</v>
      </c>
      <c r="C253" s="189">
        <v>25600</v>
      </c>
      <c r="D253" s="161">
        <f>'Italy-main'!J254-'Italy-main'!J253</f>
        <v>297</v>
      </c>
      <c r="E253" s="162">
        <v>31758</v>
      </c>
      <c r="F253" s="162">
        <f>D253-D252</f>
        <v>98</v>
      </c>
      <c r="G253" s="162">
        <f>E253-E252</f>
        <v>674</v>
      </c>
      <c r="H253" s="162">
        <f>F253-F252</f>
        <v>116</v>
      </c>
      <c r="I253" s="162">
        <f>G253-G252</f>
        <v>-3579</v>
      </c>
      <c r="J253" s="185"/>
    </row>
    <row r="254" ht="24.65" customHeight="1">
      <c r="B254" s="77">
        <v>44136</v>
      </c>
      <c r="C254" s="187">
        <v>26743</v>
      </c>
      <c r="D254" s="163">
        <f>'Italy-main'!J255-'Italy-main'!J254</f>
        <v>208</v>
      </c>
      <c r="E254" s="164">
        <v>29907</v>
      </c>
      <c r="F254" s="164">
        <f>D254-D253</f>
        <v>-89</v>
      </c>
      <c r="G254" s="164">
        <f>E254-E253</f>
        <v>-1851</v>
      </c>
      <c r="H254" s="164">
        <f>F254-F253</f>
        <v>-187</v>
      </c>
      <c r="I254" s="164">
        <f>G254-G253</f>
        <v>-2525</v>
      </c>
      <c r="J254" s="186"/>
    </row>
    <row r="255" ht="24.65" customHeight="1">
      <c r="B255" s="77">
        <v>44137</v>
      </c>
      <c r="C255" s="189">
        <v>18383</v>
      </c>
      <c r="D255" s="161">
        <f>'Italy-main'!J256-'Italy-main'!J255</f>
        <v>233</v>
      </c>
      <c r="E255" s="162">
        <v>22253</v>
      </c>
      <c r="F255" s="162">
        <f>D255-D254</f>
        <v>25</v>
      </c>
      <c r="G255" s="162">
        <f>E255-E254</f>
        <v>-7654</v>
      </c>
      <c r="H255" s="162">
        <f>F255-F254</f>
        <v>114</v>
      </c>
      <c r="I255" s="162">
        <f>G255-G254</f>
        <v>-5803</v>
      </c>
      <c r="J255" s="185"/>
    </row>
    <row r="256" ht="24.65" customHeight="1">
      <c r="B256" s="77">
        <v>44138</v>
      </c>
      <c r="C256" s="187">
        <v>21630</v>
      </c>
      <c r="D256" s="163">
        <f>'Italy-main'!J257-'Italy-main'!J256</f>
        <v>353</v>
      </c>
      <c r="E256" s="164">
        <v>28244</v>
      </c>
      <c r="F256" s="164">
        <f>D256-D255</f>
        <v>120</v>
      </c>
      <c r="G256" s="164">
        <f>E256-E255</f>
        <v>5991</v>
      </c>
      <c r="H256" s="164">
        <f>F256-F255</f>
        <v>95</v>
      </c>
      <c r="I256" s="164">
        <f>G256-G255</f>
        <v>13645</v>
      </c>
      <c r="J256" s="186"/>
    </row>
    <row r="257" ht="24.65" customHeight="1">
      <c r="B257" s="77">
        <v>44139</v>
      </c>
      <c r="C257" s="189">
        <v>25093</v>
      </c>
      <c r="D257" s="161">
        <f>'Italy-main'!J258-'Italy-main'!J257</f>
        <v>352</v>
      </c>
      <c r="E257" s="162">
        <v>30550</v>
      </c>
      <c r="F257" s="162">
        <f>D257-D256</f>
        <v>-1</v>
      </c>
      <c r="G257" s="162">
        <f>E257-E256</f>
        <v>2306</v>
      </c>
      <c r="H257" s="162">
        <f>F257-F256</f>
        <v>-121</v>
      </c>
      <c r="I257" s="162">
        <f>G257-G256</f>
        <v>-3685</v>
      </c>
      <c r="J257" s="185"/>
    </row>
    <row r="258" ht="24.65" customHeight="1">
      <c r="B258" s="77">
        <v>44140</v>
      </c>
      <c r="C258" s="187">
        <v>29113</v>
      </c>
      <c r="D258" s="163">
        <f>'Italy-main'!J259-'Italy-main'!J258</f>
        <v>428</v>
      </c>
      <c r="E258" s="164">
        <v>34505</v>
      </c>
      <c r="F258" s="164">
        <f>D258-D257</f>
        <v>76</v>
      </c>
      <c r="G258" s="164">
        <f>E258-E257</f>
        <v>3955</v>
      </c>
      <c r="H258" s="164">
        <f>F258-F257</f>
        <v>77</v>
      </c>
      <c r="I258" s="164">
        <f>G258-G257</f>
        <v>1649</v>
      </c>
      <c r="J258" s="186"/>
    </row>
    <row r="259" ht="24.65" customHeight="1">
      <c r="B259" s="77">
        <v>44141</v>
      </c>
      <c r="C259" s="189">
        <v>26770</v>
      </c>
      <c r="D259" s="161">
        <f>'Italy-main'!J260-'Italy-main'!J259</f>
        <v>446</v>
      </c>
      <c r="E259" s="162">
        <v>37809</v>
      </c>
      <c r="F259" s="162">
        <f>D259-D258</f>
        <v>18</v>
      </c>
      <c r="G259" s="162">
        <f>E259-E258</f>
        <v>3304</v>
      </c>
      <c r="H259" s="162">
        <f>F259-F258</f>
        <v>-58</v>
      </c>
      <c r="I259" s="162">
        <f>G259-G258</f>
        <v>-651</v>
      </c>
      <c r="J259" s="185"/>
    </row>
    <row r="260" ht="24.65" customHeight="1">
      <c r="B260" s="77">
        <v>44142</v>
      </c>
      <c r="C260" s="187">
        <v>33418</v>
      </c>
      <c r="D260" s="163">
        <f>'Italy-main'!J261-'Italy-main'!J260</f>
        <v>425</v>
      </c>
      <c r="E260" s="164">
        <v>39811</v>
      </c>
      <c r="F260" s="164">
        <f>D260-D259</f>
        <v>-21</v>
      </c>
      <c r="G260" s="164">
        <f>E260-E259</f>
        <v>2002</v>
      </c>
      <c r="H260" s="164">
        <f>F260-F259</f>
        <v>-39</v>
      </c>
      <c r="I260" s="164">
        <f>G260-G259</f>
        <v>-1302</v>
      </c>
      <c r="J260" s="186"/>
    </row>
    <row r="261" ht="24.65" customHeight="1">
      <c r="B261" s="77">
        <v>44143</v>
      </c>
      <c r="C261" s="189">
        <v>26100</v>
      </c>
      <c r="D261" s="161">
        <f>'Italy-main'!J262-'Italy-main'!J261</f>
        <v>331</v>
      </c>
      <c r="E261" s="162">
        <v>32616</v>
      </c>
      <c r="F261" s="162">
        <f>D261-D260</f>
        <v>-94</v>
      </c>
      <c r="G261" s="162">
        <f>E261-E260</f>
        <v>-7195</v>
      </c>
      <c r="H261" s="162">
        <f>F261-F260</f>
        <v>-73</v>
      </c>
      <c r="I261" s="162">
        <f>G261-G260</f>
        <v>-9197</v>
      </c>
      <c r="J261" s="185"/>
    </row>
    <row r="262" ht="24.65" customHeight="1">
      <c r="B262" s="77">
        <v>44144</v>
      </c>
      <c r="C262" s="187">
        <v>14698</v>
      </c>
      <c r="D262" s="163">
        <f>'Italy-main'!J263-'Italy-main'!J262</f>
        <v>356</v>
      </c>
      <c r="E262" s="164">
        <v>25271</v>
      </c>
      <c r="F262" s="164">
        <f>D262-D261</f>
        <v>25</v>
      </c>
      <c r="G262" s="164">
        <f>E262-E261</f>
        <v>-7345</v>
      </c>
      <c r="H262" s="164">
        <f>F262-F261</f>
        <v>119</v>
      </c>
      <c r="I262" s="164">
        <f>G262-G261</f>
        <v>-150</v>
      </c>
      <c r="J262" s="186"/>
    </row>
    <row r="263" ht="24.65" customHeight="1">
      <c r="B263" s="77">
        <v>44145</v>
      </c>
      <c r="C263" s="189">
        <v>16776</v>
      </c>
      <c r="D263" s="161">
        <f>'Italy-main'!J264-'Italy-main'!J263</f>
        <v>580</v>
      </c>
      <c r="E263" s="162">
        <v>35098</v>
      </c>
      <c r="F263" s="162">
        <f>D263-D262</f>
        <v>224</v>
      </c>
      <c r="G263" s="162">
        <f>E263-E262</f>
        <v>9827</v>
      </c>
      <c r="H263" s="162">
        <f>F263-F262</f>
        <v>199</v>
      </c>
      <c r="I263" s="162">
        <f>G263-G262</f>
        <v>17172</v>
      </c>
      <c r="J263" s="185"/>
    </row>
    <row r="264" ht="24.65" customHeight="1">
      <c r="B264" s="77">
        <v>44146</v>
      </c>
      <c r="C264" s="187">
        <v>23248</v>
      </c>
      <c r="D264" s="163">
        <f>'Italy-main'!J265-'Italy-main'!J264</f>
        <v>623</v>
      </c>
      <c r="E264" s="164">
        <v>32961</v>
      </c>
      <c r="F264" s="164">
        <f>D264-D263</f>
        <v>43</v>
      </c>
      <c r="G264" s="164">
        <f>E264-E263</f>
        <v>-2137</v>
      </c>
      <c r="H264" s="164">
        <f>F264-F263</f>
        <v>-181</v>
      </c>
      <c r="I264" s="164">
        <f>G264-G263</f>
        <v>-11964</v>
      </c>
      <c r="J264" s="186"/>
    </row>
    <row r="265" ht="24.65" customHeight="1">
      <c r="B265" s="77">
        <v>44147</v>
      </c>
      <c r="C265" s="189">
        <v>21696</v>
      </c>
      <c r="D265" s="161">
        <f>'Italy-main'!J266-'Italy-main'!J265</f>
        <v>636</v>
      </c>
      <c r="E265" s="162">
        <v>37978</v>
      </c>
      <c r="F265" s="162">
        <f>D265-D264</f>
        <v>13</v>
      </c>
      <c r="G265" s="162">
        <f>E265-E264</f>
        <v>5017</v>
      </c>
      <c r="H265" s="162">
        <f>F265-F264</f>
        <v>-30</v>
      </c>
      <c r="I265" s="162">
        <f>G265-G264</f>
        <v>7154</v>
      </c>
      <c r="J265" s="185"/>
    </row>
    <row r="266" ht="24.65" customHeight="1">
      <c r="B266" s="77">
        <v>44148</v>
      </c>
      <c r="C266" s="187">
        <v>28872</v>
      </c>
      <c r="D266" s="163">
        <f>'Italy-main'!J267-'Italy-main'!J266</f>
        <v>550</v>
      </c>
      <c r="E266" s="164">
        <v>40902</v>
      </c>
      <c r="F266" s="164">
        <f>D266-D265</f>
        <v>-86</v>
      </c>
      <c r="G266" s="164">
        <f>E266-E265</f>
        <v>2924</v>
      </c>
      <c r="H266" s="164">
        <f>F266-F265</f>
        <v>-99</v>
      </c>
      <c r="I266" s="164">
        <f>G266-G265</f>
        <v>-2093</v>
      </c>
      <c r="J266" s="186"/>
    </row>
    <row r="267" ht="24.65" customHeight="1">
      <c r="B267" s="77">
        <v>44149</v>
      </c>
      <c r="C267" s="189">
        <v>24509</v>
      </c>
      <c r="D267" s="161">
        <f>'Italy-main'!J268-'Italy-main'!J267</f>
        <v>544</v>
      </c>
      <c r="E267" s="162">
        <v>37255</v>
      </c>
      <c r="F267" s="162">
        <f>D267-D266</f>
        <v>-6</v>
      </c>
      <c r="G267" s="162">
        <f>E267-E266</f>
        <v>-3647</v>
      </c>
      <c r="H267" s="162">
        <f>F267-F266</f>
        <v>80</v>
      </c>
      <c r="I267" s="162">
        <f>G267-G266</f>
        <v>-6571</v>
      </c>
      <c r="J267" s="185"/>
    </row>
    <row r="268" ht="24.65" customHeight="1">
      <c r="B268" s="77">
        <v>44150</v>
      </c>
      <c r="C268" s="187">
        <v>24055</v>
      </c>
      <c r="D268" s="163">
        <f>'Italy-main'!J269-'Italy-main'!J268</f>
        <v>546</v>
      </c>
      <c r="E268" s="164">
        <v>33979</v>
      </c>
      <c r="F268" s="164">
        <f>D268-D267</f>
        <v>2</v>
      </c>
      <c r="G268" s="164">
        <f>E268-E267</f>
        <v>-3276</v>
      </c>
      <c r="H268" s="164">
        <f>F268-F267</f>
        <v>8</v>
      </c>
      <c r="I268" s="164">
        <f>G268-G267</f>
        <v>371</v>
      </c>
      <c r="J268" s="186"/>
    </row>
    <row r="269" ht="24.65" customHeight="1">
      <c r="B269" s="77">
        <v>44151</v>
      </c>
      <c r="C269" s="189">
        <v>5294</v>
      </c>
      <c r="D269" s="161">
        <f>'Italy-main'!J270-'Italy-main'!J269</f>
        <v>504</v>
      </c>
      <c r="E269" s="162">
        <v>27354</v>
      </c>
      <c r="F269" s="162">
        <f>D269-D268</f>
        <v>-42</v>
      </c>
      <c r="G269" s="162">
        <f>E269-E268</f>
        <v>-6625</v>
      </c>
      <c r="H269" s="162">
        <f>F269-F268</f>
        <v>-44</v>
      </c>
      <c r="I269" s="162">
        <f>G269-G268</f>
        <v>-3349</v>
      </c>
      <c r="J269" s="185"/>
    </row>
    <row r="270" ht="24.65" customHeight="1">
      <c r="B270" s="77">
        <v>44152</v>
      </c>
      <c r="C270" s="187">
        <v>16026</v>
      </c>
      <c r="D270" s="163">
        <f>'Italy-main'!J271-'Italy-main'!J270</f>
        <v>731</v>
      </c>
      <c r="E270" s="164">
        <v>32191</v>
      </c>
      <c r="F270" s="164">
        <f>D270-D269</f>
        <v>227</v>
      </c>
      <c r="G270" s="164">
        <f>E270-E269</f>
        <v>4837</v>
      </c>
      <c r="H270" s="164">
        <f>F270-F269</f>
        <v>269</v>
      </c>
      <c r="I270" s="164">
        <f>G270-G269</f>
        <v>11462</v>
      </c>
      <c r="J270" s="186"/>
    </row>
    <row r="271" ht="24.65" customHeight="1">
      <c r="B271" s="77">
        <v>44153</v>
      </c>
      <c r="C271" s="189">
        <v>9358</v>
      </c>
      <c r="D271" s="161">
        <f>'Italy-main'!J272-'Italy-main'!J271</f>
        <v>753</v>
      </c>
      <c r="E271" s="162">
        <v>34282</v>
      </c>
      <c r="F271" s="162">
        <f>D271-D270</f>
        <v>22</v>
      </c>
      <c r="G271" s="162">
        <f>E271-E270</f>
        <v>2091</v>
      </c>
      <c r="H271" s="162">
        <f>F271-F270</f>
        <v>-205</v>
      </c>
      <c r="I271" s="162">
        <f>G271-G270</f>
        <v>-2746</v>
      </c>
      <c r="J271" s="185"/>
    </row>
    <row r="272" ht="24.65" customHeight="1">
      <c r="B272" s="77">
        <v>44154</v>
      </c>
      <c r="C272" s="187">
        <v>18503</v>
      </c>
      <c r="D272" s="163">
        <f>'Italy-main'!J273-'Italy-main'!J272</f>
        <v>653</v>
      </c>
      <c r="E272" s="164">
        <v>36176</v>
      </c>
      <c r="F272" s="164">
        <f>D272-D271</f>
        <v>-100</v>
      </c>
      <c r="G272" s="164">
        <f>E272-E271</f>
        <v>1894</v>
      </c>
      <c r="H272" s="164">
        <f>F272-F271</f>
        <v>-122</v>
      </c>
      <c r="I272" s="164">
        <f>G272-G271</f>
        <v>-197</v>
      </c>
      <c r="J272" s="186"/>
    </row>
    <row r="273" ht="24.65" customHeight="1">
      <c r="B273" s="77">
        <v>44155</v>
      </c>
      <c r="C273" s="189">
        <v>15505</v>
      </c>
      <c r="D273" s="161">
        <f>'Italy-main'!J274-'Italy-main'!J273</f>
        <v>699</v>
      </c>
      <c r="E273" s="162">
        <v>37242</v>
      </c>
      <c r="F273" s="162">
        <f>D273-D272</f>
        <v>46</v>
      </c>
      <c r="G273" s="162">
        <f>E273-E272</f>
        <v>1066</v>
      </c>
      <c r="H273" s="162">
        <f>F273-F272</f>
        <v>146</v>
      </c>
      <c r="I273" s="162">
        <f>G273-G272</f>
        <v>-828</v>
      </c>
      <c r="J273" s="185"/>
    </row>
    <row r="274" ht="24.65" customHeight="1">
      <c r="B274" s="77">
        <v>44156</v>
      </c>
      <c r="C274" s="187">
        <v>14570</v>
      </c>
      <c r="D274" s="163">
        <f>'Italy-main'!J275-'Italy-main'!J274</f>
        <v>692</v>
      </c>
      <c r="E274" s="164">
        <v>34767</v>
      </c>
      <c r="F274" s="164">
        <f>D274-D273</f>
        <v>-7</v>
      </c>
      <c r="G274" s="164">
        <f>E274-E273</f>
        <v>-2475</v>
      </c>
      <c r="H274" s="164">
        <f>F274-F273</f>
        <v>-53</v>
      </c>
      <c r="I274" s="164">
        <f>G274-G273</f>
        <v>-3541</v>
      </c>
      <c r="J274" s="186"/>
    </row>
    <row r="275" ht="24.65" customHeight="1">
      <c r="B275" s="77">
        <v>44157</v>
      </c>
      <c r="C275" s="189">
        <v>14201</v>
      </c>
      <c r="D275" s="161">
        <f>'Italy-main'!J276-'Italy-main'!J275</f>
        <v>562</v>
      </c>
      <c r="E275" s="162">
        <v>28337</v>
      </c>
      <c r="F275" s="162">
        <f>D275-D274</f>
        <v>-130</v>
      </c>
      <c r="G275" s="162">
        <f>E275-E274</f>
        <v>-6430</v>
      </c>
      <c r="H275" s="162">
        <f>F275-F274</f>
        <v>-123</v>
      </c>
      <c r="I275" s="162">
        <f>G275-G274</f>
        <v>-3955</v>
      </c>
      <c r="J275" s="185"/>
    </row>
    <row r="276" ht="24.65" customHeight="1">
      <c r="B276" s="77">
        <v>44158</v>
      </c>
      <c r="C276" s="187">
        <v>-9098</v>
      </c>
      <c r="D276" s="163">
        <f>'Italy-main'!J277-'Italy-main'!J276</f>
        <v>630</v>
      </c>
      <c r="E276" s="164">
        <v>22930</v>
      </c>
      <c r="F276" s="164">
        <f>D276-D275</f>
        <v>68</v>
      </c>
      <c r="G276" s="164">
        <f>E276-E275</f>
        <v>-5407</v>
      </c>
      <c r="H276" s="164">
        <f>F276-F275</f>
        <v>198</v>
      </c>
      <c r="I276" s="164">
        <f>G276-G275</f>
        <v>1023</v>
      </c>
      <c r="J276" s="186"/>
    </row>
    <row r="277" ht="24.65" customHeight="1">
      <c r="B277" s="77">
        <v>44159</v>
      </c>
      <c r="C277" s="189">
        <v>1537</v>
      </c>
      <c r="D277" s="161">
        <f>'Italy-main'!J278-'Italy-main'!J277</f>
        <v>853</v>
      </c>
      <c r="E277" s="162">
        <v>23232</v>
      </c>
      <c r="F277" s="162">
        <f>D277-D276</f>
        <v>223</v>
      </c>
      <c r="G277" s="162">
        <f>E277-E276</f>
        <v>302</v>
      </c>
      <c r="H277" s="162">
        <f>F277-F276</f>
        <v>155</v>
      </c>
      <c r="I277" s="162">
        <f>G277-G276</f>
        <v>5709</v>
      </c>
      <c r="J277" s="185"/>
    </row>
    <row r="278" ht="24.65" customHeight="1">
      <c r="B278" s="77">
        <v>44160</v>
      </c>
      <c r="C278" s="187">
        <v>-6689</v>
      </c>
      <c r="D278" s="163">
        <f>'Italy-main'!J279-'Italy-main'!J278</f>
        <v>722</v>
      </c>
      <c r="E278" s="164">
        <v>25853</v>
      </c>
      <c r="F278" s="164">
        <f>D278-D277</f>
        <v>-131</v>
      </c>
      <c r="G278" s="164">
        <f>E278-E277</f>
        <v>2621</v>
      </c>
      <c r="H278" s="164">
        <f>F278-F277</f>
        <v>-354</v>
      </c>
      <c r="I278" s="164">
        <f>G278-G277</f>
        <v>2319</v>
      </c>
      <c r="J278" s="186"/>
    </row>
    <row r="279" ht="24.65" customHeight="1">
      <c r="B279" s="77">
        <v>44161</v>
      </c>
      <c r="C279" s="189">
        <v>4148</v>
      </c>
      <c r="D279" s="161">
        <f>'Italy-main'!J280-'Italy-main'!J279</f>
        <v>822</v>
      </c>
      <c r="E279" s="162">
        <v>29003</v>
      </c>
      <c r="F279" s="162">
        <f>D279-D278</f>
        <v>100</v>
      </c>
      <c r="G279" s="162">
        <f>E279-E278</f>
        <v>3150</v>
      </c>
      <c r="H279" s="162">
        <f>F279-F278</f>
        <v>231</v>
      </c>
      <c r="I279" s="162">
        <f>G279-G278</f>
        <v>529</v>
      </c>
      <c r="J279" s="185"/>
    </row>
    <row r="280" ht="24.65" customHeight="1">
      <c r="B280" s="77">
        <v>44162</v>
      </c>
      <c r="C280" s="187">
        <v>-7952</v>
      </c>
      <c r="D280" s="163">
        <f>'Italy-main'!J281-'Italy-main'!J280</f>
        <v>827</v>
      </c>
      <c r="E280" s="164">
        <v>28352</v>
      </c>
      <c r="F280" s="164">
        <f>D280-D279</f>
        <v>5</v>
      </c>
      <c r="G280" s="164">
        <f>E280-E279</f>
        <v>-651</v>
      </c>
      <c r="H280" s="164">
        <f>F280-F279</f>
        <v>-95</v>
      </c>
      <c r="I280" s="164">
        <f>G280-G279</f>
        <v>-3801</v>
      </c>
      <c r="J280" s="186"/>
    </row>
    <row r="281" ht="24.65" customHeight="1">
      <c r="B281" s="77">
        <v>44163</v>
      </c>
      <c r="C281" s="189">
        <v>1415</v>
      </c>
      <c r="D281" s="161">
        <f>'Italy-main'!J282-'Italy-main'!J281</f>
        <v>686</v>
      </c>
      <c r="E281" s="162">
        <v>26323</v>
      </c>
      <c r="F281" s="162">
        <f>D281-D280</f>
        <v>-141</v>
      </c>
      <c r="G281" s="162">
        <f>E281-E280</f>
        <v>-2029</v>
      </c>
      <c r="H281" s="162">
        <f>F281-F280</f>
        <v>-146</v>
      </c>
      <c r="I281" s="162">
        <f>G281-G280</f>
        <v>-1378</v>
      </c>
      <c r="J281" s="185"/>
    </row>
    <row r="282" ht="24.65" customHeight="1">
      <c r="B282" s="77">
        <v>44164</v>
      </c>
      <c r="C282" s="187">
        <v>6463</v>
      </c>
      <c r="D282" s="163">
        <f>'Italy-main'!J283-'Italy-main'!J282</f>
        <v>541</v>
      </c>
      <c r="E282" s="164">
        <v>20648</v>
      </c>
      <c r="F282" s="164">
        <f>D282-D281</f>
        <v>-145</v>
      </c>
      <c r="G282" s="164">
        <f>E282-E281</f>
        <v>-5675</v>
      </c>
      <c r="H282" s="164">
        <f>F282-F281</f>
        <v>-4</v>
      </c>
      <c r="I282" s="164">
        <f>G282-G281</f>
        <v>-3646</v>
      </c>
      <c r="J282" s="186"/>
    </row>
    <row r="283" ht="24.65" customHeight="1">
      <c r="B283" s="77">
        <v>44165</v>
      </c>
      <c r="C283" s="189">
        <v>-7300</v>
      </c>
      <c r="D283" s="161">
        <f>'Italy-main'!J284-'Italy-main'!J283</f>
        <v>672</v>
      </c>
      <c r="E283" s="162">
        <v>16377</v>
      </c>
      <c r="F283" s="162">
        <f>D283-D282</f>
        <v>131</v>
      </c>
      <c r="G283" s="162">
        <f>E283-E282</f>
        <v>-4271</v>
      </c>
      <c r="H283" s="162">
        <f>F283-F282</f>
        <v>276</v>
      </c>
      <c r="I283" s="162">
        <f>G283-G282</f>
        <v>1404</v>
      </c>
      <c r="J283" s="185"/>
    </row>
    <row r="284" ht="24.65" customHeight="1">
      <c r="B284" s="77">
        <v>44166</v>
      </c>
      <c r="C284" s="187">
        <v>-8526</v>
      </c>
      <c r="D284" s="163">
        <f>'Italy-main'!J285-'Italy-main'!J284</f>
        <v>785</v>
      </c>
      <c r="E284" s="164">
        <v>19350</v>
      </c>
      <c r="F284" s="164">
        <f>D284-D283</f>
        <v>113</v>
      </c>
      <c r="G284" s="164">
        <f>E284-E283</f>
        <v>2973</v>
      </c>
      <c r="H284" s="164">
        <f>F284-F283</f>
        <v>-18</v>
      </c>
      <c r="I284" s="164">
        <f>G284-G283</f>
        <v>7244</v>
      </c>
      <c r="J284" s="186"/>
    </row>
    <row r="285" ht="24.65" customHeight="1">
      <c r="B285" s="77">
        <v>44167</v>
      </c>
      <c r="C285" s="189">
        <v>-18715</v>
      </c>
      <c r="D285" s="161">
        <f>'Italy-main'!J286-'Italy-main'!J285</f>
        <v>684</v>
      </c>
      <c r="E285" s="162">
        <v>20709</v>
      </c>
      <c r="F285" s="162">
        <f>D285-D284</f>
        <v>-101</v>
      </c>
      <c r="G285" s="162">
        <f>E285-E284</f>
        <v>1359</v>
      </c>
      <c r="H285" s="162">
        <f>F285-F284</f>
        <v>-214</v>
      </c>
      <c r="I285" s="162">
        <f>G285-G284</f>
        <v>-1614</v>
      </c>
      <c r="J285" s="185"/>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4.xml><?xml version="1.0" encoding="utf-8"?>
<worksheet xmlns:r="http://schemas.openxmlformats.org/officeDocument/2006/relationships" xmlns="http://schemas.openxmlformats.org/spreadsheetml/2006/main">
  <sheetPr>
    <pageSetUpPr fitToPage="1"/>
  </sheetPr>
  <dimension ref="B3:L286"/>
  <sheetViews>
    <sheetView workbookViewId="0" showGridLines="0" defaultGridColor="1"/>
  </sheetViews>
  <sheetFormatPr defaultColWidth="16.3333" defaultRowHeight="20.05" customHeight="1" outlineLevelRow="0" outlineLevelCol="0"/>
  <cols>
    <col min="1" max="1" width="15.7344" style="195" customWidth="1"/>
    <col min="2" max="12" width="16.3516" style="195" customWidth="1"/>
    <col min="13" max="16384" width="16.3516" style="195" customWidth="1"/>
  </cols>
  <sheetData>
    <row r="1" ht="74.55" customHeight="1"/>
    <row r="2" ht="36.45" customHeight="1">
      <c r="B2" t="s" s="2">
        <v>34</v>
      </c>
      <c r="C2" s="2"/>
      <c r="D2" s="2"/>
      <c r="E2" s="2"/>
      <c r="F2" s="2"/>
      <c r="G2" s="2"/>
      <c r="H2" s="2"/>
      <c r="I2" s="2"/>
      <c r="J2" s="2"/>
      <c r="K2" s="2"/>
      <c r="L2" s="2"/>
    </row>
    <row r="3" ht="69.15" customHeight="1">
      <c r="B3" t="s" s="3">
        <v>1</v>
      </c>
      <c r="C3" t="s" s="196">
        <v>2</v>
      </c>
      <c r="D3" t="s" s="197">
        <v>3</v>
      </c>
      <c r="E3" t="s" s="198">
        <v>4</v>
      </c>
      <c r="F3" t="s" s="199">
        <v>5</v>
      </c>
      <c r="G3" t="s" s="200">
        <v>6</v>
      </c>
      <c r="H3" t="s" s="196">
        <v>7</v>
      </c>
      <c r="I3" t="s" s="197">
        <v>8</v>
      </c>
      <c r="J3" t="s" s="198">
        <v>9</v>
      </c>
      <c r="K3" t="s" s="201">
        <v>10</v>
      </c>
      <c r="L3" t="s" s="200">
        <v>11</v>
      </c>
    </row>
    <row r="4" ht="27" customHeight="1">
      <c r="B4" s="202">
        <v>43885</v>
      </c>
      <c r="C4" s="45">
        <v>0</v>
      </c>
      <c r="D4" s="45">
        <v>0</v>
      </c>
      <c r="E4" s="45">
        <v>0</v>
      </c>
      <c r="F4" s="45">
        <v>0</v>
      </c>
      <c r="G4" s="45">
        <v>0</v>
      </c>
      <c r="H4" s="45">
        <v>0</v>
      </c>
      <c r="I4" s="45">
        <v>0</v>
      </c>
      <c r="J4" s="203">
        <v>0</v>
      </c>
      <c r="K4" s="204">
        <v>0</v>
      </c>
      <c r="L4" s="205">
        <v>1</v>
      </c>
    </row>
    <row r="5" ht="26" customHeight="1">
      <c r="B5" s="44">
        <v>43886</v>
      </c>
      <c r="C5" s="49">
        <v>0</v>
      </c>
      <c r="D5" s="49">
        <v>0</v>
      </c>
      <c r="E5" s="49">
        <v>0</v>
      </c>
      <c r="F5" s="49">
        <v>0</v>
      </c>
      <c r="G5" s="49">
        <v>0</v>
      </c>
      <c r="H5" s="49">
        <v>0</v>
      </c>
      <c r="I5" s="49">
        <v>0</v>
      </c>
      <c r="J5" s="72">
        <v>0</v>
      </c>
      <c r="K5" s="206">
        <v>0</v>
      </c>
      <c r="L5" s="74">
        <v>2</v>
      </c>
    </row>
    <row r="6" ht="26" customHeight="1">
      <c r="B6" s="44">
        <v>43887</v>
      </c>
      <c r="C6" s="45">
        <v>0</v>
      </c>
      <c r="D6" s="45">
        <v>0</v>
      </c>
      <c r="E6" s="45">
        <v>0</v>
      </c>
      <c r="F6" s="45">
        <v>0</v>
      </c>
      <c r="G6" s="45">
        <v>0</v>
      </c>
      <c r="H6" s="45">
        <v>0</v>
      </c>
      <c r="I6" s="45">
        <v>0</v>
      </c>
      <c r="J6" s="203">
        <v>0</v>
      </c>
      <c r="K6" s="207">
        <v>0</v>
      </c>
      <c r="L6" s="205">
        <v>3</v>
      </c>
    </row>
    <row r="7" ht="26" customHeight="1">
      <c r="B7" s="44">
        <v>43888</v>
      </c>
      <c r="C7" s="49">
        <v>0</v>
      </c>
      <c r="D7" s="49">
        <v>0</v>
      </c>
      <c r="E7" s="49">
        <v>0</v>
      </c>
      <c r="F7" s="49">
        <v>0</v>
      </c>
      <c r="G7" s="49">
        <v>0</v>
      </c>
      <c r="H7" s="49">
        <v>0</v>
      </c>
      <c r="I7" s="49">
        <v>0</v>
      </c>
      <c r="J7" s="72">
        <v>0</v>
      </c>
      <c r="K7" s="206">
        <v>0</v>
      </c>
      <c r="L7" s="74">
        <v>14</v>
      </c>
    </row>
    <row r="8" ht="26" customHeight="1">
      <c r="B8" s="44">
        <v>43889</v>
      </c>
      <c r="C8" s="45">
        <v>0</v>
      </c>
      <c r="D8" s="45">
        <v>0</v>
      </c>
      <c r="E8" s="45">
        <v>0</v>
      </c>
      <c r="F8" s="45">
        <v>1</v>
      </c>
      <c r="G8" s="45">
        <v>1</v>
      </c>
      <c r="H8" s="45">
        <v>1</v>
      </c>
      <c r="I8" s="45">
        <v>0</v>
      </c>
      <c r="J8" s="203">
        <v>0</v>
      </c>
      <c r="K8" s="207">
        <v>1</v>
      </c>
      <c r="L8" s="205">
        <v>21</v>
      </c>
    </row>
    <row r="9" ht="26" customHeight="1">
      <c r="B9" s="44">
        <v>43890</v>
      </c>
      <c r="C9" s="49">
        <v>0</v>
      </c>
      <c r="D9" s="49">
        <v>0</v>
      </c>
      <c r="E9" s="49">
        <v>0</v>
      </c>
      <c r="F9" s="49">
        <v>1</v>
      </c>
      <c r="G9" s="49">
        <v>1</v>
      </c>
      <c r="H9" s="49">
        <v>0</v>
      </c>
      <c r="I9" s="49">
        <v>0</v>
      </c>
      <c r="J9" s="72">
        <v>0</v>
      </c>
      <c r="K9" s="206">
        <v>1</v>
      </c>
      <c r="L9" s="74">
        <v>27</v>
      </c>
    </row>
    <row r="10" ht="26" customHeight="1">
      <c r="B10" s="44">
        <v>43891</v>
      </c>
      <c r="C10" s="45">
        <v>0</v>
      </c>
      <c r="D10" s="45">
        <v>0</v>
      </c>
      <c r="E10" s="45">
        <v>0</v>
      </c>
      <c r="F10" s="45">
        <v>1</v>
      </c>
      <c r="G10" s="45">
        <v>1</v>
      </c>
      <c r="H10" s="45">
        <v>0</v>
      </c>
      <c r="I10" s="45">
        <v>0</v>
      </c>
      <c r="J10" s="203">
        <v>0</v>
      </c>
      <c r="K10" s="207">
        <v>1</v>
      </c>
      <c r="L10" s="205">
        <v>35</v>
      </c>
    </row>
    <row r="11" ht="26" customHeight="1">
      <c r="B11" s="44">
        <v>43892</v>
      </c>
      <c r="C11" s="49">
        <v>0</v>
      </c>
      <c r="D11" s="49">
        <v>0</v>
      </c>
      <c r="E11" s="49">
        <v>0</v>
      </c>
      <c r="F11" s="49">
        <v>1</v>
      </c>
      <c r="G11" s="49">
        <v>1</v>
      </c>
      <c r="H11" s="49">
        <v>0</v>
      </c>
      <c r="I11" s="49">
        <v>0</v>
      </c>
      <c r="J11" s="72">
        <v>0</v>
      </c>
      <c r="K11" s="206">
        <v>1</v>
      </c>
      <c r="L11" s="74">
        <v>39</v>
      </c>
    </row>
    <row r="12" ht="26" customHeight="1">
      <c r="B12" s="44">
        <v>43893</v>
      </c>
      <c r="C12" s="45">
        <v>0</v>
      </c>
      <c r="D12" s="45">
        <v>0</v>
      </c>
      <c r="E12" s="45">
        <v>0</v>
      </c>
      <c r="F12" s="45">
        <v>1</v>
      </c>
      <c r="G12" s="45">
        <v>1</v>
      </c>
      <c r="H12" s="45">
        <v>0</v>
      </c>
      <c r="I12" s="45">
        <v>0</v>
      </c>
      <c r="J12" s="203">
        <v>0</v>
      </c>
      <c r="K12" s="207">
        <v>1</v>
      </c>
      <c r="L12" s="205">
        <v>39</v>
      </c>
    </row>
    <row r="13" ht="26" customHeight="1">
      <c r="B13" s="44">
        <v>43894</v>
      </c>
      <c r="C13" s="49">
        <v>0</v>
      </c>
      <c r="D13" s="49">
        <v>0</v>
      </c>
      <c r="E13" s="49">
        <v>0</v>
      </c>
      <c r="F13" s="49">
        <v>1</v>
      </c>
      <c r="G13" s="49">
        <v>1</v>
      </c>
      <c r="H13" s="49">
        <v>0</v>
      </c>
      <c r="I13" s="49">
        <v>0</v>
      </c>
      <c r="J13" s="72">
        <v>0</v>
      </c>
      <c r="K13" s="206">
        <v>1</v>
      </c>
      <c r="L13" s="74">
        <v>46</v>
      </c>
    </row>
    <row r="14" ht="26" customHeight="1">
      <c r="B14" s="44">
        <v>43895</v>
      </c>
      <c r="C14" s="45">
        <v>1</v>
      </c>
      <c r="D14" s="45">
        <v>0</v>
      </c>
      <c r="E14" s="45">
        <v>1</v>
      </c>
      <c r="F14" s="45">
        <v>1</v>
      </c>
      <c r="G14" s="45">
        <v>2</v>
      </c>
      <c r="H14" s="45">
        <v>1</v>
      </c>
      <c r="I14" s="45">
        <v>0</v>
      </c>
      <c r="J14" s="203">
        <v>0</v>
      </c>
      <c r="K14" s="207">
        <v>2</v>
      </c>
      <c r="L14" s="205">
        <v>53</v>
      </c>
    </row>
    <row r="15" ht="27" customHeight="1">
      <c r="B15" s="208">
        <v>43896</v>
      </c>
      <c r="C15" s="49">
        <v>2</v>
      </c>
      <c r="D15" s="49">
        <v>0</v>
      </c>
      <c r="E15" s="49">
        <v>2</v>
      </c>
      <c r="F15" s="49">
        <v>2</v>
      </c>
      <c r="G15" s="49">
        <v>4</v>
      </c>
      <c r="H15" s="49">
        <v>2</v>
      </c>
      <c r="I15" s="49">
        <v>0</v>
      </c>
      <c r="J15" s="72">
        <v>0</v>
      </c>
      <c r="K15" s="206">
        <v>4</v>
      </c>
      <c r="L15" s="74">
        <v>99</v>
      </c>
    </row>
    <row r="16" ht="28" customHeight="1">
      <c r="B16" s="22">
        <v>43897</v>
      </c>
      <c r="C16" s="209">
        <v>2</v>
      </c>
      <c r="D16" s="45">
        <v>0</v>
      </c>
      <c r="E16" s="45">
        <v>2</v>
      </c>
      <c r="F16" s="45">
        <v>2</v>
      </c>
      <c r="G16" s="45">
        <v>4</v>
      </c>
      <c r="H16" s="45">
        <v>0</v>
      </c>
      <c r="I16" s="45">
        <v>0</v>
      </c>
      <c r="J16" s="203">
        <v>0</v>
      </c>
      <c r="K16" s="207">
        <v>4</v>
      </c>
      <c r="L16" s="205">
        <v>113</v>
      </c>
    </row>
    <row r="17" ht="28" customHeight="1">
      <c r="B17" s="210">
        <v>43898</v>
      </c>
      <c r="C17" s="211">
        <v>5</v>
      </c>
      <c r="D17" s="211">
        <v>0</v>
      </c>
      <c r="E17" s="211">
        <v>5</v>
      </c>
      <c r="F17" s="211">
        <v>4</v>
      </c>
      <c r="G17" s="211">
        <v>9</v>
      </c>
      <c r="H17" s="211">
        <v>5</v>
      </c>
      <c r="I17" s="211">
        <v>0</v>
      </c>
      <c r="J17" s="212">
        <v>0</v>
      </c>
      <c r="K17" s="213">
        <v>9</v>
      </c>
      <c r="L17" s="214">
        <v>113</v>
      </c>
    </row>
    <row r="18" ht="28" customHeight="1">
      <c r="B18" s="22">
        <v>43899</v>
      </c>
      <c r="C18" s="215">
        <v>8</v>
      </c>
      <c r="D18" s="216">
        <v>0</v>
      </c>
      <c r="E18" s="216">
        <v>8</v>
      </c>
      <c r="F18" s="216">
        <v>1</v>
      </c>
      <c r="G18" s="216">
        <v>9</v>
      </c>
      <c r="H18" s="216">
        <v>0</v>
      </c>
      <c r="I18" s="216">
        <v>2</v>
      </c>
      <c r="J18" s="217">
        <v>0</v>
      </c>
      <c r="K18" s="218">
        <v>11</v>
      </c>
      <c r="L18" s="219">
        <v>173</v>
      </c>
    </row>
    <row r="19" ht="27" customHeight="1">
      <c r="B19" s="70">
        <v>43900</v>
      </c>
      <c r="C19" s="220">
        <v>8</v>
      </c>
      <c r="D19" s="220">
        <v>2</v>
      </c>
      <c r="E19" s="220">
        <v>10</v>
      </c>
      <c r="F19" s="220">
        <v>1</v>
      </c>
      <c r="G19" s="220">
        <v>11</v>
      </c>
      <c r="H19" s="220">
        <v>2</v>
      </c>
      <c r="I19" s="220">
        <v>2</v>
      </c>
      <c r="J19" s="221">
        <v>0</v>
      </c>
      <c r="K19" s="222">
        <v>13</v>
      </c>
      <c r="L19" s="223">
        <v>360</v>
      </c>
    </row>
    <row r="20" ht="26" customHeight="1">
      <c r="B20" s="44">
        <v>43901</v>
      </c>
      <c r="C20" s="45">
        <v>10</v>
      </c>
      <c r="D20" s="45">
        <v>2</v>
      </c>
      <c r="E20" s="45">
        <v>12</v>
      </c>
      <c r="F20" s="45">
        <v>5</v>
      </c>
      <c r="G20" s="45">
        <v>17</v>
      </c>
      <c r="H20" s="45">
        <v>6</v>
      </c>
      <c r="I20" s="45">
        <v>2</v>
      </c>
      <c r="J20" s="203">
        <v>0</v>
      </c>
      <c r="K20" s="207">
        <v>19</v>
      </c>
      <c r="L20" s="205">
        <v>405</v>
      </c>
    </row>
    <row r="21" ht="26" customHeight="1">
      <c r="B21" s="44">
        <v>43902</v>
      </c>
      <c r="C21" s="49">
        <v>14</v>
      </c>
      <c r="D21" s="49">
        <v>2</v>
      </c>
      <c r="E21" s="49">
        <v>16</v>
      </c>
      <c r="F21" s="49">
        <v>16</v>
      </c>
      <c r="G21" s="49">
        <v>32</v>
      </c>
      <c r="H21" s="49">
        <v>15</v>
      </c>
      <c r="I21" s="49">
        <v>1</v>
      </c>
      <c r="J21" s="72">
        <v>0</v>
      </c>
      <c r="K21" s="206">
        <v>33</v>
      </c>
      <c r="L21" s="74">
        <v>483</v>
      </c>
    </row>
    <row r="22" ht="26" customHeight="1">
      <c r="B22" s="44">
        <v>43903</v>
      </c>
      <c r="C22" s="45">
        <v>18</v>
      </c>
      <c r="D22" s="45">
        <v>3</v>
      </c>
      <c r="E22" s="45">
        <v>21</v>
      </c>
      <c r="F22" s="45">
        <v>16</v>
      </c>
      <c r="G22" s="45">
        <v>37</v>
      </c>
      <c r="H22" s="45">
        <v>5</v>
      </c>
      <c r="I22" s="45">
        <v>1</v>
      </c>
      <c r="J22" s="203">
        <v>0</v>
      </c>
      <c r="K22" s="207">
        <v>38</v>
      </c>
      <c r="L22" s="205">
        <v>504</v>
      </c>
    </row>
    <row r="23" ht="26" customHeight="1">
      <c r="B23" s="44">
        <v>43904</v>
      </c>
      <c r="C23" s="49">
        <v>22</v>
      </c>
      <c r="D23" s="49">
        <v>4</v>
      </c>
      <c r="E23" s="49">
        <v>26</v>
      </c>
      <c r="F23" s="49">
        <v>33</v>
      </c>
      <c r="G23" s="49">
        <v>59</v>
      </c>
      <c r="H23" s="49">
        <v>22</v>
      </c>
      <c r="I23" s="49">
        <v>1</v>
      </c>
      <c r="J23" s="72">
        <v>0</v>
      </c>
      <c r="K23" s="206">
        <v>60</v>
      </c>
      <c r="L23" s="74">
        <v>711</v>
      </c>
    </row>
    <row r="24" ht="26" customHeight="1">
      <c r="B24" s="44">
        <v>43905</v>
      </c>
      <c r="C24" s="45">
        <v>32</v>
      </c>
      <c r="D24" s="45">
        <v>6</v>
      </c>
      <c r="E24" s="45">
        <v>38</v>
      </c>
      <c r="F24" s="45">
        <v>28</v>
      </c>
      <c r="G24" s="45">
        <v>66</v>
      </c>
      <c r="H24" s="45">
        <v>7</v>
      </c>
      <c r="I24" s="45">
        <v>1</v>
      </c>
      <c r="J24" s="203">
        <v>1</v>
      </c>
      <c r="K24" s="207">
        <v>68</v>
      </c>
      <c r="L24" s="205">
        <v>884</v>
      </c>
    </row>
    <row r="25" ht="26" customHeight="1">
      <c r="B25" s="44">
        <v>43906</v>
      </c>
      <c r="C25" s="49">
        <v>36</v>
      </c>
      <c r="D25" s="49">
        <v>7</v>
      </c>
      <c r="E25" s="49">
        <v>43</v>
      </c>
      <c r="F25" s="49">
        <v>44</v>
      </c>
      <c r="G25" s="49">
        <v>87</v>
      </c>
      <c r="H25" s="49">
        <v>21</v>
      </c>
      <c r="I25" s="49">
        <v>1</v>
      </c>
      <c r="J25" s="72">
        <v>1</v>
      </c>
      <c r="K25" s="206">
        <v>89</v>
      </c>
      <c r="L25" s="74">
        <v>1030</v>
      </c>
    </row>
    <row r="26" ht="26" customHeight="1">
      <c r="B26" s="44">
        <v>43907</v>
      </c>
      <c r="C26" s="45">
        <v>45</v>
      </c>
      <c r="D26" s="45">
        <v>10</v>
      </c>
      <c r="E26" s="45">
        <v>55</v>
      </c>
      <c r="F26" s="45">
        <v>57</v>
      </c>
      <c r="G26" s="45">
        <v>112</v>
      </c>
      <c r="H26" s="45">
        <v>25</v>
      </c>
      <c r="I26" s="45">
        <v>1</v>
      </c>
      <c r="J26" s="203">
        <v>1</v>
      </c>
      <c r="K26" s="207">
        <v>114</v>
      </c>
      <c r="L26" s="205">
        <v>1293</v>
      </c>
    </row>
    <row r="27" ht="26" customHeight="1">
      <c r="B27" s="44">
        <v>43908</v>
      </c>
      <c r="C27" s="49">
        <v>45</v>
      </c>
      <c r="D27" s="49">
        <v>11</v>
      </c>
      <c r="E27" s="49">
        <v>56</v>
      </c>
      <c r="F27" s="49">
        <v>70</v>
      </c>
      <c r="G27" s="49">
        <v>126</v>
      </c>
      <c r="H27" s="49">
        <v>14</v>
      </c>
      <c r="I27" s="49">
        <v>2</v>
      </c>
      <c r="J27" s="72">
        <v>1</v>
      </c>
      <c r="K27" s="206">
        <v>129</v>
      </c>
      <c r="L27" s="74">
        <v>1668</v>
      </c>
    </row>
    <row r="28" ht="26" customHeight="1">
      <c r="B28" s="44">
        <v>43909</v>
      </c>
      <c r="C28" s="45">
        <v>60</v>
      </c>
      <c r="D28" s="45">
        <v>13</v>
      </c>
      <c r="E28" s="45">
        <v>73</v>
      </c>
      <c r="F28" s="45">
        <v>91</v>
      </c>
      <c r="G28" s="45">
        <v>164</v>
      </c>
      <c r="H28" s="45">
        <v>38</v>
      </c>
      <c r="I28" s="45">
        <v>2</v>
      </c>
      <c r="J28" s="203">
        <v>3</v>
      </c>
      <c r="K28" s="207">
        <v>169</v>
      </c>
      <c r="L28" s="205">
        <v>2342</v>
      </c>
    </row>
    <row r="29" ht="27" customHeight="1">
      <c r="B29" s="208">
        <v>43910</v>
      </c>
      <c r="C29" s="49">
        <v>71</v>
      </c>
      <c r="D29" s="49">
        <v>16</v>
      </c>
      <c r="E29" s="49">
        <v>87</v>
      </c>
      <c r="F29" s="49">
        <v>114</v>
      </c>
      <c r="G29" s="49">
        <v>201</v>
      </c>
      <c r="H29" s="49">
        <v>37</v>
      </c>
      <c r="I29" s="49">
        <v>2</v>
      </c>
      <c r="J29" s="72">
        <v>4</v>
      </c>
      <c r="K29" s="206">
        <v>207</v>
      </c>
      <c r="L29" s="74">
        <v>2690</v>
      </c>
    </row>
    <row r="30" ht="28" customHeight="1">
      <c r="B30" s="22">
        <v>43911</v>
      </c>
      <c r="C30" s="209">
        <v>73</v>
      </c>
      <c r="D30" s="45">
        <v>16</v>
      </c>
      <c r="E30" s="45">
        <v>89</v>
      </c>
      <c r="F30" s="45">
        <v>136</v>
      </c>
      <c r="G30" s="45">
        <v>225</v>
      </c>
      <c r="H30" s="45">
        <v>24</v>
      </c>
      <c r="I30" s="45">
        <v>5</v>
      </c>
      <c r="J30" s="203">
        <v>5</v>
      </c>
      <c r="K30" s="207">
        <v>235</v>
      </c>
      <c r="L30" s="205">
        <v>3050</v>
      </c>
    </row>
    <row r="31" ht="28" customHeight="1">
      <c r="B31" s="22">
        <v>43912</v>
      </c>
      <c r="C31" s="69">
        <v>77</v>
      </c>
      <c r="D31" s="49">
        <v>17</v>
      </c>
      <c r="E31" s="49">
        <v>94</v>
      </c>
      <c r="F31" s="49">
        <v>166</v>
      </c>
      <c r="G31" s="49">
        <v>260</v>
      </c>
      <c r="H31" s="49">
        <v>35</v>
      </c>
      <c r="I31" s="49">
        <v>5</v>
      </c>
      <c r="J31" s="49">
        <v>8</v>
      </c>
      <c r="K31" s="49">
        <v>273</v>
      </c>
      <c r="L31" s="49">
        <v>3666</v>
      </c>
    </row>
    <row r="32" ht="27" customHeight="1">
      <c r="B32" s="70">
        <v>43913</v>
      </c>
      <c r="C32" s="45">
        <v>82</v>
      </c>
      <c r="D32" s="45">
        <v>20</v>
      </c>
      <c r="E32" s="45">
        <v>102</v>
      </c>
      <c r="F32" s="45">
        <v>178</v>
      </c>
      <c r="G32" s="45">
        <v>280</v>
      </c>
      <c r="H32" s="45">
        <v>20</v>
      </c>
      <c r="I32" s="45">
        <v>5</v>
      </c>
      <c r="J32" s="45">
        <v>7</v>
      </c>
      <c r="K32" s="45">
        <v>292</v>
      </c>
      <c r="L32" s="45">
        <v>4073</v>
      </c>
    </row>
    <row r="33" ht="27" customHeight="1">
      <c r="B33" s="44">
        <v>43914</v>
      </c>
      <c r="C33" s="49">
        <v>88</v>
      </c>
      <c r="D33" s="54">
        <v>21</v>
      </c>
      <c r="E33" s="49">
        <v>109</v>
      </c>
      <c r="F33" s="49">
        <v>195</v>
      </c>
      <c r="G33" s="49">
        <v>304</v>
      </c>
      <c r="H33" s="49">
        <v>24</v>
      </c>
      <c r="I33" s="49">
        <v>5</v>
      </c>
      <c r="J33" s="49">
        <v>10</v>
      </c>
      <c r="K33" s="49">
        <v>319</v>
      </c>
      <c r="L33" s="49">
        <v>4486</v>
      </c>
    </row>
    <row r="34" ht="28" customHeight="1">
      <c r="B34" s="44">
        <v>43915</v>
      </c>
      <c r="C34" s="203">
        <v>93</v>
      </c>
      <c r="D34" s="224">
        <v>23</v>
      </c>
      <c r="E34" s="205">
        <v>116</v>
      </c>
      <c r="F34" s="45">
        <v>217</v>
      </c>
      <c r="G34" s="45">
        <v>333</v>
      </c>
      <c r="H34" s="45">
        <v>29</v>
      </c>
      <c r="I34" s="45">
        <v>7</v>
      </c>
      <c r="J34" s="45">
        <v>11</v>
      </c>
      <c r="K34" s="45">
        <v>351</v>
      </c>
      <c r="L34" s="45">
        <v>5058</v>
      </c>
    </row>
    <row r="35" ht="27" customHeight="1">
      <c r="B35" s="44">
        <v>43916</v>
      </c>
      <c r="C35" s="49">
        <v>101</v>
      </c>
      <c r="D35" s="65">
        <v>23</v>
      </c>
      <c r="E35" s="49">
        <v>124</v>
      </c>
      <c r="F35" s="49">
        <v>248</v>
      </c>
      <c r="G35" s="49">
        <v>372</v>
      </c>
      <c r="H35" s="49">
        <v>39</v>
      </c>
      <c r="I35" s="49">
        <v>7</v>
      </c>
      <c r="J35" s="49">
        <v>14</v>
      </c>
      <c r="K35" s="49">
        <v>393</v>
      </c>
      <c r="L35" s="49">
        <v>5933</v>
      </c>
    </row>
    <row r="36" ht="26" customHeight="1">
      <c r="B36" s="44">
        <v>43917</v>
      </c>
      <c r="C36" s="45">
        <v>103</v>
      </c>
      <c r="D36" s="45">
        <v>22</v>
      </c>
      <c r="E36" s="45">
        <v>125</v>
      </c>
      <c r="F36" s="45">
        <v>344</v>
      </c>
      <c r="G36" s="45">
        <v>469</v>
      </c>
      <c r="H36" s="45">
        <v>97</v>
      </c>
      <c r="I36" s="45">
        <v>7</v>
      </c>
      <c r="J36" s="45">
        <v>18</v>
      </c>
      <c r="K36" s="45">
        <v>494</v>
      </c>
      <c r="L36" s="45">
        <v>6901</v>
      </c>
    </row>
    <row r="37" ht="26" customHeight="1">
      <c r="B37" s="44">
        <v>43918</v>
      </c>
      <c r="C37" s="49">
        <v>107</v>
      </c>
      <c r="D37" s="49">
        <v>22</v>
      </c>
      <c r="E37" s="49">
        <v>129</v>
      </c>
      <c r="F37" s="49">
        <v>394</v>
      </c>
      <c r="G37" s="49">
        <v>523</v>
      </c>
      <c r="H37" s="49">
        <v>54</v>
      </c>
      <c r="I37" s="49">
        <v>11</v>
      </c>
      <c r="J37" s="49">
        <v>21</v>
      </c>
      <c r="K37" s="49">
        <v>555</v>
      </c>
      <c r="L37" s="49">
        <v>7760</v>
      </c>
    </row>
    <row r="38" ht="26" customHeight="1">
      <c r="B38" s="44">
        <v>43919</v>
      </c>
      <c r="C38" s="45">
        <v>124</v>
      </c>
      <c r="D38" s="45">
        <v>19</v>
      </c>
      <c r="E38" s="45">
        <v>143</v>
      </c>
      <c r="F38" s="45">
        <v>434</v>
      </c>
      <c r="G38" s="45">
        <v>577</v>
      </c>
      <c r="H38" s="45">
        <v>54</v>
      </c>
      <c r="I38" s="45">
        <v>12</v>
      </c>
      <c r="J38" s="45">
        <v>25</v>
      </c>
      <c r="K38" s="45">
        <v>614</v>
      </c>
      <c r="L38" s="45">
        <v>8485</v>
      </c>
    </row>
    <row r="39" ht="26" customHeight="1">
      <c r="B39" s="44">
        <v>43920</v>
      </c>
      <c r="C39" s="49">
        <v>130</v>
      </c>
      <c r="D39" s="49">
        <v>18</v>
      </c>
      <c r="E39" s="49">
        <v>148</v>
      </c>
      <c r="F39" s="49">
        <v>454</v>
      </c>
      <c r="G39" s="49">
        <v>602</v>
      </c>
      <c r="H39" s="49">
        <v>25</v>
      </c>
      <c r="I39" s="49">
        <v>14</v>
      </c>
      <c r="J39" s="49">
        <v>31</v>
      </c>
      <c r="K39" s="49">
        <v>647</v>
      </c>
      <c r="L39" s="49">
        <v>9013</v>
      </c>
    </row>
    <row r="40" ht="26" customHeight="1">
      <c r="B40" s="44">
        <v>43921</v>
      </c>
      <c r="C40" s="45">
        <v>132</v>
      </c>
      <c r="D40" s="45">
        <v>17</v>
      </c>
      <c r="E40" s="45">
        <v>149</v>
      </c>
      <c r="F40" s="45">
        <v>457</v>
      </c>
      <c r="G40" s="45">
        <v>606</v>
      </c>
      <c r="H40" s="45">
        <v>4</v>
      </c>
      <c r="I40" s="45">
        <v>17</v>
      </c>
      <c r="J40" s="45">
        <v>36</v>
      </c>
      <c r="K40" s="45">
        <v>659</v>
      </c>
      <c r="L40" s="45">
        <v>9327</v>
      </c>
    </row>
    <row r="41" ht="26" customHeight="1">
      <c r="B41" s="44">
        <v>43922</v>
      </c>
      <c r="C41" s="49">
        <v>144</v>
      </c>
      <c r="D41" s="49">
        <v>16</v>
      </c>
      <c r="E41" s="49">
        <v>160</v>
      </c>
      <c r="F41" s="49">
        <v>450</v>
      </c>
      <c r="G41" s="49">
        <v>610</v>
      </c>
      <c r="H41" s="49">
        <v>4</v>
      </c>
      <c r="I41" s="49">
        <v>21</v>
      </c>
      <c r="J41" s="49">
        <v>38</v>
      </c>
      <c r="K41" s="49">
        <v>669</v>
      </c>
      <c r="L41" s="49">
        <v>9983</v>
      </c>
    </row>
    <row r="42" ht="26" customHeight="1">
      <c r="B42" s="44">
        <v>43923</v>
      </c>
      <c r="C42" s="45">
        <v>163</v>
      </c>
      <c r="D42" s="45">
        <v>19</v>
      </c>
      <c r="E42" s="45">
        <v>182</v>
      </c>
      <c r="F42" s="45">
        <v>445</v>
      </c>
      <c r="G42" s="45">
        <v>627</v>
      </c>
      <c r="H42" s="45">
        <v>17</v>
      </c>
      <c r="I42" s="45">
        <v>23</v>
      </c>
      <c r="J42" s="45">
        <v>41</v>
      </c>
      <c r="K42" s="45">
        <v>691</v>
      </c>
      <c r="L42" s="45">
        <v>10679</v>
      </c>
    </row>
    <row r="43" ht="26" customHeight="1">
      <c r="B43" s="44">
        <v>43924</v>
      </c>
      <c r="C43" s="49">
        <v>183</v>
      </c>
      <c r="D43" s="49">
        <v>17</v>
      </c>
      <c r="E43" s="49">
        <v>200</v>
      </c>
      <c r="F43" s="49">
        <v>462</v>
      </c>
      <c r="G43" s="49">
        <v>662</v>
      </c>
      <c r="H43" s="49">
        <v>35</v>
      </c>
      <c r="I43" s="49">
        <v>26</v>
      </c>
      <c r="J43" s="49">
        <v>45</v>
      </c>
      <c r="K43" s="49">
        <v>733</v>
      </c>
      <c r="L43" s="49">
        <v>11608</v>
      </c>
    </row>
    <row r="44" ht="26" customHeight="1">
      <c r="B44" s="75">
        <v>43925</v>
      </c>
      <c r="C44" s="45">
        <v>178</v>
      </c>
      <c r="D44" s="45">
        <v>15</v>
      </c>
      <c r="E44" s="45">
        <v>193</v>
      </c>
      <c r="F44" s="45">
        <v>469</v>
      </c>
      <c r="G44" s="45">
        <v>662</v>
      </c>
      <c r="H44" s="45">
        <v>0</v>
      </c>
      <c r="I44" s="45">
        <v>30</v>
      </c>
      <c r="J44" s="45">
        <v>49</v>
      </c>
      <c r="K44" s="45">
        <v>741</v>
      </c>
      <c r="L44" s="45">
        <v>12314</v>
      </c>
    </row>
    <row r="45" ht="25.5" customHeight="1">
      <c r="B45" s="77">
        <v>43926</v>
      </c>
      <c r="C45" s="78">
        <v>174</v>
      </c>
      <c r="D45" s="79">
        <v>13</v>
      </c>
      <c r="E45" s="79">
        <v>187</v>
      </c>
      <c r="F45" s="79">
        <v>519</v>
      </c>
      <c r="G45" s="79">
        <v>706</v>
      </c>
      <c r="H45" s="79">
        <v>44</v>
      </c>
      <c r="I45" s="79">
        <v>33</v>
      </c>
      <c r="J45" s="79">
        <v>56</v>
      </c>
      <c r="K45" s="79">
        <v>795</v>
      </c>
      <c r="L45" s="79">
        <v>13077</v>
      </c>
    </row>
    <row r="46" ht="25" customHeight="1">
      <c r="B46" s="77">
        <v>43927</v>
      </c>
      <c r="C46" s="80">
        <v>170</v>
      </c>
      <c r="D46" s="81">
        <v>14</v>
      </c>
      <c r="E46" s="81">
        <v>184</v>
      </c>
      <c r="F46" s="81">
        <v>538</v>
      </c>
      <c r="G46" s="81">
        <v>722</v>
      </c>
      <c r="H46" s="81">
        <v>16</v>
      </c>
      <c r="I46" s="81">
        <v>37</v>
      </c>
      <c r="J46" s="81">
        <v>58</v>
      </c>
      <c r="K46" s="81">
        <v>817</v>
      </c>
      <c r="L46" s="81">
        <v>13633</v>
      </c>
    </row>
    <row r="47" ht="25" customHeight="1">
      <c r="B47" s="77">
        <v>43928</v>
      </c>
      <c r="C47" s="83">
        <v>169</v>
      </c>
      <c r="D47" s="84">
        <v>14</v>
      </c>
      <c r="E47" s="84">
        <v>183</v>
      </c>
      <c r="F47" s="84">
        <v>550</v>
      </c>
      <c r="G47" s="84">
        <v>733</v>
      </c>
      <c r="H47" s="84">
        <v>11</v>
      </c>
      <c r="I47" s="84">
        <v>40</v>
      </c>
      <c r="J47" s="84">
        <v>60</v>
      </c>
      <c r="K47" s="84">
        <v>833</v>
      </c>
      <c r="L47" s="84">
        <v>14072</v>
      </c>
    </row>
    <row r="48" ht="25" customHeight="1">
      <c r="B48" s="77">
        <v>43929</v>
      </c>
      <c r="C48" s="80">
        <v>170</v>
      </c>
      <c r="D48" s="81">
        <v>15</v>
      </c>
      <c r="E48" s="81">
        <v>185</v>
      </c>
      <c r="F48" s="81">
        <v>570</v>
      </c>
      <c r="G48" s="81">
        <v>755</v>
      </c>
      <c r="H48" s="81">
        <v>22</v>
      </c>
      <c r="I48" s="81">
        <v>44</v>
      </c>
      <c r="J48" s="81">
        <v>60</v>
      </c>
      <c r="K48" s="81">
        <v>859</v>
      </c>
      <c r="L48" s="81">
        <v>14977</v>
      </c>
    </row>
    <row r="49" ht="25" customHeight="1">
      <c r="B49" s="77">
        <v>43930</v>
      </c>
      <c r="C49" s="83">
        <v>168</v>
      </c>
      <c r="D49" s="84">
        <v>15</v>
      </c>
      <c r="E49" s="84">
        <v>183</v>
      </c>
      <c r="F49" s="84">
        <v>582</v>
      </c>
      <c r="G49" s="84">
        <v>765</v>
      </c>
      <c r="H49" s="84">
        <v>10</v>
      </c>
      <c r="I49" s="84">
        <v>48</v>
      </c>
      <c r="J49" s="84">
        <v>61</v>
      </c>
      <c r="K49" s="84">
        <v>874</v>
      </c>
      <c r="L49" s="84">
        <v>15698</v>
      </c>
    </row>
    <row r="50" ht="25" customHeight="1">
      <c r="B50" s="77">
        <v>43931</v>
      </c>
      <c r="C50" s="80">
        <v>168</v>
      </c>
      <c r="D50" s="81">
        <v>14</v>
      </c>
      <c r="E50" s="81">
        <v>182</v>
      </c>
      <c r="F50" s="81">
        <v>604</v>
      </c>
      <c r="G50" s="81">
        <v>786</v>
      </c>
      <c r="H50" s="81">
        <v>21</v>
      </c>
      <c r="I50" s="81">
        <v>50</v>
      </c>
      <c r="J50" s="81">
        <v>65</v>
      </c>
      <c r="K50" s="81">
        <v>901</v>
      </c>
      <c r="L50" s="81">
        <v>16637</v>
      </c>
    </row>
    <row r="51" ht="25" customHeight="1">
      <c r="B51" s="77">
        <v>43932</v>
      </c>
      <c r="C51" s="83">
        <v>169</v>
      </c>
      <c r="D51" s="84">
        <v>15</v>
      </c>
      <c r="E51" s="84">
        <v>184</v>
      </c>
      <c r="F51" s="84">
        <v>608</v>
      </c>
      <c r="G51" s="84">
        <v>792</v>
      </c>
      <c r="H51" s="84">
        <v>6</v>
      </c>
      <c r="I51" s="84">
        <v>57</v>
      </c>
      <c r="J51" s="84">
        <v>66</v>
      </c>
      <c r="K51" s="84">
        <v>915</v>
      </c>
      <c r="L51" s="84">
        <v>17493</v>
      </c>
    </row>
    <row r="52" ht="25" customHeight="1">
      <c r="B52" s="77">
        <v>43933</v>
      </c>
      <c r="C52" s="80">
        <v>165</v>
      </c>
      <c r="D52" s="81">
        <v>14</v>
      </c>
      <c r="E52" s="81">
        <v>179</v>
      </c>
      <c r="F52" s="81">
        <v>616</v>
      </c>
      <c r="G52" s="81">
        <v>795</v>
      </c>
      <c r="H52" s="81">
        <v>3</v>
      </c>
      <c r="I52" s="81">
        <v>62</v>
      </c>
      <c r="J52" s="81">
        <v>66</v>
      </c>
      <c r="K52" s="81">
        <v>923</v>
      </c>
      <c r="L52" s="81">
        <v>18211</v>
      </c>
    </row>
    <row r="53" ht="25" customHeight="1">
      <c r="B53" s="77">
        <v>43934</v>
      </c>
      <c r="C53" s="83">
        <v>160</v>
      </c>
      <c r="D53" s="84">
        <v>12</v>
      </c>
      <c r="E53" s="84">
        <v>172</v>
      </c>
      <c r="F53" s="84">
        <v>619</v>
      </c>
      <c r="G53" s="84">
        <v>791</v>
      </c>
      <c r="H53" s="84">
        <v>-4</v>
      </c>
      <c r="I53" s="84">
        <v>70</v>
      </c>
      <c r="J53" s="84">
        <v>67</v>
      </c>
      <c r="K53" s="84">
        <v>928</v>
      </c>
      <c r="L53" s="84">
        <v>18596</v>
      </c>
    </row>
    <row r="54" ht="25" customHeight="1">
      <c r="B54" s="77">
        <v>43935</v>
      </c>
      <c r="C54" s="80">
        <v>161</v>
      </c>
      <c r="D54" s="81">
        <v>12</v>
      </c>
      <c r="E54" s="81">
        <v>173</v>
      </c>
      <c r="F54" s="81">
        <v>643</v>
      </c>
      <c r="G54" s="81">
        <v>816</v>
      </c>
      <c r="H54" s="81">
        <v>25</v>
      </c>
      <c r="I54" s="81">
        <v>72</v>
      </c>
      <c r="J54" s="81">
        <v>68</v>
      </c>
      <c r="K54" s="81">
        <v>956</v>
      </c>
      <c r="L54" s="81">
        <v>19014</v>
      </c>
    </row>
    <row r="55" ht="26.5" customHeight="1">
      <c r="B55" s="77">
        <v>43936</v>
      </c>
      <c r="C55" s="83">
        <v>156</v>
      </c>
      <c r="D55" s="84">
        <v>11</v>
      </c>
      <c r="E55" s="84">
        <v>167</v>
      </c>
      <c r="F55" s="84">
        <v>652</v>
      </c>
      <c r="G55" s="225">
        <v>819</v>
      </c>
      <c r="H55" s="84">
        <v>3</v>
      </c>
      <c r="I55" s="84">
        <v>81</v>
      </c>
      <c r="J55" s="84">
        <v>71</v>
      </c>
      <c r="K55" s="84">
        <v>971</v>
      </c>
      <c r="L55" s="84">
        <v>19662</v>
      </c>
    </row>
    <row r="56" ht="28" customHeight="1">
      <c r="B56" s="77">
        <v>43937</v>
      </c>
      <c r="C56" s="80">
        <v>157</v>
      </c>
      <c r="D56" s="81">
        <v>9</v>
      </c>
      <c r="E56" s="81">
        <v>166</v>
      </c>
      <c r="F56" s="226">
        <v>681</v>
      </c>
      <c r="G56" s="224">
        <v>847</v>
      </c>
      <c r="H56" s="227">
        <v>28</v>
      </c>
      <c r="I56" s="81">
        <v>90</v>
      </c>
      <c r="J56" s="81">
        <v>72</v>
      </c>
      <c r="K56" s="81">
        <v>1009</v>
      </c>
      <c r="L56" s="81">
        <v>20642</v>
      </c>
    </row>
    <row r="57" ht="26.5" customHeight="1">
      <c r="B57" s="77">
        <v>43938</v>
      </c>
      <c r="C57" s="83">
        <v>154</v>
      </c>
      <c r="D57" s="84">
        <v>7</v>
      </c>
      <c r="E57" s="84">
        <v>161</v>
      </c>
      <c r="F57" s="84">
        <v>658</v>
      </c>
      <c r="G57" s="228">
        <v>819</v>
      </c>
      <c r="H57" s="84">
        <v>-28</v>
      </c>
      <c r="I57" s="84">
        <v>99</v>
      </c>
      <c r="J57" s="84">
        <v>73</v>
      </c>
      <c r="K57" s="84">
        <v>991</v>
      </c>
      <c r="L57" s="84">
        <v>21657</v>
      </c>
    </row>
    <row r="58" ht="25" customHeight="1">
      <c r="B58" s="77">
        <v>43939</v>
      </c>
      <c r="C58" s="80">
        <v>152</v>
      </c>
      <c r="D58" s="81">
        <v>7</v>
      </c>
      <c r="E58" s="81">
        <v>159</v>
      </c>
      <c r="F58" s="81">
        <v>673</v>
      </c>
      <c r="G58" s="81">
        <v>832</v>
      </c>
      <c r="H58" s="81">
        <v>13</v>
      </c>
      <c r="I58" s="81">
        <v>106</v>
      </c>
      <c r="J58" s="81">
        <v>73</v>
      </c>
      <c r="K58" s="81">
        <v>1011</v>
      </c>
      <c r="L58" s="81">
        <v>22794</v>
      </c>
    </row>
    <row r="59" ht="25" customHeight="1">
      <c r="B59" s="77">
        <v>43940</v>
      </c>
      <c r="C59" s="83">
        <v>142</v>
      </c>
      <c r="D59" s="84">
        <v>6</v>
      </c>
      <c r="E59" s="84">
        <v>148</v>
      </c>
      <c r="F59" s="84">
        <v>696</v>
      </c>
      <c r="G59" s="84">
        <v>844</v>
      </c>
      <c r="H59" s="84">
        <v>12</v>
      </c>
      <c r="I59" s="84">
        <v>116</v>
      </c>
      <c r="J59" s="84">
        <v>75</v>
      </c>
      <c r="K59" s="84">
        <v>1035</v>
      </c>
      <c r="L59" s="84">
        <v>23760</v>
      </c>
    </row>
    <row r="60" ht="25" customHeight="1">
      <c r="B60" s="77">
        <v>43941</v>
      </c>
      <c r="C60" s="80">
        <v>140</v>
      </c>
      <c r="D60" s="81">
        <v>7</v>
      </c>
      <c r="E60" s="81">
        <v>147</v>
      </c>
      <c r="F60" s="81">
        <v>681</v>
      </c>
      <c r="G60" s="81">
        <v>828</v>
      </c>
      <c r="H60" s="81">
        <v>-16</v>
      </c>
      <c r="I60" s="81">
        <v>135</v>
      </c>
      <c r="J60" s="81">
        <v>75</v>
      </c>
      <c r="K60" s="81">
        <v>1038</v>
      </c>
      <c r="L60" s="81">
        <v>24373</v>
      </c>
    </row>
    <row r="61" ht="25" customHeight="1">
      <c r="B61" s="77">
        <v>43942</v>
      </c>
      <c r="C61" s="83">
        <v>133</v>
      </c>
      <c r="D61" s="84">
        <v>7</v>
      </c>
      <c r="E61" s="84">
        <v>140</v>
      </c>
      <c r="F61" s="84">
        <v>679</v>
      </c>
      <c r="G61" s="84">
        <v>819</v>
      </c>
      <c r="H61" s="84">
        <v>-9</v>
      </c>
      <c r="I61" s="84">
        <v>152</v>
      </c>
      <c r="J61" s="84">
        <v>76</v>
      </c>
      <c r="K61" s="84">
        <v>1047</v>
      </c>
      <c r="L61" s="84">
        <v>25440</v>
      </c>
    </row>
    <row r="62" ht="25" customHeight="1">
      <c r="B62" s="77">
        <v>43943</v>
      </c>
      <c r="C62" s="80">
        <v>128</v>
      </c>
      <c r="D62" s="81">
        <v>7</v>
      </c>
      <c r="E62" s="81">
        <v>135</v>
      </c>
      <c r="F62" s="81">
        <v>686</v>
      </c>
      <c r="G62" s="81">
        <v>821</v>
      </c>
      <c r="H62" s="81">
        <v>2</v>
      </c>
      <c r="I62" s="81">
        <v>163</v>
      </c>
      <c r="J62" s="81">
        <v>76</v>
      </c>
      <c r="K62" s="81">
        <v>1060</v>
      </c>
      <c r="L62" s="81">
        <v>26560</v>
      </c>
    </row>
    <row r="63" ht="25" customHeight="1">
      <c r="B63" s="77">
        <v>43944</v>
      </c>
      <c r="C63" s="83">
        <v>129</v>
      </c>
      <c r="D63" s="84">
        <v>7</v>
      </c>
      <c r="E63" s="84">
        <v>136</v>
      </c>
      <c r="F63" s="84">
        <v>687</v>
      </c>
      <c r="G63" s="84">
        <v>823</v>
      </c>
      <c r="H63" s="84">
        <v>2</v>
      </c>
      <c r="I63" s="84">
        <v>170</v>
      </c>
      <c r="J63" s="84">
        <v>76</v>
      </c>
      <c r="K63" s="84">
        <v>1069</v>
      </c>
      <c r="L63" s="84">
        <v>27869</v>
      </c>
    </row>
    <row r="64" ht="25" customHeight="1">
      <c r="B64" s="77">
        <v>43945</v>
      </c>
      <c r="C64" s="80">
        <v>123</v>
      </c>
      <c r="D64" s="81">
        <v>7</v>
      </c>
      <c r="E64" s="81">
        <v>130</v>
      </c>
      <c r="F64" s="81">
        <v>691</v>
      </c>
      <c r="G64" s="81">
        <v>821</v>
      </c>
      <c r="H64" s="81">
        <v>-2</v>
      </c>
      <c r="I64" s="81">
        <v>178</v>
      </c>
      <c r="J64" s="81">
        <v>80</v>
      </c>
      <c r="K64" s="81">
        <v>1079</v>
      </c>
      <c r="L64" s="81">
        <v>28764</v>
      </c>
    </row>
    <row r="65" ht="25" customHeight="1">
      <c r="B65" s="77">
        <v>43946</v>
      </c>
      <c r="C65" s="83">
        <v>125</v>
      </c>
      <c r="D65" s="84">
        <v>7</v>
      </c>
      <c r="E65" s="84">
        <v>132</v>
      </c>
      <c r="F65" s="84">
        <v>679</v>
      </c>
      <c r="G65" s="84">
        <v>811</v>
      </c>
      <c r="H65" s="84">
        <v>-10</v>
      </c>
      <c r="I65" s="84">
        <v>197</v>
      </c>
      <c r="J65" s="84">
        <v>80</v>
      </c>
      <c r="K65" s="84">
        <v>1088</v>
      </c>
      <c r="L65" s="84">
        <v>29959</v>
      </c>
    </row>
    <row r="66" ht="25" customHeight="1">
      <c r="B66" s="77">
        <v>43947</v>
      </c>
      <c r="C66" s="80">
        <v>118</v>
      </c>
      <c r="D66" s="81">
        <v>8</v>
      </c>
      <c r="E66" s="81">
        <v>126</v>
      </c>
      <c r="F66" s="81">
        <v>671</v>
      </c>
      <c r="G66" s="81">
        <v>797</v>
      </c>
      <c r="H66" s="81">
        <v>-14</v>
      </c>
      <c r="I66" s="81">
        <v>212</v>
      </c>
      <c r="J66" s="81">
        <v>80</v>
      </c>
      <c r="K66" s="81">
        <v>1089</v>
      </c>
      <c r="L66" s="81">
        <v>30853</v>
      </c>
    </row>
    <row r="67" ht="25" customHeight="1">
      <c r="B67" s="77">
        <v>43948</v>
      </c>
      <c r="C67" s="83">
        <v>114</v>
      </c>
      <c r="D67" s="84">
        <v>6</v>
      </c>
      <c r="E67" s="84">
        <v>120</v>
      </c>
      <c r="F67" s="84">
        <v>662</v>
      </c>
      <c r="G67" s="84">
        <v>782</v>
      </c>
      <c r="H67" s="84">
        <v>-15</v>
      </c>
      <c r="I67" s="84">
        <v>231</v>
      </c>
      <c r="J67" s="84">
        <v>83</v>
      </c>
      <c r="K67" s="84">
        <v>1096</v>
      </c>
      <c r="L67" s="84">
        <v>31787</v>
      </c>
    </row>
    <row r="68" ht="25" customHeight="1">
      <c r="B68" s="77">
        <v>43949</v>
      </c>
      <c r="C68" s="80">
        <v>113</v>
      </c>
      <c r="D68" s="81">
        <v>6</v>
      </c>
      <c r="E68" s="81">
        <v>119</v>
      </c>
      <c r="F68" s="81">
        <v>645</v>
      </c>
      <c r="G68" s="81">
        <v>764</v>
      </c>
      <c r="H68" s="81">
        <v>-18</v>
      </c>
      <c r="I68" s="81">
        <v>248</v>
      </c>
      <c r="J68" s="81">
        <v>85</v>
      </c>
      <c r="K68" s="81">
        <v>1097</v>
      </c>
      <c r="L68" s="81">
        <v>33755</v>
      </c>
    </row>
    <row r="69" ht="25" customHeight="1">
      <c r="B69" s="77">
        <v>43950</v>
      </c>
      <c r="C69" s="83">
        <v>107</v>
      </c>
      <c r="D69" s="84">
        <v>6</v>
      </c>
      <c r="E69" s="84">
        <v>113</v>
      </c>
      <c r="F69" s="84">
        <v>640</v>
      </c>
      <c r="G69" s="84">
        <v>753</v>
      </c>
      <c r="H69" s="84">
        <v>-11</v>
      </c>
      <c r="I69" s="84">
        <v>263</v>
      </c>
      <c r="J69" s="84">
        <v>86</v>
      </c>
      <c r="K69" s="84">
        <v>1102</v>
      </c>
      <c r="L69" s="84">
        <v>34914</v>
      </c>
    </row>
    <row r="70" ht="25" customHeight="1">
      <c r="B70" s="77">
        <v>43951</v>
      </c>
      <c r="C70" s="80">
        <v>105</v>
      </c>
      <c r="D70" s="81">
        <v>6</v>
      </c>
      <c r="E70" s="81">
        <v>111</v>
      </c>
      <c r="F70" s="81">
        <v>629</v>
      </c>
      <c r="G70" s="81">
        <v>740</v>
      </c>
      <c r="H70" s="81">
        <v>-13</v>
      </c>
      <c r="I70" s="81">
        <v>282</v>
      </c>
      <c r="J70" s="81">
        <v>86</v>
      </c>
      <c r="K70" s="81">
        <v>1108</v>
      </c>
      <c r="L70" s="81">
        <v>35903</v>
      </c>
    </row>
    <row r="71" ht="25" customHeight="1">
      <c r="B71" s="77">
        <v>43952</v>
      </c>
      <c r="C71" s="83">
        <v>105</v>
      </c>
      <c r="D71" s="84">
        <v>3</v>
      </c>
      <c r="E71" s="84">
        <v>108</v>
      </c>
      <c r="F71" s="84">
        <v>619</v>
      </c>
      <c r="G71" s="84">
        <v>727</v>
      </c>
      <c r="H71" s="84">
        <v>-13</v>
      </c>
      <c r="I71" s="84">
        <v>299</v>
      </c>
      <c r="J71" s="84">
        <v>86</v>
      </c>
      <c r="K71" s="84">
        <v>1112</v>
      </c>
      <c r="L71" s="84">
        <v>37054</v>
      </c>
    </row>
    <row r="72" ht="25" customHeight="1">
      <c r="B72" s="77">
        <v>43953</v>
      </c>
      <c r="C72" s="80">
        <v>100</v>
      </c>
      <c r="D72" s="81">
        <v>4</v>
      </c>
      <c r="E72" s="81">
        <v>104</v>
      </c>
      <c r="F72" s="81">
        <v>609</v>
      </c>
      <c r="G72" s="81">
        <v>713</v>
      </c>
      <c r="H72" s="81">
        <v>-14</v>
      </c>
      <c r="I72" s="81">
        <v>311</v>
      </c>
      <c r="J72" s="81">
        <v>88</v>
      </c>
      <c r="K72" s="81">
        <v>1112</v>
      </c>
      <c r="L72" s="81">
        <v>37928</v>
      </c>
    </row>
    <row r="73" ht="25" customHeight="1">
      <c r="B73" s="77">
        <v>43954</v>
      </c>
      <c r="C73" s="83">
        <v>95</v>
      </c>
      <c r="D73" s="84">
        <v>4</v>
      </c>
      <c r="E73" s="84">
        <v>99</v>
      </c>
      <c r="F73" s="84">
        <v>603</v>
      </c>
      <c r="G73" s="84">
        <v>702</v>
      </c>
      <c r="H73" s="84">
        <v>-11</v>
      </c>
      <c r="I73" s="84">
        <v>324</v>
      </c>
      <c r="J73" s="84">
        <v>88</v>
      </c>
      <c r="K73" s="84">
        <v>1114</v>
      </c>
      <c r="L73" s="84">
        <v>38835</v>
      </c>
    </row>
    <row r="74" ht="25" customHeight="1">
      <c r="B74" s="77">
        <v>43955</v>
      </c>
      <c r="C74" s="80">
        <v>93</v>
      </c>
      <c r="D74" s="81">
        <v>4</v>
      </c>
      <c r="E74" s="81">
        <v>97</v>
      </c>
      <c r="F74" s="81">
        <v>577</v>
      </c>
      <c r="G74" s="81">
        <v>674</v>
      </c>
      <c r="H74" s="81">
        <v>-28</v>
      </c>
      <c r="I74" s="81">
        <v>356</v>
      </c>
      <c r="J74" s="81">
        <v>88</v>
      </c>
      <c r="K74" s="81">
        <v>1118</v>
      </c>
      <c r="L74" s="81">
        <v>39438</v>
      </c>
    </row>
    <row r="75" ht="25" customHeight="1">
      <c r="B75" s="77">
        <v>43956</v>
      </c>
      <c r="C75" s="83">
        <v>92</v>
      </c>
      <c r="D75" s="84">
        <v>4</v>
      </c>
      <c r="E75" s="84">
        <v>96</v>
      </c>
      <c r="F75" s="84">
        <v>554</v>
      </c>
      <c r="G75" s="84">
        <v>650</v>
      </c>
      <c r="H75" s="84">
        <v>-24</v>
      </c>
      <c r="I75" s="84">
        <v>381</v>
      </c>
      <c r="J75" s="84">
        <v>88</v>
      </c>
      <c r="K75" s="84">
        <v>1119</v>
      </c>
      <c r="L75" s="84">
        <v>40509</v>
      </c>
    </row>
    <row r="76" ht="25" customHeight="1">
      <c r="B76" s="77">
        <v>43957</v>
      </c>
      <c r="C76" s="80">
        <v>87</v>
      </c>
      <c r="D76" s="81">
        <v>3</v>
      </c>
      <c r="E76" s="81">
        <v>90</v>
      </c>
      <c r="F76" s="81">
        <v>554</v>
      </c>
      <c r="G76" s="81">
        <v>644</v>
      </c>
      <c r="H76" s="81">
        <v>-6</v>
      </c>
      <c r="I76" s="81">
        <v>389</v>
      </c>
      <c r="J76" s="81">
        <v>89</v>
      </c>
      <c r="K76" s="81">
        <v>1122</v>
      </c>
      <c r="L76" s="81">
        <v>41828</v>
      </c>
    </row>
    <row r="77" ht="25" customHeight="1">
      <c r="B77" s="77">
        <v>43958</v>
      </c>
      <c r="C77" s="83">
        <v>81</v>
      </c>
      <c r="D77" s="84">
        <v>2</v>
      </c>
      <c r="E77" s="84">
        <v>83</v>
      </c>
      <c r="F77" s="84">
        <v>550</v>
      </c>
      <c r="G77" s="84">
        <v>633</v>
      </c>
      <c r="H77" s="84">
        <v>-11</v>
      </c>
      <c r="I77" s="84">
        <v>403</v>
      </c>
      <c r="J77" s="84">
        <v>89</v>
      </c>
      <c r="K77" s="84">
        <v>1125</v>
      </c>
      <c r="L77" s="84">
        <v>42854</v>
      </c>
    </row>
    <row r="78" ht="25" customHeight="1">
      <c r="B78" s="77">
        <v>43959</v>
      </c>
      <c r="C78" s="80">
        <v>73</v>
      </c>
      <c r="D78" s="81">
        <v>2</v>
      </c>
      <c r="E78" s="81">
        <v>75</v>
      </c>
      <c r="F78" s="81">
        <v>544</v>
      </c>
      <c r="G78" s="81">
        <v>619</v>
      </c>
      <c r="H78" s="81">
        <v>-14</v>
      </c>
      <c r="I78" s="81">
        <v>417</v>
      </c>
      <c r="J78" s="81">
        <v>90</v>
      </c>
      <c r="K78" s="81">
        <v>1126</v>
      </c>
      <c r="L78" s="81">
        <v>43980</v>
      </c>
    </row>
    <row r="79" ht="25" customHeight="1">
      <c r="B79" s="77">
        <v>43960</v>
      </c>
      <c r="C79" s="83">
        <v>68</v>
      </c>
      <c r="D79" s="84">
        <v>2</v>
      </c>
      <c r="E79" s="84">
        <v>70</v>
      </c>
      <c r="F79" s="84">
        <v>542</v>
      </c>
      <c r="G79" s="84">
        <v>612</v>
      </c>
      <c r="H79" s="84">
        <v>-7</v>
      </c>
      <c r="I79" s="84">
        <v>427</v>
      </c>
      <c r="J79" s="84">
        <v>90</v>
      </c>
      <c r="K79" s="84">
        <v>1129</v>
      </c>
      <c r="L79" s="84">
        <v>45071</v>
      </c>
    </row>
    <row r="80" ht="25" customHeight="1">
      <c r="B80" s="77">
        <v>43961</v>
      </c>
      <c r="C80" s="80">
        <v>66</v>
      </c>
      <c r="D80" s="81">
        <v>2</v>
      </c>
      <c r="E80" s="81">
        <v>68</v>
      </c>
      <c r="F80" s="81">
        <v>528</v>
      </c>
      <c r="G80" s="81">
        <v>596</v>
      </c>
      <c r="H80" s="81">
        <v>-16</v>
      </c>
      <c r="I80" s="81">
        <v>445</v>
      </c>
      <c r="J80" s="81">
        <v>91</v>
      </c>
      <c r="K80" s="81">
        <v>1132</v>
      </c>
      <c r="L80" s="81">
        <v>46111</v>
      </c>
    </row>
    <row r="81" ht="25" customHeight="1">
      <c r="B81" s="77">
        <v>43962</v>
      </c>
      <c r="C81" s="83">
        <v>64</v>
      </c>
      <c r="D81" s="84">
        <v>1</v>
      </c>
      <c r="E81" s="84">
        <v>65</v>
      </c>
      <c r="F81" s="84">
        <v>503</v>
      </c>
      <c r="G81" s="84">
        <v>568</v>
      </c>
      <c r="H81" s="84">
        <v>-28</v>
      </c>
      <c r="I81" s="84">
        <v>473</v>
      </c>
      <c r="J81" s="84">
        <v>93</v>
      </c>
      <c r="K81" s="84">
        <v>1134</v>
      </c>
      <c r="L81" s="84">
        <v>47265</v>
      </c>
    </row>
    <row r="82" ht="25" customHeight="1">
      <c r="B82" s="77">
        <v>43963</v>
      </c>
      <c r="C82" s="80">
        <v>65</v>
      </c>
      <c r="D82" s="81">
        <v>1</v>
      </c>
      <c r="E82" s="81">
        <v>66</v>
      </c>
      <c r="F82" s="81">
        <v>502</v>
      </c>
      <c r="G82" s="81">
        <v>568</v>
      </c>
      <c r="H82" s="81">
        <v>0</v>
      </c>
      <c r="I82" s="81">
        <v>477</v>
      </c>
      <c r="J82" s="81">
        <v>93</v>
      </c>
      <c r="K82" s="81">
        <v>1138</v>
      </c>
      <c r="L82" s="81">
        <v>48420</v>
      </c>
    </row>
    <row r="83" ht="25" customHeight="1">
      <c r="B83" s="77">
        <v>43964</v>
      </c>
      <c r="C83" s="83">
        <v>64</v>
      </c>
      <c r="D83" s="84">
        <v>1</v>
      </c>
      <c r="E83" s="84">
        <v>65</v>
      </c>
      <c r="F83" s="84">
        <v>486</v>
      </c>
      <c r="G83" s="84">
        <v>551</v>
      </c>
      <c r="H83" s="84">
        <v>-17</v>
      </c>
      <c r="I83" s="84">
        <v>496</v>
      </c>
      <c r="J83" s="84">
        <v>93</v>
      </c>
      <c r="K83" s="84">
        <v>1140</v>
      </c>
      <c r="L83" s="84">
        <v>49787</v>
      </c>
    </row>
    <row r="84" ht="25" customHeight="1">
      <c r="B84" s="77">
        <v>43965</v>
      </c>
      <c r="C84" s="80">
        <v>59</v>
      </c>
      <c r="D84" s="81">
        <v>2</v>
      </c>
      <c r="E84" s="81">
        <v>61</v>
      </c>
      <c r="F84" s="81">
        <v>463</v>
      </c>
      <c r="G84" s="81">
        <v>524</v>
      </c>
      <c r="H84" s="81">
        <v>-27</v>
      </c>
      <c r="I84" s="81">
        <v>524</v>
      </c>
      <c r="J84" s="81">
        <v>95</v>
      </c>
      <c r="K84" s="81">
        <v>1143</v>
      </c>
      <c r="L84" s="81">
        <v>51050</v>
      </c>
    </row>
    <row r="85" ht="25" customHeight="1">
      <c r="B85" s="77">
        <v>43966</v>
      </c>
      <c r="C85" s="83">
        <v>56</v>
      </c>
      <c r="D85" s="84">
        <v>2</v>
      </c>
      <c r="E85" s="84">
        <v>58</v>
      </c>
      <c r="F85" s="84">
        <v>447</v>
      </c>
      <c r="G85" s="84">
        <v>505</v>
      </c>
      <c r="H85" s="84">
        <v>-19</v>
      </c>
      <c r="I85" s="84">
        <v>544</v>
      </c>
      <c r="J85" s="84">
        <v>95</v>
      </c>
      <c r="K85" s="84">
        <v>1144</v>
      </c>
      <c r="L85" s="84">
        <v>52701</v>
      </c>
    </row>
    <row r="86" ht="25" customHeight="1">
      <c r="B86" s="77">
        <v>43967</v>
      </c>
      <c r="C86" s="80">
        <v>56</v>
      </c>
      <c r="D86" s="81">
        <v>2</v>
      </c>
      <c r="E86" s="81">
        <v>58</v>
      </c>
      <c r="F86" s="81">
        <v>416</v>
      </c>
      <c r="G86" s="81">
        <v>474</v>
      </c>
      <c r="H86" s="81">
        <v>-31</v>
      </c>
      <c r="I86" s="81">
        <v>582</v>
      </c>
      <c r="J86" s="81">
        <v>95</v>
      </c>
      <c r="K86" s="81">
        <v>1151</v>
      </c>
      <c r="L86" s="81">
        <v>54091</v>
      </c>
    </row>
    <row r="87" ht="25" customHeight="1">
      <c r="B87" s="77">
        <v>43968</v>
      </c>
      <c r="C87" s="83">
        <v>56</v>
      </c>
      <c r="D87" s="84">
        <v>2</v>
      </c>
      <c r="E87" s="84">
        <v>58</v>
      </c>
      <c r="F87" s="84">
        <v>364</v>
      </c>
      <c r="G87" s="84">
        <v>422</v>
      </c>
      <c r="H87" s="84">
        <v>-52</v>
      </c>
      <c r="I87" s="84">
        <v>634</v>
      </c>
      <c r="J87" s="84">
        <v>95</v>
      </c>
      <c r="K87" s="84">
        <v>1151</v>
      </c>
      <c r="L87" s="84">
        <v>55304</v>
      </c>
    </row>
    <row r="88" ht="25" customHeight="1">
      <c r="B88" s="77">
        <v>43969</v>
      </c>
      <c r="C88" s="80">
        <v>53</v>
      </c>
      <c r="D88" s="81">
        <v>2</v>
      </c>
      <c r="E88" s="81">
        <v>55</v>
      </c>
      <c r="F88" s="81">
        <v>346</v>
      </c>
      <c r="G88" s="81">
        <v>401</v>
      </c>
      <c r="H88" s="81">
        <v>-21</v>
      </c>
      <c r="I88" s="81">
        <v>655</v>
      </c>
      <c r="J88" s="81">
        <v>95</v>
      </c>
      <c r="K88" s="81">
        <v>1151</v>
      </c>
      <c r="L88" s="81">
        <v>56167</v>
      </c>
    </row>
    <row r="89" ht="25" customHeight="1">
      <c r="B89" s="77">
        <v>43970</v>
      </c>
      <c r="C89" s="83">
        <v>50</v>
      </c>
      <c r="D89" s="84">
        <v>2</v>
      </c>
      <c r="E89" s="84">
        <v>52</v>
      </c>
      <c r="F89" s="84">
        <v>330</v>
      </c>
      <c r="G89" s="84">
        <v>382</v>
      </c>
      <c r="H89" s="84">
        <v>-19</v>
      </c>
      <c r="I89" s="84">
        <v>676</v>
      </c>
      <c r="J89" s="84">
        <v>95</v>
      </c>
      <c r="K89" s="84">
        <v>1153</v>
      </c>
      <c r="L89" s="84">
        <v>57310</v>
      </c>
    </row>
    <row r="90" ht="25" customHeight="1">
      <c r="B90" s="77">
        <v>43971</v>
      </c>
      <c r="C90" s="80">
        <v>49</v>
      </c>
      <c r="D90" s="81">
        <v>1</v>
      </c>
      <c r="E90" s="81">
        <v>50</v>
      </c>
      <c r="F90" s="81">
        <v>303</v>
      </c>
      <c r="G90" s="81">
        <v>353</v>
      </c>
      <c r="H90" s="81">
        <v>-29</v>
      </c>
      <c r="I90" s="81">
        <v>707</v>
      </c>
      <c r="J90" s="81">
        <v>96</v>
      </c>
      <c r="K90" s="81">
        <v>1156</v>
      </c>
      <c r="L90" s="81">
        <v>58468</v>
      </c>
    </row>
    <row r="91" ht="25" customHeight="1">
      <c r="B91" s="77">
        <v>43972</v>
      </c>
      <c r="C91" s="83">
        <v>47</v>
      </c>
      <c r="D91" s="84">
        <v>1</v>
      </c>
      <c r="E91" s="84">
        <v>48</v>
      </c>
      <c r="F91" s="84">
        <v>278</v>
      </c>
      <c r="G91" s="84">
        <v>326</v>
      </c>
      <c r="H91" s="84">
        <v>-27</v>
      </c>
      <c r="I91" s="84">
        <v>734</v>
      </c>
      <c r="J91" s="84">
        <v>96</v>
      </c>
      <c r="K91" s="84">
        <v>1156</v>
      </c>
      <c r="L91" s="84">
        <v>59724</v>
      </c>
    </row>
    <row r="92" ht="25" customHeight="1">
      <c r="B92" s="77">
        <v>43973</v>
      </c>
      <c r="C92" s="80">
        <v>47</v>
      </c>
      <c r="D92" s="81">
        <v>1</v>
      </c>
      <c r="E92" s="81">
        <v>48</v>
      </c>
      <c r="F92" s="81">
        <v>254</v>
      </c>
      <c r="G92" s="81">
        <v>302</v>
      </c>
      <c r="H92" s="81">
        <v>-24</v>
      </c>
      <c r="I92" s="81">
        <v>759</v>
      </c>
      <c r="J92" s="81">
        <v>96</v>
      </c>
      <c r="K92" s="81">
        <v>1157</v>
      </c>
      <c r="L92" s="81">
        <v>60847</v>
      </c>
    </row>
    <row r="93" ht="25" customHeight="1">
      <c r="B93" s="77">
        <v>43974</v>
      </c>
      <c r="C93" s="83">
        <v>43</v>
      </c>
      <c r="D93" s="84">
        <v>1</v>
      </c>
      <c r="E93" s="84">
        <v>44</v>
      </c>
      <c r="F93" s="84">
        <v>244</v>
      </c>
      <c r="G93" s="84">
        <v>288</v>
      </c>
      <c r="H93" s="84">
        <v>-14</v>
      </c>
      <c r="I93" s="84">
        <v>773</v>
      </c>
      <c r="J93" s="84">
        <v>96</v>
      </c>
      <c r="K93" s="84">
        <v>1157</v>
      </c>
      <c r="L93" s="84">
        <v>61892</v>
      </c>
    </row>
    <row r="94" ht="25" customHeight="1">
      <c r="B94" s="77">
        <v>43975</v>
      </c>
      <c r="C94" s="80">
        <v>43</v>
      </c>
      <c r="D94" s="81">
        <v>1</v>
      </c>
      <c r="E94" s="81">
        <v>44</v>
      </c>
      <c r="F94" s="81">
        <v>231</v>
      </c>
      <c r="G94" s="81">
        <v>275</v>
      </c>
      <c r="H94" s="81">
        <v>-13</v>
      </c>
      <c r="I94" s="81">
        <v>786</v>
      </c>
      <c r="J94" s="81">
        <v>96</v>
      </c>
      <c r="K94" s="81">
        <v>1157</v>
      </c>
      <c r="L94" s="81">
        <v>62952</v>
      </c>
    </row>
    <row r="95" ht="25" customHeight="1">
      <c r="B95" s="77">
        <v>43976</v>
      </c>
      <c r="C95" s="83">
        <v>42</v>
      </c>
      <c r="D95" s="84">
        <v>1</v>
      </c>
      <c r="E95" s="84">
        <v>43</v>
      </c>
      <c r="F95" s="84">
        <v>221</v>
      </c>
      <c r="G95" s="84">
        <v>264</v>
      </c>
      <c r="H95" s="84">
        <v>-11</v>
      </c>
      <c r="I95" s="84">
        <v>797</v>
      </c>
      <c r="J95" s="84">
        <v>96</v>
      </c>
      <c r="K95" s="84">
        <v>1157</v>
      </c>
      <c r="L95" s="84">
        <v>63508</v>
      </c>
    </row>
    <row r="96" ht="25" customHeight="1">
      <c r="B96" s="77">
        <v>43977</v>
      </c>
      <c r="C96" s="80">
        <v>41</v>
      </c>
      <c r="D96" s="81">
        <v>1</v>
      </c>
      <c r="E96" s="81">
        <v>42</v>
      </c>
      <c r="F96" s="81">
        <v>196</v>
      </c>
      <c r="G96" s="81">
        <v>238</v>
      </c>
      <c r="H96" s="81">
        <v>-26</v>
      </c>
      <c r="I96" s="81">
        <v>823</v>
      </c>
      <c r="J96" s="81">
        <v>96</v>
      </c>
      <c r="K96" s="81">
        <v>1157</v>
      </c>
      <c r="L96" s="81">
        <v>64514</v>
      </c>
    </row>
    <row r="97" ht="25" customHeight="1">
      <c r="B97" s="77">
        <v>43978</v>
      </c>
      <c r="C97" s="83">
        <v>35</v>
      </c>
      <c r="D97" s="84">
        <v>1</v>
      </c>
      <c r="E97" s="84">
        <v>36</v>
      </c>
      <c r="F97" s="84">
        <v>154</v>
      </c>
      <c r="G97" s="84">
        <v>190</v>
      </c>
      <c r="H97" s="84">
        <v>-48</v>
      </c>
      <c r="I97" s="84">
        <v>872</v>
      </c>
      <c r="J97" s="84">
        <v>96</v>
      </c>
      <c r="K97" s="84">
        <v>1158</v>
      </c>
      <c r="L97" s="84">
        <v>65631</v>
      </c>
    </row>
    <row r="98" ht="25" customHeight="1">
      <c r="B98" s="77">
        <v>43979</v>
      </c>
      <c r="C98" s="80">
        <v>31</v>
      </c>
      <c r="D98" s="81">
        <v>1</v>
      </c>
      <c r="E98" s="81">
        <v>32</v>
      </c>
      <c r="F98" s="81">
        <v>138</v>
      </c>
      <c r="G98" s="81">
        <v>170</v>
      </c>
      <c r="H98" s="81">
        <v>-20</v>
      </c>
      <c r="I98" s="81">
        <v>892</v>
      </c>
      <c r="J98" s="81">
        <v>96</v>
      </c>
      <c r="K98" s="81">
        <v>1158</v>
      </c>
      <c r="L98" s="81">
        <v>66956</v>
      </c>
    </row>
    <row r="99" ht="25" customHeight="1">
      <c r="B99" s="77">
        <v>43980</v>
      </c>
      <c r="C99" s="83">
        <v>25</v>
      </c>
      <c r="D99" s="84">
        <v>1</v>
      </c>
      <c r="E99" s="84">
        <v>26</v>
      </c>
      <c r="F99" s="84">
        <v>133</v>
      </c>
      <c r="G99" s="84">
        <v>159</v>
      </c>
      <c r="H99" s="84">
        <v>-11</v>
      </c>
      <c r="I99" s="84">
        <v>902</v>
      </c>
      <c r="J99" s="84">
        <v>97</v>
      </c>
      <c r="K99" s="84">
        <v>1158</v>
      </c>
      <c r="L99" s="84">
        <v>68131</v>
      </c>
    </row>
    <row r="100" ht="25" customHeight="1">
      <c r="B100" s="77">
        <v>43981</v>
      </c>
      <c r="C100" s="80">
        <v>23</v>
      </c>
      <c r="D100" s="81">
        <v>1</v>
      </c>
      <c r="E100" s="81">
        <v>24</v>
      </c>
      <c r="F100" s="81">
        <v>127</v>
      </c>
      <c r="G100" s="81">
        <v>151</v>
      </c>
      <c r="H100" s="81">
        <v>-8</v>
      </c>
      <c r="I100" s="81">
        <v>910</v>
      </c>
      <c r="J100" s="81">
        <v>97</v>
      </c>
      <c r="K100" s="81">
        <v>1158</v>
      </c>
      <c r="L100" s="81">
        <v>69334</v>
      </c>
    </row>
    <row r="101" ht="25" customHeight="1">
      <c r="B101" s="77">
        <v>43982</v>
      </c>
      <c r="C101" s="83">
        <v>22</v>
      </c>
      <c r="D101" s="84">
        <v>1</v>
      </c>
      <c r="E101" s="84">
        <v>23</v>
      </c>
      <c r="F101" s="84">
        <v>121</v>
      </c>
      <c r="G101" s="84">
        <v>144</v>
      </c>
      <c r="H101" s="84">
        <v>-7</v>
      </c>
      <c r="I101" s="84">
        <v>917</v>
      </c>
      <c r="J101" s="84">
        <v>97</v>
      </c>
      <c r="K101" s="84">
        <v>1158</v>
      </c>
      <c r="L101" s="84">
        <v>70274</v>
      </c>
    </row>
    <row r="102" ht="25" customHeight="1">
      <c r="B102" s="77">
        <v>43983</v>
      </c>
      <c r="C102" s="80">
        <v>20</v>
      </c>
      <c r="D102" s="81">
        <v>1</v>
      </c>
      <c r="E102" s="81">
        <v>21</v>
      </c>
      <c r="F102" s="81">
        <v>114</v>
      </c>
      <c r="G102" s="81">
        <v>135</v>
      </c>
      <c r="H102" s="81">
        <v>-9</v>
      </c>
      <c r="I102" s="81">
        <v>926</v>
      </c>
      <c r="J102" s="81">
        <v>97</v>
      </c>
      <c r="K102" s="81">
        <v>1158</v>
      </c>
      <c r="L102" s="81">
        <v>70892</v>
      </c>
    </row>
    <row r="103" ht="25" customHeight="1">
      <c r="B103" s="77">
        <v>43984</v>
      </c>
      <c r="C103" s="83">
        <v>20</v>
      </c>
      <c r="D103" s="84">
        <v>1</v>
      </c>
      <c r="E103" s="84">
        <v>21</v>
      </c>
      <c r="F103" s="84">
        <v>91</v>
      </c>
      <c r="G103" s="84">
        <v>112</v>
      </c>
      <c r="H103" s="84">
        <v>-23</v>
      </c>
      <c r="I103" s="84">
        <v>949</v>
      </c>
      <c r="J103" s="84">
        <v>97</v>
      </c>
      <c r="K103" s="84">
        <v>1158</v>
      </c>
      <c r="L103" s="84">
        <v>71617</v>
      </c>
    </row>
    <row r="104" ht="25" customHeight="1">
      <c r="B104" s="77">
        <v>43985</v>
      </c>
      <c r="C104" s="80">
        <v>20</v>
      </c>
      <c r="D104" s="81">
        <v>0</v>
      </c>
      <c r="E104" s="81">
        <v>20</v>
      </c>
      <c r="F104" s="81">
        <v>90</v>
      </c>
      <c r="G104" s="81">
        <v>110</v>
      </c>
      <c r="H104" s="81">
        <v>-2</v>
      </c>
      <c r="I104" s="81">
        <v>951</v>
      </c>
      <c r="J104" s="81">
        <v>97</v>
      </c>
      <c r="K104" s="81">
        <v>1158</v>
      </c>
      <c r="L104" s="81">
        <v>72237</v>
      </c>
    </row>
    <row r="105" ht="25" customHeight="1">
      <c r="B105" s="77">
        <v>43986</v>
      </c>
      <c r="C105" s="83">
        <v>19</v>
      </c>
      <c r="D105" s="84">
        <v>0</v>
      </c>
      <c r="E105" s="84">
        <v>19</v>
      </c>
      <c r="F105" s="84">
        <v>83</v>
      </c>
      <c r="G105" s="84">
        <v>102</v>
      </c>
      <c r="H105" s="84">
        <v>-8</v>
      </c>
      <c r="I105" s="84">
        <v>959</v>
      </c>
      <c r="J105" s="84">
        <v>97</v>
      </c>
      <c r="K105" s="84">
        <v>1158</v>
      </c>
      <c r="L105" s="84">
        <v>73072</v>
      </c>
    </row>
    <row r="106" ht="25" customHeight="1">
      <c r="B106" s="77">
        <v>43987</v>
      </c>
      <c r="C106" s="80">
        <v>18</v>
      </c>
      <c r="D106" s="81">
        <v>0</v>
      </c>
      <c r="E106" s="81">
        <v>18</v>
      </c>
      <c r="F106" s="81">
        <v>79</v>
      </c>
      <c r="G106" s="81">
        <v>97</v>
      </c>
      <c r="H106" s="81">
        <v>-5</v>
      </c>
      <c r="I106" s="81">
        <v>965</v>
      </c>
      <c r="J106" s="81">
        <v>97</v>
      </c>
      <c r="K106" s="81">
        <v>1159</v>
      </c>
      <c r="L106" s="81">
        <v>74186</v>
      </c>
    </row>
    <row r="107" ht="25" customHeight="1">
      <c r="B107" s="77">
        <v>43988</v>
      </c>
      <c r="C107" s="83">
        <v>18</v>
      </c>
      <c r="D107" s="84">
        <v>0</v>
      </c>
      <c r="E107" s="84">
        <v>18</v>
      </c>
      <c r="F107" s="84">
        <v>73</v>
      </c>
      <c r="G107" s="84">
        <v>91</v>
      </c>
      <c r="H107" s="84">
        <v>-6</v>
      </c>
      <c r="I107" s="84">
        <v>971</v>
      </c>
      <c r="J107" s="84">
        <v>97</v>
      </c>
      <c r="K107" s="84">
        <v>1159</v>
      </c>
      <c r="L107" s="84">
        <v>75290</v>
      </c>
    </row>
    <row r="108" ht="25" customHeight="1">
      <c r="B108" s="77">
        <v>43989</v>
      </c>
      <c r="C108" s="80">
        <v>18</v>
      </c>
      <c r="D108" s="81">
        <v>0</v>
      </c>
      <c r="E108" s="81">
        <v>18</v>
      </c>
      <c r="F108" s="81">
        <v>73</v>
      </c>
      <c r="G108" s="81">
        <v>91</v>
      </c>
      <c r="H108" s="81">
        <v>0</v>
      </c>
      <c r="I108" s="81">
        <v>971</v>
      </c>
      <c r="J108" s="81">
        <v>97</v>
      </c>
      <c r="K108" s="81">
        <v>1159</v>
      </c>
      <c r="L108" s="81">
        <v>76142</v>
      </c>
    </row>
    <row r="109" ht="25" customHeight="1">
      <c r="B109" s="77">
        <v>43990</v>
      </c>
      <c r="C109" s="83">
        <v>18</v>
      </c>
      <c r="D109" s="84">
        <v>0</v>
      </c>
      <c r="E109" s="84">
        <v>18</v>
      </c>
      <c r="F109" s="84">
        <v>59</v>
      </c>
      <c r="G109" s="84">
        <v>77</v>
      </c>
      <c r="H109" s="84">
        <v>-14</v>
      </c>
      <c r="I109" s="84">
        <v>985</v>
      </c>
      <c r="J109" s="84">
        <v>97</v>
      </c>
      <c r="K109" s="84">
        <v>1159</v>
      </c>
      <c r="L109" s="84">
        <v>76501</v>
      </c>
    </row>
    <row r="110" ht="25" customHeight="1">
      <c r="B110" s="77">
        <v>43991</v>
      </c>
      <c r="C110" s="80">
        <v>18</v>
      </c>
      <c r="D110" s="81">
        <v>0</v>
      </c>
      <c r="E110" s="81">
        <v>18</v>
      </c>
      <c r="F110" s="81">
        <v>50</v>
      </c>
      <c r="G110" s="81">
        <v>68</v>
      </c>
      <c r="H110" s="81">
        <v>-9</v>
      </c>
      <c r="I110" s="81">
        <v>994</v>
      </c>
      <c r="J110" s="81">
        <v>97</v>
      </c>
      <c r="K110" s="81">
        <v>1159</v>
      </c>
      <c r="L110" s="81">
        <v>77216</v>
      </c>
    </row>
    <row r="111" ht="25" customHeight="1">
      <c r="B111" s="77">
        <v>43992</v>
      </c>
      <c r="C111" s="83">
        <v>18</v>
      </c>
      <c r="D111" s="84">
        <v>0</v>
      </c>
      <c r="E111" s="84">
        <v>18</v>
      </c>
      <c r="F111" s="84">
        <v>36</v>
      </c>
      <c r="G111" s="84">
        <v>54</v>
      </c>
      <c r="H111" s="84">
        <v>-14</v>
      </c>
      <c r="I111" s="84">
        <v>1008</v>
      </c>
      <c r="J111" s="84">
        <v>97</v>
      </c>
      <c r="K111" s="84">
        <v>1159</v>
      </c>
      <c r="L111" s="84">
        <v>78174</v>
      </c>
    </row>
    <row r="112" ht="25" customHeight="1">
      <c r="B112" s="77">
        <v>43993</v>
      </c>
      <c r="C112" s="80">
        <v>16</v>
      </c>
      <c r="D112" s="81">
        <v>1</v>
      </c>
      <c r="E112" s="81">
        <v>17</v>
      </c>
      <c r="F112" s="81">
        <v>35</v>
      </c>
      <c r="G112" s="81">
        <v>52</v>
      </c>
      <c r="H112" s="81">
        <v>-2</v>
      </c>
      <c r="I112" s="81">
        <v>1012</v>
      </c>
      <c r="J112" s="81">
        <v>97</v>
      </c>
      <c r="K112" s="81">
        <v>1161</v>
      </c>
      <c r="L112" s="81">
        <v>79025</v>
      </c>
    </row>
    <row r="113" ht="25" customHeight="1">
      <c r="B113" s="77">
        <v>43994</v>
      </c>
      <c r="C113" s="83">
        <v>16</v>
      </c>
      <c r="D113" s="84">
        <v>1</v>
      </c>
      <c r="E113" s="84">
        <v>17</v>
      </c>
      <c r="F113" s="84">
        <v>30</v>
      </c>
      <c r="G113" s="84">
        <v>47</v>
      </c>
      <c r="H113" s="84">
        <v>-5</v>
      </c>
      <c r="I113" s="84">
        <v>1017</v>
      </c>
      <c r="J113" s="84">
        <v>97</v>
      </c>
      <c r="K113" s="84">
        <v>1161</v>
      </c>
      <c r="L113" s="84">
        <v>80063</v>
      </c>
    </row>
    <row r="114" ht="25" customHeight="1">
      <c r="B114" s="77">
        <v>43995</v>
      </c>
      <c r="C114" s="80">
        <v>15</v>
      </c>
      <c r="D114" s="81">
        <v>1</v>
      </c>
      <c r="E114" s="81">
        <v>16</v>
      </c>
      <c r="F114" s="81">
        <v>29</v>
      </c>
      <c r="G114" s="81">
        <v>45</v>
      </c>
      <c r="H114" s="81">
        <v>-2</v>
      </c>
      <c r="I114" s="81">
        <v>1020</v>
      </c>
      <c r="J114" s="81">
        <v>97</v>
      </c>
      <c r="K114" s="81">
        <v>1162</v>
      </c>
      <c r="L114" s="81">
        <v>81255</v>
      </c>
    </row>
    <row r="115" ht="25" customHeight="1">
      <c r="B115" s="77">
        <v>43996</v>
      </c>
      <c r="C115" s="83">
        <v>15</v>
      </c>
      <c r="D115" s="84">
        <v>1</v>
      </c>
      <c r="E115" s="84">
        <v>16</v>
      </c>
      <c r="F115" s="84">
        <v>28</v>
      </c>
      <c r="G115" s="84">
        <v>44</v>
      </c>
      <c r="H115" s="84">
        <v>-1</v>
      </c>
      <c r="I115" s="84">
        <v>1021</v>
      </c>
      <c r="J115" s="84">
        <v>97</v>
      </c>
      <c r="K115" s="84">
        <v>1162</v>
      </c>
      <c r="L115" s="84">
        <v>81981</v>
      </c>
    </row>
    <row r="116" ht="25" customHeight="1">
      <c r="B116" s="77">
        <v>43997</v>
      </c>
      <c r="C116" s="80">
        <v>17</v>
      </c>
      <c r="D116" s="81">
        <v>1</v>
      </c>
      <c r="E116" s="81">
        <v>18</v>
      </c>
      <c r="F116" s="81">
        <v>19</v>
      </c>
      <c r="G116" s="81">
        <v>37</v>
      </c>
      <c r="H116" s="81">
        <v>-7</v>
      </c>
      <c r="I116" s="81">
        <v>1028</v>
      </c>
      <c r="J116" s="81">
        <v>97</v>
      </c>
      <c r="K116" s="81">
        <v>1162</v>
      </c>
      <c r="L116" s="81">
        <v>82392</v>
      </c>
    </row>
    <row r="117" ht="25" customHeight="1">
      <c r="B117" s="77">
        <v>43998</v>
      </c>
      <c r="C117" s="83">
        <v>18</v>
      </c>
      <c r="D117" s="84">
        <v>0</v>
      </c>
      <c r="E117" s="84">
        <v>18</v>
      </c>
      <c r="F117" s="84">
        <v>18</v>
      </c>
      <c r="G117" s="84">
        <v>36</v>
      </c>
      <c r="H117" s="84">
        <v>-1</v>
      </c>
      <c r="I117" s="84">
        <v>1029</v>
      </c>
      <c r="J117" s="84">
        <v>97</v>
      </c>
      <c r="K117" s="84">
        <v>1162</v>
      </c>
      <c r="L117" s="84">
        <v>83281</v>
      </c>
    </row>
    <row r="118" ht="25" customHeight="1">
      <c r="B118" s="77">
        <v>43999</v>
      </c>
      <c r="C118" s="80">
        <v>18</v>
      </c>
      <c r="D118" s="81">
        <v>0</v>
      </c>
      <c r="E118" s="81">
        <v>18</v>
      </c>
      <c r="F118" s="81">
        <v>15</v>
      </c>
      <c r="G118" s="81">
        <v>33</v>
      </c>
      <c r="H118" s="81">
        <v>-3</v>
      </c>
      <c r="I118" s="81">
        <v>1032</v>
      </c>
      <c r="J118" s="81">
        <v>97</v>
      </c>
      <c r="K118" s="81">
        <v>1162</v>
      </c>
      <c r="L118" s="81">
        <v>84265</v>
      </c>
    </row>
    <row r="119" ht="25" customHeight="1">
      <c r="B119" s="77">
        <v>44000</v>
      </c>
      <c r="C119" s="83">
        <v>18</v>
      </c>
      <c r="D119" s="84">
        <v>0</v>
      </c>
      <c r="E119" s="84">
        <v>18</v>
      </c>
      <c r="F119" s="84">
        <v>17</v>
      </c>
      <c r="G119" s="84">
        <v>35</v>
      </c>
      <c r="H119" s="84">
        <v>2</v>
      </c>
      <c r="I119" s="84">
        <v>1033</v>
      </c>
      <c r="J119" s="84">
        <v>97</v>
      </c>
      <c r="K119" s="84">
        <v>1165</v>
      </c>
      <c r="L119" s="84">
        <v>85222</v>
      </c>
    </row>
    <row r="120" ht="25" customHeight="1">
      <c r="B120" s="77">
        <v>44001</v>
      </c>
      <c r="C120" s="80">
        <v>18</v>
      </c>
      <c r="D120" s="81">
        <v>0</v>
      </c>
      <c r="E120" s="81">
        <v>18</v>
      </c>
      <c r="F120" s="81">
        <v>16</v>
      </c>
      <c r="G120" s="81">
        <v>34</v>
      </c>
      <c r="H120" s="81">
        <v>-1</v>
      </c>
      <c r="I120" s="81">
        <v>1034</v>
      </c>
      <c r="J120" s="81">
        <v>97</v>
      </c>
      <c r="K120" s="81">
        <v>1165</v>
      </c>
      <c r="L120" s="81">
        <v>86273</v>
      </c>
    </row>
    <row r="121" ht="25" customHeight="1">
      <c r="B121" s="77">
        <v>44002</v>
      </c>
      <c r="C121" s="83">
        <v>18</v>
      </c>
      <c r="D121" s="84">
        <v>0</v>
      </c>
      <c r="E121" s="84">
        <v>18</v>
      </c>
      <c r="F121" s="84">
        <v>12</v>
      </c>
      <c r="G121" s="84">
        <v>30</v>
      </c>
      <c r="H121" s="84">
        <v>-4</v>
      </c>
      <c r="I121" s="84">
        <v>1040</v>
      </c>
      <c r="J121" s="84">
        <v>97</v>
      </c>
      <c r="K121" s="84">
        <v>1167</v>
      </c>
      <c r="L121" s="84">
        <v>87292</v>
      </c>
    </row>
    <row r="122" ht="25" customHeight="1">
      <c r="B122" s="77">
        <v>44003</v>
      </c>
      <c r="C122" s="80">
        <v>17</v>
      </c>
      <c r="D122" s="81">
        <v>0</v>
      </c>
      <c r="E122" s="81">
        <v>17</v>
      </c>
      <c r="F122" s="81">
        <v>19</v>
      </c>
      <c r="G122" s="81">
        <v>36</v>
      </c>
      <c r="H122" s="81">
        <v>6</v>
      </c>
      <c r="I122" s="81">
        <v>1040</v>
      </c>
      <c r="J122" s="81">
        <v>97</v>
      </c>
      <c r="K122" s="81">
        <v>1173</v>
      </c>
      <c r="L122" s="81">
        <v>87935</v>
      </c>
    </row>
    <row r="123" ht="25" customHeight="1">
      <c r="B123" s="77">
        <v>44004</v>
      </c>
      <c r="C123" s="83">
        <v>15</v>
      </c>
      <c r="D123" s="84">
        <v>0</v>
      </c>
      <c r="E123" s="84">
        <v>15</v>
      </c>
      <c r="F123" s="84">
        <v>18</v>
      </c>
      <c r="G123" s="84">
        <v>33</v>
      </c>
      <c r="H123" s="84">
        <v>-3</v>
      </c>
      <c r="I123" s="84">
        <v>1044</v>
      </c>
      <c r="J123" s="84">
        <v>97</v>
      </c>
      <c r="K123" s="84">
        <v>1174</v>
      </c>
      <c r="L123" s="84">
        <v>88372</v>
      </c>
    </row>
    <row r="124" ht="25" customHeight="1">
      <c r="B124" s="77">
        <v>44005</v>
      </c>
      <c r="C124" s="80">
        <v>9</v>
      </c>
      <c r="D124" s="81">
        <v>0</v>
      </c>
      <c r="E124" s="81">
        <v>9</v>
      </c>
      <c r="F124" s="81">
        <v>19</v>
      </c>
      <c r="G124" s="81">
        <v>28</v>
      </c>
      <c r="H124" s="81">
        <v>-5</v>
      </c>
      <c r="I124" s="81">
        <v>1050</v>
      </c>
      <c r="J124" s="81">
        <v>97</v>
      </c>
      <c r="K124" s="81">
        <v>1175</v>
      </c>
      <c r="L124" s="81">
        <v>89226</v>
      </c>
    </row>
    <row r="125" ht="25" customHeight="1">
      <c r="B125" s="77">
        <v>44006</v>
      </c>
      <c r="C125" s="83">
        <v>9</v>
      </c>
      <c r="D125" s="84">
        <v>0</v>
      </c>
      <c r="E125" s="84">
        <v>9</v>
      </c>
      <c r="F125" s="84">
        <v>19</v>
      </c>
      <c r="G125" s="84">
        <v>28</v>
      </c>
      <c r="H125" s="84">
        <v>0</v>
      </c>
      <c r="I125" s="84">
        <v>1050</v>
      </c>
      <c r="J125" s="84">
        <v>97</v>
      </c>
      <c r="K125" s="84">
        <v>1175</v>
      </c>
      <c r="L125" s="84">
        <v>90262</v>
      </c>
    </row>
    <row r="126" ht="25" customHeight="1">
      <c r="B126" s="77">
        <v>44007</v>
      </c>
      <c r="C126" s="80">
        <v>10</v>
      </c>
      <c r="D126" s="81">
        <v>0</v>
      </c>
      <c r="E126" s="81">
        <v>10</v>
      </c>
      <c r="F126" s="81">
        <v>18</v>
      </c>
      <c r="G126" s="81">
        <v>28</v>
      </c>
      <c r="H126" s="81">
        <v>0</v>
      </c>
      <c r="I126" s="81">
        <v>1050</v>
      </c>
      <c r="J126" s="81">
        <v>97</v>
      </c>
      <c r="K126" s="81">
        <v>1175</v>
      </c>
      <c r="L126" s="81">
        <v>91283</v>
      </c>
    </row>
    <row r="127" ht="25" customHeight="1">
      <c r="B127" s="77">
        <v>44008</v>
      </c>
      <c r="C127" s="83">
        <v>9</v>
      </c>
      <c r="D127" s="84">
        <v>0</v>
      </c>
      <c r="E127" s="84">
        <v>9</v>
      </c>
      <c r="F127" s="84">
        <v>21</v>
      </c>
      <c r="G127" s="84">
        <v>30</v>
      </c>
      <c r="H127" s="84">
        <v>2</v>
      </c>
      <c r="I127" s="84">
        <v>1051</v>
      </c>
      <c r="J127" s="84">
        <v>97</v>
      </c>
      <c r="K127" s="84">
        <v>1178</v>
      </c>
      <c r="L127" s="84">
        <v>92448</v>
      </c>
    </row>
    <row r="128" ht="25" customHeight="1">
      <c r="B128" s="77">
        <v>44009</v>
      </c>
      <c r="C128" s="80">
        <v>9</v>
      </c>
      <c r="D128" s="81">
        <v>0</v>
      </c>
      <c r="E128" s="81">
        <v>9</v>
      </c>
      <c r="F128" s="81">
        <v>22</v>
      </c>
      <c r="G128" s="81">
        <v>31</v>
      </c>
      <c r="H128" s="81">
        <v>1</v>
      </c>
      <c r="I128" s="81">
        <v>1051</v>
      </c>
      <c r="J128" s="81">
        <v>97</v>
      </c>
      <c r="K128" s="81">
        <v>1179</v>
      </c>
      <c r="L128" s="81">
        <v>93372</v>
      </c>
    </row>
    <row r="129" ht="25" customHeight="1">
      <c r="B129" s="77">
        <v>44010</v>
      </c>
      <c r="C129" s="83">
        <v>4</v>
      </c>
      <c r="D129" s="84">
        <v>0</v>
      </c>
      <c r="E129" s="84">
        <v>4</v>
      </c>
      <c r="F129" s="84">
        <v>22</v>
      </c>
      <c r="G129" s="84">
        <v>26</v>
      </c>
      <c r="H129" s="84">
        <v>-5</v>
      </c>
      <c r="I129" s="84">
        <v>1057</v>
      </c>
      <c r="J129" s="84">
        <v>97</v>
      </c>
      <c r="K129" s="84">
        <v>1180</v>
      </c>
      <c r="L129" s="84">
        <v>93852</v>
      </c>
    </row>
    <row r="130" ht="25" customHeight="1">
      <c r="B130" s="77">
        <v>44011</v>
      </c>
      <c r="C130" s="80">
        <v>4</v>
      </c>
      <c r="D130" s="81">
        <v>0</v>
      </c>
      <c r="E130" s="81">
        <v>4</v>
      </c>
      <c r="F130" s="81">
        <v>22</v>
      </c>
      <c r="G130" s="81">
        <v>26</v>
      </c>
      <c r="H130" s="81">
        <v>0</v>
      </c>
      <c r="I130" s="81">
        <v>1057</v>
      </c>
      <c r="J130" s="81">
        <v>97</v>
      </c>
      <c r="K130" s="81">
        <v>1180</v>
      </c>
      <c r="L130" s="81">
        <v>94170</v>
      </c>
    </row>
    <row r="131" ht="25" customHeight="1">
      <c r="B131" s="77">
        <v>44012</v>
      </c>
      <c r="C131" s="83">
        <v>4</v>
      </c>
      <c r="D131" s="84">
        <v>0</v>
      </c>
      <c r="E131" s="84">
        <v>4</v>
      </c>
      <c r="F131" s="84">
        <v>23</v>
      </c>
      <c r="G131" s="84">
        <v>27</v>
      </c>
      <c r="H131" s="84">
        <v>1</v>
      </c>
      <c r="I131" s="84">
        <v>1057</v>
      </c>
      <c r="J131" s="84">
        <v>97</v>
      </c>
      <c r="K131" s="84">
        <v>1181</v>
      </c>
      <c r="L131" s="84">
        <v>95094</v>
      </c>
    </row>
    <row r="132" ht="25" customHeight="1">
      <c r="B132" s="77">
        <v>44013</v>
      </c>
      <c r="C132" s="80">
        <v>4</v>
      </c>
      <c r="D132" s="81">
        <v>0</v>
      </c>
      <c r="E132" s="81">
        <v>4</v>
      </c>
      <c r="F132" s="81">
        <v>22</v>
      </c>
      <c r="G132" s="81">
        <v>26</v>
      </c>
      <c r="H132" s="81">
        <v>-1</v>
      </c>
      <c r="I132" s="81">
        <v>1058</v>
      </c>
      <c r="J132" s="81">
        <v>97</v>
      </c>
      <c r="K132" s="81">
        <v>1181</v>
      </c>
      <c r="L132" s="81">
        <v>95926</v>
      </c>
    </row>
    <row r="133" ht="25" customHeight="1">
      <c r="B133" s="77">
        <v>44014</v>
      </c>
      <c r="C133" s="83">
        <v>4</v>
      </c>
      <c r="D133" s="84">
        <v>0</v>
      </c>
      <c r="E133" s="84">
        <v>4</v>
      </c>
      <c r="F133" s="84">
        <v>21</v>
      </c>
      <c r="G133" s="84">
        <v>25</v>
      </c>
      <c r="H133" s="84">
        <v>-1</v>
      </c>
      <c r="I133" s="84">
        <v>1059</v>
      </c>
      <c r="J133" s="84">
        <v>97</v>
      </c>
      <c r="K133" s="84">
        <v>1181</v>
      </c>
      <c r="L133" s="84">
        <v>96914</v>
      </c>
    </row>
    <row r="134" ht="25" customHeight="1">
      <c r="B134" s="77">
        <v>44015</v>
      </c>
      <c r="C134" s="80">
        <v>4</v>
      </c>
      <c r="D134" s="81">
        <v>0</v>
      </c>
      <c r="E134" s="81">
        <v>4</v>
      </c>
      <c r="F134" s="81">
        <v>21</v>
      </c>
      <c r="G134" s="81">
        <v>25</v>
      </c>
      <c r="H134" s="81">
        <v>0</v>
      </c>
      <c r="I134" s="81">
        <v>1060</v>
      </c>
      <c r="J134" s="81">
        <v>97</v>
      </c>
      <c r="K134" s="81">
        <v>1182</v>
      </c>
      <c r="L134" s="81">
        <v>97852</v>
      </c>
    </row>
    <row r="135" ht="25" customHeight="1">
      <c r="B135" s="77">
        <v>44016</v>
      </c>
      <c r="C135" s="83">
        <v>3</v>
      </c>
      <c r="D135" s="84">
        <v>0</v>
      </c>
      <c r="E135" s="84">
        <v>3</v>
      </c>
      <c r="F135" s="84">
        <v>23</v>
      </c>
      <c r="G135" s="84">
        <v>26</v>
      </c>
      <c r="H135" s="84">
        <v>1</v>
      </c>
      <c r="I135" s="84">
        <v>1060</v>
      </c>
      <c r="J135" s="84">
        <v>97</v>
      </c>
      <c r="K135" s="84">
        <v>1183</v>
      </c>
      <c r="L135" s="84">
        <v>98936</v>
      </c>
    </row>
    <row r="136" ht="25" customHeight="1">
      <c r="B136" s="77">
        <v>44017</v>
      </c>
      <c r="C136" s="80">
        <v>3</v>
      </c>
      <c r="D136" s="81">
        <v>0</v>
      </c>
      <c r="E136" s="81">
        <v>3</v>
      </c>
      <c r="F136" s="81">
        <v>23</v>
      </c>
      <c r="G136" s="81">
        <v>26</v>
      </c>
      <c r="H136" s="81">
        <v>0</v>
      </c>
      <c r="I136" s="81">
        <v>1060</v>
      </c>
      <c r="J136" s="81">
        <v>97</v>
      </c>
      <c r="K136" s="81">
        <v>1183</v>
      </c>
      <c r="L136" s="81">
        <v>99467</v>
      </c>
    </row>
    <row r="137" ht="25" customHeight="1">
      <c r="B137" s="77">
        <v>44018</v>
      </c>
      <c r="C137" s="83">
        <v>4</v>
      </c>
      <c r="D137" s="84">
        <v>0</v>
      </c>
      <c r="E137" s="84">
        <v>4</v>
      </c>
      <c r="F137" s="84">
        <v>22</v>
      </c>
      <c r="G137" s="84">
        <v>26</v>
      </c>
      <c r="H137" s="84">
        <v>0</v>
      </c>
      <c r="I137" s="84">
        <v>1060</v>
      </c>
      <c r="J137" s="84">
        <v>97</v>
      </c>
      <c r="K137" s="84">
        <v>1183</v>
      </c>
      <c r="L137" s="84">
        <v>99705</v>
      </c>
    </row>
    <row r="138" ht="25" customHeight="1">
      <c r="B138" s="77">
        <v>44019</v>
      </c>
      <c r="C138" s="80">
        <v>4</v>
      </c>
      <c r="D138" s="81">
        <v>0</v>
      </c>
      <c r="E138" s="81">
        <v>4</v>
      </c>
      <c r="F138" s="81">
        <v>23</v>
      </c>
      <c r="G138" s="81">
        <v>27</v>
      </c>
      <c r="H138" s="81">
        <v>1</v>
      </c>
      <c r="I138" s="81">
        <v>1060</v>
      </c>
      <c r="J138" s="81">
        <v>97</v>
      </c>
      <c r="K138" s="81">
        <v>1184</v>
      </c>
      <c r="L138" s="81">
        <v>100737</v>
      </c>
    </row>
    <row r="139" ht="25" customHeight="1">
      <c r="B139" s="77">
        <v>44020</v>
      </c>
      <c r="C139" s="83">
        <v>4</v>
      </c>
      <c r="D139" s="84">
        <v>0</v>
      </c>
      <c r="E139" s="84">
        <v>4</v>
      </c>
      <c r="F139" s="84">
        <v>24</v>
      </c>
      <c r="G139" s="84">
        <v>28</v>
      </c>
      <c r="H139" s="84">
        <v>1</v>
      </c>
      <c r="I139" s="84">
        <v>1060</v>
      </c>
      <c r="J139" s="84">
        <v>97</v>
      </c>
      <c r="K139" s="84">
        <v>1185</v>
      </c>
      <c r="L139" s="84">
        <v>101642</v>
      </c>
    </row>
    <row r="140" ht="25" customHeight="1">
      <c r="B140" s="77">
        <v>44021</v>
      </c>
      <c r="C140" s="80">
        <v>4</v>
      </c>
      <c r="D140" s="81">
        <v>0</v>
      </c>
      <c r="E140" s="81">
        <v>4</v>
      </c>
      <c r="F140" s="81">
        <v>24</v>
      </c>
      <c r="G140" s="81">
        <v>28</v>
      </c>
      <c r="H140" s="81">
        <v>0</v>
      </c>
      <c r="I140" s="81">
        <v>1060</v>
      </c>
      <c r="J140" s="81">
        <v>97</v>
      </c>
      <c r="K140" s="81">
        <v>1185</v>
      </c>
      <c r="L140" s="81">
        <v>102585</v>
      </c>
    </row>
    <row r="141" ht="25" customHeight="1">
      <c r="B141" s="77">
        <v>44022</v>
      </c>
      <c r="C141" s="83">
        <v>4</v>
      </c>
      <c r="D141" s="84">
        <v>0</v>
      </c>
      <c r="E141" s="84">
        <v>4</v>
      </c>
      <c r="F141" s="84">
        <v>23</v>
      </c>
      <c r="G141" s="84">
        <v>27</v>
      </c>
      <c r="H141" s="84">
        <v>-1</v>
      </c>
      <c r="I141" s="84">
        <v>1062</v>
      </c>
      <c r="J141" s="84">
        <v>97</v>
      </c>
      <c r="K141" s="84">
        <v>1186</v>
      </c>
      <c r="L141" s="84">
        <v>103582</v>
      </c>
    </row>
    <row r="142" ht="25" customHeight="1">
      <c r="B142" s="77">
        <v>44023</v>
      </c>
      <c r="C142" s="80">
        <v>4</v>
      </c>
      <c r="D142" s="81">
        <v>0</v>
      </c>
      <c r="E142" s="81">
        <v>4</v>
      </c>
      <c r="F142" s="81">
        <v>25</v>
      </c>
      <c r="G142" s="81">
        <v>29</v>
      </c>
      <c r="H142" s="81">
        <v>2</v>
      </c>
      <c r="I142" s="81">
        <v>1062</v>
      </c>
      <c r="J142" s="81">
        <v>97</v>
      </c>
      <c r="K142" s="81">
        <v>1188</v>
      </c>
      <c r="L142" s="81">
        <v>104475</v>
      </c>
    </row>
    <row r="143" ht="25" customHeight="1">
      <c r="B143" s="77">
        <v>44024</v>
      </c>
      <c r="C143" s="83">
        <v>4</v>
      </c>
      <c r="D143" s="84">
        <v>0</v>
      </c>
      <c r="E143" s="84">
        <v>4</v>
      </c>
      <c r="F143" s="84">
        <v>53</v>
      </c>
      <c r="G143" s="84">
        <v>57</v>
      </c>
      <c r="H143" s="84">
        <v>28</v>
      </c>
      <c r="I143" s="84">
        <v>1062</v>
      </c>
      <c r="J143" s="84">
        <v>97</v>
      </c>
      <c r="K143" s="84">
        <v>1216</v>
      </c>
      <c r="L143" s="84">
        <v>105034</v>
      </c>
    </row>
    <row r="144" ht="25" customHeight="1">
      <c r="B144" s="77">
        <v>44025</v>
      </c>
      <c r="C144" s="80">
        <v>4</v>
      </c>
      <c r="D144" s="81">
        <v>0</v>
      </c>
      <c r="E144" s="81">
        <v>4</v>
      </c>
      <c r="F144" s="81">
        <v>53</v>
      </c>
      <c r="G144" s="81">
        <v>57</v>
      </c>
      <c r="H144" s="81">
        <v>0</v>
      </c>
      <c r="I144" s="81">
        <v>1062</v>
      </c>
      <c r="J144" s="81">
        <v>97</v>
      </c>
      <c r="K144" s="81">
        <v>1216</v>
      </c>
      <c r="L144" s="81">
        <v>105315</v>
      </c>
    </row>
    <row r="145" ht="25" customHeight="1">
      <c r="B145" s="77">
        <v>44026</v>
      </c>
      <c r="C145" s="83">
        <v>5</v>
      </c>
      <c r="D145" s="84">
        <v>0</v>
      </c>
      <c r="E145" s="84">
        <v>5</v>
      </c>
      <c r="F145" s="84">
        <v>52</v>
      </c>
      <c r="G145" s="84">
        <v>57</v>
      </c>
      <c r="H145" s="84">
        <v>0</v>
      </c>
      <c r="I145" s="84">
        <v>1062</v>
      </c>
      <c r="J145" s="84">
        <v>97</v>
      </c>
      <c r="K145" s="84">
        <v>1216</v>
      </c>
      <c r="L145" s="84">
        <v>106176</v>
      </c>
    </row>
    <row r="146" ht="25" customHeight="1">
      <c r="B146" s="77">
        <v>44027</v>
      </c>
      <c r="C146" s="80">
        <v>5</v>
      </c>
      <c r="D146" s="81">
        <v>0</v>
      </c>
      <c r="E146" s="81">
        <v>5</v>
      </c>
      <c r="F146" s="81">
        <v>54</v>
      </c>
      <c r="G146" s="81">
        <v>59</v>
      </c>
      <c r="H146" s="81">
        <v>2</v>
      </c>
      <c r="I146" s="81">
        <v>1062</v>
      </c>
      <c r="J146" s="81">
        <v>97</v>
      </c>
      <c r="K146" s="81">
        <v>1218</v>
      </c>
      <c r="L146" s="81">
        <v>106955</v>
      </c>
    </row>
    <row r="147" ht="25" customHeight="1">
      <c r="B147" s="77">
        <v>44028</v>
      </c>
      <c r="C147" s="83">
        <v>5</v>
      </c>
      <c r="D147" s="84">
        <v>0</v>
      </c>
      <c r="E147" s="84">
        <v>5</v>
      </c>
      <c r="F147" s="84">
        <v>60</v>
      </c>
      <c r="G147" s="84">
        <v>65</v>
      </c>
      <c r="H147" s="84">
        <v>6</v>
      </c>
      <c r="I147" s="84">
        <v>1064</v>
      </c>
      <c r="J147" s="84">
        <v>97</v>
      </c>
      <c r="K147" s="84">
        <v>1226</v>
      </c>
      <c r="L147" s="84">
        <v>107852</v>
      </c>
    </row>
    <row r="148" ht="25" customHeight="1">
      <c r="B148" s="77">
        <v>44029</v>
      </c>
      <c r="C148" s="80">
        <v>6</v>
      </c>
      <c r="D148" s="81">
        <v>0</v>
      </c>
      <c r="E148" s="81">
        <v>6</v>
      </c>
      <c r="F148" s="81">
        <v>63</v>
      </c>
      <c r="G148" s="81">
        <v>69</v>
      </c>
      <c r="H148" s="81">
        <v>4</v>
      </c>
      <c r="I148" s="81">
        <v>1065</v>
      </c>
      <c r="J148" s="81">
        <v>97</v>
      </c>
      <c r="K148" s="81">
        <v>1231</v>
      </c>
      <c r="L148" s="81">
        <v>108711</v>
      </c>
    </row>
    <row r="149" ht="25" customHeight="1">
      <c r="B149" s="77">
        <v>44030</v>
      </c>
      <c r="C149" s="83">
        <v>5</v>
      </c>
      <c r="D149" s="84">
        <v>0</v>
      </c>
      <c r="E149" s="84">
        <v>5</v>
      </c>
      <c r="F149" s="84">
        <v>70</v>
      </c>
      <c r="G149" s="84">
        <v>75</v>
      </c>
      <c r="H149" s="84">
        <v>6</v>
      </c>
      <c r="I149" s="84">
        <v>1066</v>
      </c>
      <c r="J149" s="84">
        <v>97</v>
      </c>
      <c r="K149" s="84">
        <v>1238</v>
      </c>
      <c r="L149" s="84">
        <v>109655</v>
      </c>
    </row>
    <row r="150" ht="25" customHeight="1">
      <c r="B150" s="77">
        <v>44031</v>
      </c>
      <c r="C150" s="80">
        <v>4</v>
      </c>
      <c r="D150" s="81">
        <v>0</v>
      </c>
      <c r="E150" s="81">
        <v>4</v>
      </c>
      <c r="F150" s="81">
        <v>68</v>
      </c>
      <c r="G150" s="81">
        <v>72</v>
      </c>
      <c r="H150" s="81">
        <v>-3</v>
      </c>
      <c r="I150" s="81">
        <v>1070</v>
      </c>
      <c r="J150" s="81">
        <v>97</v>
      </c>
      <c r="K150" s="81">
        <v>1239</v>
      </c>
      <c r="L150" s="81">
        <v>110485</v>
      </c>
    </row>
    <row r="151" ht="25" customHeight="1">
      <c r="B151" s="77">
        <v>44032</v>
      </c>
      <c r="C151" s="83">
        <v>3</v>
      </c>
      <c r="D151" s="84">
        <v>0</v>
      </c>
      <c r="E151" s="84">
        <v>3</v>
      </c>
      <c r="F151" s="84">
        <v>68</v>
      </c>
      <c r="G151" s="84">
        <v>71</v>
      </c>
      <c r="H151" s="84">
        <v>-1</v>
      </c>
      <c r="I151" s="84">
        <v>1071</v>
      </c>
      <c r="J151" s="84">
        <v>97</v>
      </c>
      <c r="K151" s="84">
        <v>1239</v>
      </c>
      <c r="L151" s="84">
        <v>110657</v>
      </c>
    </row>
    <row r="152" ht="25" customHeight="1">
      <c r="B152" s="77">
        <v>44033</v>
      </c>
      <c r="C152" s="80">
        <v>3</v>
      </c>
      <c r="D152" s="81">
        <v>0</v>
      </c>
      <c r="E152" s="81">
        <v>3</v>
      </c>
      <c r="F152" s="81">
        <v>68</v>
      </c>
      <c r="G152" s="81">
        <v>71</v>
      </c>
      <c r="H152" s="81">
        <v>0</v>
      </c>
      <c r="I152" s="81">
        <v>1071</v>
      </c>
      <c r="J152" s="81">
        <v>97</v>
      </c>
      <c r="K152" s="81">
        <v>1239</v>
      </c>
      <c r="L152" s="81">
        <v>111600</v>
      </c>
    </row>
    <row r="153" ht="25" customHeight="1">
      <c r="B153" s="77">
        <v>44034</v>
      </c>
      <c r="C153" s="83">
        <v>3</v>
      </c>
      <c r="D153" s="84">
        <v>0</v>
      </c>
      <c r="E153" s="84">
        <v>3</v>
      </c>
      <c r="F153" s="84">
        <v>72</v>
      </c>
      <c r="G153" s="84">
        <v>75</v>
      </c>
      <c r="H153" s="84">
        <v>4</v>
      </c>
      <c r="I153" s="84">
        <v>1071</v>
      </c>
      <c r="J153" s="84">
        <v>97</v>
      </c>
      <c r="K153" s="84">
        <v>1243</v>
      </c>
      <c r="L153" s="84">
        <v>112649</v>
      </c>
    </row>
    <row r="154" ht="25" customHeight="1">
      <c r="B154" s="77">
        <v>44035</v>
      </c>
      <c r="C154" s="80">
        <v>3</v>
      </c>
      <c r="D154" s="81">
        <v>0</v>
      </c>
      <c r="E154" s="81">
        <v>3</v>
      </c>
      <c r="F154" s="81">
        <v>74</v>
      </c>
      <c r="G154" s="81">
        <v>77</v>
      </c>
      <c r="H154" s="81">
        <v>2</v>
      </c>
      <c r="I154" s="81">
        <v>1071</v>
      </c>
      <c r="J154" s="81">
        <v>97</v>
      </c>
      <c r="K154" s="81">
        <v>1245</v>
      </c>
      <c r="L154" s="81">
        <v>113791</v>
      </c>
    </row>
    <row r="155" ht="25" customHeight="1">
      <c r="B155" s="77">
        <v>44036</v>
      </c>
      <c r="C155" s="83">
        <v>3</v>
      </c>
      <c r="D155" s="84">
        <v>0</v>
      </c>
      <c r="E155" s="84">
        <v>3</v>
      </c>
      <c r="F155" s="84">
        <v>75</v>
      </c>
      <c r="G155" s="84">
        <v>78</v>
      </c>
      <c r="H155" s="84">
        <v>1</v>
      </c>
      <c r="I155" s="84">
        <v>1071</v>
      </c>
      <c r="J155" s="84">
        <v>97</v>
      </c>
      <c r="K155" s="84">
        <v>1246</v>
      </c>
      <c r="L155" s="84">
        <v>114770</v>
      </c>
    </row>
    <row r="156" ht="25" customHeight="1">
      <c r="B156" s="77">
        <v>44037</v>
      </c>
      <c r="C156" s="80">
        <v>3</v>
      </c>
      <c r="D156" s="81">
        <v>0</v>
      </c>
      <c r="E156" s="81">
        <v>3</v>
      </c>
      <c r="F156" s="81">
        <v>76</v>
      </c>
      <c r="G156" s="81">
        <v>79</v>
      </c>
      <c r="H156" s="81">
        <v>1</v>
      </c>
      <c r="I156" s="81">
        <v>1071</v>
      </c>
      <c r="J156" s="81">
        <v>97</v>
      </c>
      <c r="K156" s="81">
        <v>1247</v>
      </c>
      <c r="L156" s="81">
        <v>115719</v>
      </c>
    </row>
    <row r="157" ht="25" customHeight="1">
      <c r="B157" s="77">
        <v>44038</v>
      </c>
      <c r="C157" s="83">
        <v>3</v>
      </c>
      <c r="D157" s="84">
        <v>0</v>
      </c>
      <c r="E157" s="84">
        <v>3</v>
      </c>
      <c r="F157" s="84">
        <v>76</v>
      </c>
      <c r="G157" s="84">
        <v>79</v>
      </c>
      <c r="H157" s="84">
        <v>0</v>
      </c>
      <c r="I157" s="84">
        <v>1071</v>
      </c>
      <c r="J157" s="84">
        <v>97</v>
      </c>
      <c r="K157" s="84">
        <v>1247</v>
      </c>
      <c r="L157" s="84">
        <v>116590</v>
      </c>
    </row>
    <row r="158" ht="25" customHeight="1">
      <c r="B158" s="77">
        <v>44039</v>
      </c>
      <c r="C158" s="80">
        <v>3</v>
      </c>
      <c r="D158" s="81">
        <v>0</v>
      </c>
      <c r="E158" s="81">
        <v>3</v>
      </c>
      <c r="F158" s="81">
        <v>75</v>
      </c>
      <c r="G158" s="81">
        <v>78</v>
      </c>
      <c r="H158" s="81">
        <v>-1</v>
      </c>
      <c r="I158" s="81">
        <v>1072</v>
      </c>
      <c r="J158" s="81">
        <v>97</v>
      </c>
      <c r="K158" s="81">
        <v>1247</v>
      </c>
      <c r="L158" s="81">
        <v>116790</v>
      </c>
    </row>
    <row r="159" ht="25" customHeight="1">
      <c r="B159" s="77">
        <v>44040</v>
      </c>
      <c r="C159" s="83">
        <v>3</v>
      </c>
      <c r="D159" s="84">
        <v>0</v>
      </c>
      <c r="E159" s="84">
        <v>3</v>
      </c>
      <c r="F159" s="84">
        <v>80</v>
      </c>
      <c r="G159" s="84">
        <v>83</v>
      </c>
      <c r="H159" s="84">
        <v>5</v>
      </c>
      <c r="I159" s="84">
        <v>1072</v>
      </c>
      <c r="J159" s="84">
        <v>97</v>
      </c>
      <c r="K159" s="84">
        <v>1252</v>
      </c>
      <c r="L159" s="84">
        <v>117706</v>
      </c>
    </row>
    <row r="160" ht="25" customHeight="1">
      <c r="B160" s="77">
        <v>44041</v>
      </c>
      <c r="C160" s="80">
        <v>3</v>
      </c>
      <c r="D160" s="81">
        <v>0</v>
      </c>
      <c r="E160" s="81">
        <v>3</v>
      </c>
      <c r="F160" s="81">
        <v>83</v>
      </c>
      <c r="G160" s="81">
        <v>86</v>
      </c>
      <c r="H160" s="81">
        <v>3</v>
      </c>
      <c r="I160" s="81">
        <v>1072</v>
      </c>
      <c r="J160" s="81">
        <v>97</v>
      </c>
      <c r="K160" s="81">
        <v>1255</v>
      </c>
      <c r="L160" s="81">
        <v>118592</v>
      </c>
    </row>
    <row r="161" ht="25" customHeight="1">
      <c r="B161" s="77">
        <v>44042</v>
      </c>
      <c r="C161" s="83">
        <v>3</v>
      </c>
      <c r="D161" s="84">
        <v>1</v>
      </c>
      <c r="E161" s="84">
        <v>4</v>
      </c>
      <c r="F161" s="84">
        <v>89</v>
      </c>
      <c r="G161" s="84">
        <v>93</v>
      </c>
      <c r="H161" s="84">
        <v>7</v>
      </c>
      <c r="I161" s="84">
        <v>1072</v>
      </c>
      <c r="J161" s="84">
        <v>97</v>
      </c>
      <c r="K161" s="84">
        <v>1262</v>
      </c>
      <c r="L161" s="84">
        <v>119710</v>
      </c>
    </row>
    <row r="162" ht="25" customHeight="1">
      <c r="B162" s="77">
        <v>44043</v>
      </c>
      <c r="C162" s="80">
        <v>3</v>
      </c>
      <c r="D162" s="81">
        <v>1</v>
      </c>
      <c r="E162" s="81">
        <v>4</v>
      </c>
      <c r="F162" s="81">
        <v>93</v>
      </c>
      <c r="G162" s="81">
        <v>97</v>
      </c>
      <c r="H162" s="81">
        <v>4</v>
      </c>
      <c r="I162" s="81">
        <v>1072</v>
      </c>
      <c r="J162" s="81">
        <v>97</v>
      </c>
      <c r="K162" s="81">
        <v>1266</v>
      </c>
      <c r="L162" s="81">
        <v>120668</v>
      </c>
    </row>
    <row r="163" ht="25" customHeight="1">
      <c r="B163" s="77">
        <v>44044</v>
      </c>
      <c r="C163" s="83">
        <v>4</v>
      </c>
      <c r="D163" s="84">
        <v>1</v>
      </c>
      <c r="E163" s="84">
        <v>5</v>
      </c>
      <c r="F163" s="84">
        <v>92</v>
      </c>
      <c r="G163" s="84">
        <v>97</v>
      </c>
      <c r="H163" s="84">
        <v>0</v>
      </c>
      <c r="I163" s="84">
        <v>1075</v>
      </c>
      <c r="J163" s="84">
        <v>97</v>
      </c>
      <c r="K163" s="84">
        <v>1269</v>
      </c>
      <c r="L163" s="84">
        <v>121803</v>
      </c>
    </row>
    <row r="164" ht="25" customHeight="1">
      <c r="B164" s="77">
        <v>44045</v>
      </c>
      <c r="C164" s="80">
        <v>5</v>
      </c>
      <c r="D164" s="81">
        <v>1</v>
      </c>
      <c r="E164" s="81">
        <v>6</v>
      </c>
      <c r="F164" s="81">
        <v>92</v>
      </c>
      <c r="G164" s="81">
        <v>98</v>
      </c>
      <c r="H164" s="81">
        <v>1</v>
      </c>
      <c r="I164" s="81">
        <v>1075</v>
      </c>
      <c r="J164" s="81">
        <v>97</v>
      </c>
      <c r="K164" s="81">
        <v>1270</v>
      </c>
      <c r="L164" s="81">
        <v>122362</v>
      </c>
    </row>
    <row r="165" ht="25" customHeight="1">
      <c r="B165" s="77">
        <v>44046</v>
      </c>
      <c r="C165" s="83">
        <v>5</v>
      </c>
      <c r="D165" s="84">
        <v>1</v>
      </c>
      <c r="E165" s="84">
        <v>6</v>
      </c>
      <c r="F165" s="84">
        <v>92</v>
      </c>
      <c r="G165" s="84">
        <v>98</v>
      </c>
      <c r="H165" s="84">
        <v>0</v>
      </c>
      <c r="I165" s="84">
        <v>1075</v>
      </c>
      <c r="J165" s="84">
        <v>97</v>
      </c>
      <c r="K165" s="84">
        <v>1270</v>
      </c>
      <c r="L165" s="84">
        <v>122601</v>
      </c>
    </row>
    <row r="166" ht="25" customHeight="1">
      <c r="B166" s="77">
        <v>44047</v>
      </c>
      <c r="C166" s="80">
        <v>6</v>
      </c>
      <c r="D166" s="81">
        <v>1</v>
      </c>
      <c r="E166" s="81">
        <v>7</v>
      </c>
      <c r="F166" s="81">
        <v>92</v>
      </c>
      <c r="G166" s="81">
        <v>99</v>
      </c>
      <c r="H166" s="81">
        <v>1</v>
      </c>
      <c r="I166" s="81">
        <v>1076</v>
      </c>
      <c r="J166" s="81">
        <v>97</v>
      </c>
      <c r="K166" s="81">
        <v>1272</v>
      </c>
      <c r="L166" s="81">
        <v>123468</v>
      </c>
    </row>
    <row r="167" ht="25" customHeight="1">
      <c r="B167" s="77">
        <v>44048</v>
      </c>
      <c r="C167" s="83">
        <v>6</v>
      </c>
      <c r="D167" s="84">
        <v>1</v>
      </c>
      <c r="E167" s="84">
        <v>7</v>
      </c>
      <c r="F167" s="84">
        <v>94</v>
      </c>
      <c r="G167" s="84">
        <v>101</v>
      </c>
      <c r="H167" s="84">
        <v>2</v>
      </c>
      <c r="I167" s="84">
        <v>1076</v>
      </c>
      <c r="J167" s="84">
        <v>97</v>
      </c>
      <c r="K167" s="84">
        <v>1274</v>
      </c>
      <c r="L167" s="84">
        <v>124526</v>
      </c>
    </row>
    <row r="168" ht="25" customHeight="1">
      <c r="B168" s="77">
        <v>44049</v>
      </c>
      <c r="C168" s="80">
        <v>7</v>
      </c>
      <c r="D168" s="81">
        <v>1</v>
      </c>
      <c r="E168" s="81">
        <v>8</v>
      </c>
      <c r="F168" s="81">
        <v>83</v>
      </c>
      <c r="G168" s="81">
        <v>91</v>
      </c>
      <c r="H168" s="81">
        <v>-10</v>
      </c>
      <c r="I168" s="81">
        <v>1088</v>
      </c>
      <c r="J168" s="81">
        <v>97</v>
      </c>
      <c r="K168" s="81">
        <v>1276</v>
      </c>
      <c r="L168" s="81">
        <v>125393</v>
      </c>
    </row>
    <row r="169" ht="25" customHeight="1">
      <c r="B169" s="77">
        <v>44050</v>
      </c>
      <c r="C169" s="83">
        <v>7</v>
      </c>
      <c r="D169" s="84">
        <v>1</v>
      </c>
      <c r="E169" s="84">
        <v>8</v>
      </c>
      <c r="F169" s="84">
        <v>89</v>
      </c>
      <c r="G169" s="84">
        <v>97</v>
      </c>
      <c r="H169" s="84">
        <v>6</v>
      </c>
      <c r="I169" s="84">
        <v>1089</v>
      </c>
      <c r="J169" s="84">
        <v>97</v>
      </c>
      <c r="K169" s="84">
        <v>1283</v>
      </c>
      <c r="L169" s="84">
        <v>126434</v>
      </c>
    </row>
    <row r="170" ht="25" customHeight="1">
      <c r="B170" s="77">
        <v>44051</v>
      </c>
      <c r="C170" s="80">
        <v>9</v>
      </c>
      <c r="D170" s="81">
        <v>1</v>
      </c>
      <c r="E170" s="81">
        <v>10</v>
      </c>
      <c r="F170" s="81">
        <v>91</v>
      </c>
      <c r="G170" s="81">
        <v>101</v>
      </c>
      <c r="H170" s="81">
        <v>4</v>
      </c>
      <c r="I170" s="81">
        <v>1089</v>
      </c>
      <c r="J170" s="81">
        <v>97</v>
      </c>
      <c r="K170" s="81">
        <v>1287</v>
      </c>
      <c r="L170" s="81">
        <v>127309</v>
      </c>
    </row>
    <row r="171" ht="25" customHeight="1">
      <c r="B171" s="77">
        <v>44052</v>
      </c>
      <c r="C171" s="83">
        <v>9</v>
      </c>
      <c r="D171" s="84">
        <v>1</v>
      </c>
      <c r="E171" s="84">
        <v>10</v>
      </c>
      <c r="F171" s="84">
        <v>90</v>
      </c>
      <c r="G171" s="84">
        <v>100</v>
      </c>
      <c r="H171" s="84">
        <v>-1</v>
      </c>
      <c r="I171" s="84">
        <v>1090</v>
      </c>
      <c r="J171" s="84">
        <v>97</v>
      </c>
      <c r="K171" s="84">
        <v>1287</v>
      </c>
      <c r="L171" s="84">
        <v>127863</v>
      </c>
    </row>
    <row r="172" ht="25" customHeight="1">
      <c r="B172" s="77">
        <v>44053</v>
      </c>
      <c r="C172" s="80">
        <v>8</v>
      </c>
      <c r="D172" s="81">
        <v>1</v>
      </c>
      <c r="E172" s="81">
        <v>9</v>
      </c>
      <c r="F172" s="81">
        <v>92</v>
      </c>
      <c r="G172" s="81">
        <v>101</v>
      </c>
      <c r="H172" s="81">
        <v>1</v>
      </c>
      <c r="I172" s="81">
        <v>1091</v>
      </c>
      <c r="J172" s="81">
        <v>97</v>
      </c>
      <c r="K172" s="81">
        <v>1289</v>
      </c>
      <c r="L172" s="81">
        <v>128190</v>
      </c>
    </row>
    <row r="173" ht="25" customHeight="1">
      <c r="B173" s="77">
        <v>44054</v>
      </c>
      <c r="C173" s="83">
        <v>8</v>
      </c>
      <c r="D173" s="84">
        <v>1</v>
      </c>
      <c r="E173" s="84">
        <v>9</v>
      </c>
      <c r="F173" s="84">
        <v>103</v>
      </c>
      <c r="G173" s="84">
        <v>112</v>
      </c>
      <c r="H173" s="84">
        <v>11</v>
      </c>
      <c r="I173" s="84">
        <v>1091</v>
      </c>
      <c r="J173" s="84">
        <v>97</v>
      </c>
      <c r="K173" s="84">
        <v>1300</v>
      </c>
      <c r="L173" s="84">
        <v>129136</v>
      </c>
    </row>
    <row r="174" ht="25" customHeight="1">
      <c r="B174" s="77">
        <v>44055</v>
      </c>
      <c r="C174" s="80">
        <v>8</v>
      </c>
      <c r="D174" s="81">
        <v>1</v>
      </c>
      <c r="E174" s="81">
        <v>9</v>
      </c>
      <c r="F174" s="81">
        <v>101</v>
      </c>
      <c r="G174" s="81">
        <v>110</v>
      </c>
      <c r="H174" s="81">
        <v>-2</v>
      </c>
      <c r="I174" s="81">
        <v>1097</v>
      </c>
      <c r="J174" s="81">
        <v>97</v>
      </c>
      <c r="K174" s="81">
        <v>1304</v>
      </c>
      <c r="L174" s="81">
        <v>130228</v>
      </c>
    </row>
    <row r="175" ht="25" customHeight="1">
      <c r="B175" s="77">
        <v>44056</v>
      </c>
      <c r="C175" s="83">
        <v>8</v>
      </c>
      <c r="D175" s="84">
        <v>1</v>
      </c>
      <c r="E175" s="84">
        <v>9</v>
      </c>
      <c r="F175" s="84">
        <v>110</v>
      </c>
      <c r="G175" s="84">
        <v>119</v>
      </c>
      <c r="H175" s="84">
        <v>9</v>
      </c>
      <c r="I175" s="84">
        <v>1100</v>
      </c>
      <c r="J175" s="84">
        <v>97</v>
      </c>
      <c r="K175" s="84">
        <v>1316</v>
      </c>
      <c r="L175" s="84">
        <v>131392</v>
      </c>
    </row>
    <row r="176" ht="25" customHeight="1">
      <c r="B176" s="77">
        <v>44057</v>
      </c>
      <c r="C176" s="80">
        <v>7</v>
      </c>
      <c r="D176" s="81">
        <v>1</v>
      </c>
      <c r="E176" s="81">
        <v>8</v>
      </c>
      <c r="F176" s="81">
        <v>125</v>
      </c>
      <c r="G176" s="81">
        <v>133</v>
      </c>
      <c r="H176" s="81">
        <v>14</v>
      </c>
      <c r="I176" s="81">
        <v>1105</v>
      </c>
      <c r="J176" s="81">
        <v>97</v>
      </c>
      <c r="K176" s="81">
        <v>1335</v>
      </c>
      <c r="L176" s="81">
        <v>132577</v>
      </c>
    </row>
    <row r="177" ht="25" customHeight="1">
      <c r="B177" s="77">
        <v>44058</v>
      </c>
      <c r="C177" s="83">
        <v>8</v>
      </c>
      <c r="D177" s="84">
        <v>1</v>
      </c>
      <c r="E177" s="84">
        <v>9</v>
      </c>
      <c r="F177" s="84">
        <v>134</v>
      </c>
      <c r="G177" s="84">
        <v>143</v>
      </c>
      <c r="H177" s="84">
        <v>10</v>
      </c>
      <c r="I177" s="84">
        <v>1105</v>
      </c>
      <c r="J177" s="84">
        <v>97</v>
      </c>
      <c r="K177" s="84">
        <v>1345</v>
      </c>
      <c r="L177" s="84">
        <v>134064</v>
      </c>
    </row>
    <row r="178" ht="25" customHeight="1">
      <c r="B178" s="77">
        <v>44059</v>
      </c>
      <c r="C178" s="80">
        <v>9</v>
      </c>
      <c r="D178" s="81">
        <v>1</v>
      </c>
      <c r="E178" s="81">
        <v>10</v>
      </c>
      <c r="F178" s="81">
        <v>136</v>
      </c>
      <c r="G178" s="81">
        <v>146</v>
      </c>
      <c r="H178" s="81">
        <v>3</v>
      </c>
      <c r="I178" s="81">
        <v>1105</v>
      </c>
      <c r="J178" s="81">
        <v>97</v>
      </c>
      <c r="K178" s="81">
        <v>1348</v>
      </c>
      <c r="L178" s="81">
        <v>135740</v>
      </c>
    </row>
    <row r="179" ht="25" customHeight="1">
      <c r="B179" s="77">
        <v>44060</v>
      </c>
      <c r="C179" s="83">
        <v>8</v>
      </c>
      <c r="D179" s="84">
        <v>1</v>
      </c>
      <c r="E179" s="84">
        <v>9</v>
      </c>
      <c r="F179" s="84">
        <v>140</v>
      </c>
      <c r="G179" s="84">
        <v>149</v>
      </c>
      <c r="H179" s="84">
        <v>3</v>
      </c>
      <c r="I179" s="84">
        <v>1106</v>
      </c>
      <c r="J179" s="84">
        <v>97</v>
      </c>
      <c r="K179" s="84">
        <v>1352</v>
      </c>
      <c r="L179" s="84">
        <v>136604</v>
      </c>
    </row>
    <row r="180" ht="25" customHeight="1">
      <c r="B180" s="77">
        <v>44061</v>
      </c>
      <c r="C180" s="80">
        <v>10</v>
      </c>
      <c r="D180" s="81">
        <v>1</v>
      </c>
      <c r="E180" s="81">
        <v>11</v>
      </c>
      <c r="F180" s="81">
        <v>143</v>
      </c>
      <c r="G180" s="81">
        <v>154</v>
      </c>
      <c r="H180" s="81">
        <v>5</v>
      </c>
      <c r="I180" s="81">
        <v>1106</v>
      </c>
      <c r="J180" s="81">
        <v>97</v>
      </c>
      <c r="K180" s="81">
        <v>1357</v>
      </c>
      <c r="L180" s="81">
        <v>138078</v>
      </c>
    </row>
    <row r="181" ht="25" customHeight="1">
      <c r="B181" s="77">
        <v>44062</v>
      </c>
      <c r="C181" s="83">
        <v>10</v>
      </c>
      <c r="D181" s="84">
        <v>1</v>
      </c>
      <c r="E181" s="84">
        <v>11</v>
      </c>
      <c r="F181" s="84">
        <v>139</v>
      </c>
      <c r="G181" s="84">
        <v>150</v>
      </c>
      <c r="H181" s="84">
        <v>-4</v>
      </c>
      <c r="I181" s="84">
        <v>1120</v>
      </c>
      <c r="J181" s="84">
        <v>97</v>
      </c>
      <c r="K181" s="84">
        <v>1367</v>
      </c>
      <c r="L181" s="84">
        <v>139594</v>
      </c>
    </row>
    <row r="182" ht="25" customHeight="1">
      <c r="B182" s="77">
        <v>44063</v>
      </c>
      <c r="C182" s="80">
        <v>11</v>
      </c>
      <c r="D182" s="81">
        <v>1</v>
      </c>
      <c r="E182" s="81">
        <v>12</v>
      </c>
      <c r="F182" s="81">
        <v>139</v>
      </c>
      <c r="G182" s="81">
        <v>151</v>
      </c>
      <c r="H182" s="81">
        <v>1</v>
      </c>
      <c r="I182" s="81">
        <v>1129</v>
      </c>
      <c r="J182" s="81">
        <v>97</v>
      </c>
      <c r="K182" s="81">
        <v>1377</v>
      </c>
      <c r="L182" s="81">
        <v>141046</v>
      </c>
    </row>
    <row r="183" ht="25" customHeight="1">
      <c r="B183" s="77">
        <v>44064</v>
      </c>
      <c r="C183" s="83">
        <v>11</v>
      </c>
      <c r="D183" s="84">
        <v>1</v>
      </c>
      <c r="E183" s="84">
        <v>12</v>
      </c>
      <c r="F183" s="84">
        <v>141</v>
      </c>
      <c r="G183" s="84">
        <v>153</v>
      </c>
      <c r="H183" s="84">
        <v>2</v>
      </c>
      <c r="I183" s="84">
        <v>1129</v>
      </c>
      <c r="J183" s="84">
        <v>97</v>
      </c>
      <c r="K183" s="84">
        <v>1379</v>
      </c>
      <c r="L183" s="84">
        <v>142386</v>
      </c>
    </row>
    <row r="184" ht="25" customHeight="1">
      <c r="B184" s="77">
        <v>44065</v>
      </c>
      <c r="C184" s="80">
        <v>11</v>
      </c>
      <c r="D184" s="81">
        <v>1</v>
      </c>
      <c r="E184" s="81">
        <v>12</v>
      </c>
      <c r="F184" s="81">
        <v>146</v>
      </c>
      <c r="G184" s="81">
        <v>158</v>
      </c>
      <c r="H184" s="81">
        <v>5</v>
      </c>
      <c r="I184" s="81">
        <v>1135</v>
      </c>
      <c r="J184" s="81">
        <v>97</v>
      </c>
      <c r="K184" s="81">
        <v>1390</v>
      </c>
      <c r="L184" s="81">
        <v>143728</v>
      </c>
    </row>
    <row r="185" ht="25" customHeight="1">
      <c r="B185" s="77">
        <v>44066</v>
      </c>
      <c r="C185" s="83">
        <v>11</v>
      </c>
      <c r="D185" s="84">
        <v>1</v>
      </c>
      <c r="E185" s="84">
        <v>12</v>
      </c>
      <c r="F185" s="84">
        <v>154</v>
      </c>
      <c r="G185" s="84">
        <v>166</v>
      </c>
      <c r="H185" s="84">
        <v>8</v>
      </c>
      <c r="I185" s="84">
        <v>1135</v>
      </c>
      <c r="J185" s="84">
        <v>97</v>
      </c>
      <c r="K185" s="84">
        <v>1398</v>
      </c>
      <c r="L185" s="84">
        <v>144912</v>
      </c>
    </row>
    <row r="186" ht="25" customHeight="1">
      <c r="B186" s="77">
        <v>44067</v>
      </c>
      <c r="C186" s="80">
        <v>13</v>
      </c>
      <c r="D186" s="81">
        <v>1</v>
      </c>
      <c r="E186" s="81">
        <v>14</v>
      </c>
      <c r="F186" s="81">
        <v>153</v>
      </c>
      <c r="G186" s="81">
        <v>167</v>
      </c>
      <c r="H186" s="81">
        <v>1</v>
      </c>
      <c r="I186" s="81">
        <v>1136</v>
      </c>
      <c r="J186" s="81">
        <v>97</v>
      </c>
      <c r="K186" s="81">
        <v>1400</v>
      </c>
      <c r="L186" s="81">
        <v>146186</v>
      </c>
    </row>
    <row r="187" ht="25" customHeight="1">
      <c r="B187" s="77">
        <v>44068</v>
      </c>
      <c r="C187" s="83">
        <v>14</v>
      </c>
      <c r="D187" s="84">
        <v>1</v>
      </c>
      <c r="E187" s="84">
        <v>15</v>
      </c>
      <c r="F187" s="84">
        <v>155</v>
      </c>
      <c r="G187" s="84">
        <v>170</v>
      </c>
      <c r="H187" s="84">
        <v>3</v>
      </c>
      <c r="I187" s="84">
        <v>1141</v>
      </c>
      <c r="J187" s="84">
        <v>97</v>
      </c>
      <c r="K187" s="84">
        <v>1408</v>
      </c>
      <c r="L187" s="84">
        <v>147644</v>
      </c>
    </row>
    <row r="188" ht="25" customHeight="1">
      <c r="B188" s="77">
        <v>44069</v>
      </c>
      <c r="C188" s="80">
        <v>14</v>
      </c>
      <c r="D188" s="81">
        <v>0</v>
      </c>
      <c r="E188" s="81">
        <v>14</v>
      </c>
      <c r="F188" s="81">
        <v>159</v>
      </c>
      <c r="G188" s="81">
        <v>173</v>
      </c>
      <c r="H188" s="81">
        <v>3</v>
      </c>
      <c r="I188" s="81">
        <v>1146</v>
      </c>
      <c r="J188" s="81">
        <v>97</v>
      </c>
      <c r="K188" s="81">
        <v>1416</v>
      </c>
      <c r="L188" s="81">
        <v>148868</v>
      </c>
    </row>
    <row r="189" ht="25" customHeight="1">
      <c r="B189" s="77">
        <v>44070</v>
      </c>
      <c r="C189" s="83">
        <v>14</v>
      </c>
      <c r="D189" s="84">
        <v>0</v>
      </c>
      <c r="E189" s="84">
        <v>14</v>
      </c>
      <c r="F189" s="84">
        <v>165</v>
      </c>
      <c r="G189" s="84">
        <v>179</v>
      </c>
      <c r="H189" s="84">
        <v>6</v>
      </c>
      <c r="I189" s="84">
        <v>1146</v>
      </c>
      <c r="J189" s="84">
        <v>97</v>
      </c>
      <c r="K189" s="84">
        <v>1422</v>
      </c>
      <c r="L189" s="84">
        <v>150472</v>
      </c>
    </row>
    <row r="190" ht="25" customHeight="1">
      <c r="B190" s="77">
        <v>44071</v>
      </c>
      <c r="C190" s="80">
        <v>14</v>
      </c>
      <c r="D190" s="81">
        <v>0</v>
      </c>
      <c r="E190" s="81">
        <v>14</v>
      </c>
      <c r="F190" s="81">
        <v>175</v>
      </c>
      <c r="G190" s="81">
        <v>189</v>
      </c>
      <c r="H190" s="81">
        <v>10</v>
      </c>
      <c r="I190" s="81">
        <v>1146</v>
      </c>
      <c r="J190" s="81">
        <v>97</v>
      </c>
      <c r="K190" s="81">
        <v>1432</v>
      </c>
      <c r="L190" s="81">
        <v>152010</v>
      </c>
    </row>
    <row r="191" ht="25" customHeight="1">
      <c r="B191" s="77">
        <v>44072</v>
      </c>
      <c r="C191" s="83">
        <v>17</v>
      </c>
      <c r="D191" s="84">
        <v>0</v>
      </c>
      <c r="E191" s="84">
        <v>17</v>
      </c>
      <c r="F191" s="84">
        <v>181</v>
      </c>
      <c r="G191" s="84">
        <v>198</v>
      </c>
      <c r="H191" s="84">
        <v>9</v>
      </c>
      <c r="I191" s="84">
        <v>1148</v>
      </c>
      <c r="J191" s="84">
        <v>97</v>
      </c>
      <c r="K191" s="84">
        <v>1443</v>
      </c>
      <c r="L191" s="84">
        <v>153540</v>
      </c>
    </row>
    <row r="192" ht="25" customHeight="1">
      <c r="B192" s="77">
        <v>44073</v>
      </c>
      <c r="C192" s="80">
        <v>17</v>
      </c>
      <c r="D192" s="81">
        <v>0</v>
      </c>
      <c r="E192" s="81">
        <v>17</v>
      </c>
      <c r="F192" s="81">
        <v>215</v>
      </c>
      <c r="G192" s="81">
        <v>232</v>
      </c>
      <c r="H192" s="81">
        <v>34</v>
      </c>
      <c r="I192" s="81">
        <v>1148</v>
      </c>
      <c r="J192" s="81">
        <v>97</v>
      </c>
      <c r="K192" s="81">
        <v>1477</v>
      </c>
      <c r="L192" s="81">
        <v>159919</v>
      </c>
    </row>
    <row r="193" ht="25" customHeight="1">
      <c r="B193" s="77">
        <v>44074</v>
      </c>
      <c r="C193" s="83">
        <v>21</v>
      </c>
      <c r="D193" s="84">
        <v>0</v>
      </c>
      <c r="E193" s="84">
        <v>21</v>
      </c>
      <c r="F193" s="84">
        <v>224</v>
      </c>
      <c r="G193" s="84">
        <v>245</v>
      </c>
      <c r="H193" s="84">
        <v>13</v>
      </c>
      <c r="I193" s="84">
        <v>1149</v>
      </c>
      <c r="J193" s="84">
        <v>97</v>
      </c>
      <c r="K193" s="84">
        <v>1491</v>
      </c>
      <c r="L193" s="84">
        <v>155845</v>
      </c>
    </row>
    <row r="194" ht="25" customHeight="1">
      <c r="B194" s="77">
        <v>44075</v>
      </c>
      <c r="C194" s="80">
        <v>22</v>
      </c>
      <c r="D194" s="81">
        <v>0</v>
      </c>
      <c r="E194" s="81">
        <v>22</v>
      </c>
      <c r="F194" s="81">
        <v>244</v>
      </c>
      <c r="G194" s="81">
        <v>266</v>
      </c>
      <c r="H194" s="81">
        <v>21</v>
      </c>
      <c r="I194" s="81">
        <v>1150</v>
      </c>
      <c r="J194" s="81">
        <v>97</v>
      </c>
      <c r="K194" s="81">
        <v>1513</v>
      </c>
      <c r="L194" s="81">
        <v>157402</v>
      </c>
    </row>
    <row r="195" ht="25" customHeight="1">
      <c r="B195" s="77">
        <v>44076</v>
      </c>
      <c r="C195" s="83">
        <v>21</v>
      </c>
      <c r="D195" s="84">
        <v>0</v>
      </c>
      <c r="E195" s="84">
        <v>21</v>
      </c>
      <c r="F195" s="84">
        <v>269</v>
      </c>
      <c r="G195" s="84">
        <v>290</v>
      </c>
      <c r="H195" s="84">
        <v>24</v>
      </c>
      <c r="I195" s="84">
        <v>1158</v>
      </c>
      <c r="J195" s="84">
        <v>97</v>
      </c>
      <c r="K195" s="84">
        <v>1545</v>
      </c>
      <c r="L195" s="84">
        <v>159174</v>
      </c>
    </row>
    <row r="196" ht="25" customHeight="1">
      <c r="B196" s="77">
        <v>44077</v>
      </c>
      <c r="C196" s="80">
        <v>20</v>
      </c>
      <c r="D196" s="81">
        <v>1</v>
      </c>
      <c r="E196" s="81">
        <v>21</v>
      </c>
      <c r="F196" s="81">
        <v>273</v>
      </c>
      <c r="G196" s="81">
        <v>294</v>
      </c>
      <c r="H196" s="81">
        <v>4</v>
      </c>
      <c r="I196" s="81">
        <v>1167</v>
      </c>
      <c r="J196" s="81">
        <v>97</v>
      </c>
      <c r="K196" s="81">
        <v>1558</v>
      </c>
      <c r="L196" s="81">
        <v>160804</v>
      </c>
    </row>
    <row r="197" ht="25" customHeight="1">
      <c r="B197" s="77">
        <v>44078</v>
      </c>
      <c r="C197" s="83">
        <v>19</v>
      </c>
      <c r="D197" s="84">
        <v>1</v>
      </c>
      <c r="E197" s="84">
        <v>20</v>
      </c>
      <c r="F197" s="84">
        <v>293</v>
      </c>
      <c r="G197" s="84">
        <v>313</v>
      </c>
      <c r="H197" s="84">
        <v>19</v>
      </c>
      <c r="I197" s="84">
        <v>1167</v>
      </c>
      <c r="J197" s="84">
        <v>97</v>
      </c>
      <c r="K197" s="84">
        <v>1577</v>
      </c>
      <c r="L197" s="84">
        <v>162488</v>
      </c>
    </row>
    <row r="198" ht="25" customHeight="1">
      <c r="B198" s="77">
        <v>44079</v>
      </c>
      <c r="C198" s="80">
        <v>20</v>
      </c>
      <c r="D198" s="81">
        <v>0</v>
      </c>
      <c r="E198" s="81">
        <v>20</v>
      </c>
      <c r="F198" s="81">
        <v>305</v>
      </c>
      <c r="G198" s="81">
        <v>325</v>
      </c>
      <c r="H198" s="81">
        <v>12</v>
      </c>
      <c r="I198" s="81">
        <v>1173</v>
      </c>
      <c r="J198" s="81">
        <v>98</v>
      </c>
      <c r="K198" s="81">
        <v>1596</v>
      </c>
      <c r="L198" s="81">
        <v>164442</v>
      </c>
    </row>
    <row r="199" ht="25" customHeight="1">
      <c r="B199" s="77">
        <v>44080</v>
      </c>
      <c r="C199" s="83">
        <v>25</v>
      </c>
      <c r="D199" s="84">
        <v>0</v>
      </c>
      <c r="E199" s="84">
        <v>25</v>
      </c>
      <c r="F199" s="84">
        <v>324</v>
      </c>
      <c r="G199" s="84">
        <v>349</v>
      </c>
      <c r="H199" s="84">
        <v>24</v>
      </c>
      <c r="I199" s="84">
        <v>1176</v>
      </c>
      <c r="J199" s="84">
        <v>98</v>
      </c>
      <c r="K199" s="84">
        <v>1623</v>
      </c>
      <c r="L199" s="84">
        <v>165950</v>
      </c>
    </row>
    <row r="200" ht="25" customHeight="1">
      <c r="B200" s="77">
        <v>44081</v>
      </c>
      <c r="C200" s="80">
        <v>29</v>
      </c>
      <c r="D200" s="81">
        <v>1</v>
      </c>
      <c r="E200" s="81">
        <v>30</v>
      </c>
      <c r="F200" s="81">
        <v>325</v>
      </c>
      <c r="G200" s="81">
        <v>355</v>
      </c>
      <c r="H200" s="81">
        <v>6</v>
      </c>
      <c r="I200" s="81">
        <v>1187</v>
      </c>
      <c r="J200" s="81">
        <v>98</v>
      </c>
      <c r="K200" s="81">
        <v>1640</v>
      </c>
      <c r="L200" s="81">
        <v>166570</v>
      </c>
    </row>
    <row r="201" ht="25" customHeight="1">
      <c r="B201" s="77">
        <v>44082</v>
      </c>
      <c r="C201" s="83">
        <v>29</v>
      </c>
      <c r="D201" s="84">
        <v>1</v>
      </c>
      <c r="E201" s="84">
        <v>30</v>
      </c>
      <c r="F201" s="84">
        <v>326</v>
      </c>
      <c r="G201" s="84">
        <v>356</v>
      </c>
      <c r="H201" s="84">
        <v>1</v>
      </c>
      <c r="I201" s="84">
        <v>1194</v>
      </c>
      <c r="J201" s="84">
        <v>98</v>
      </c>
      <c r="K201" s="84">
        <v>1648</v>
      </c>
      <c r="L201" s="84">
        <v>167738</v>
      </c>
    </row>
    <row r="202" ht="25" customHeight="1">
      <c r="B202" s="77">
        <v>44083</v>
      </c>
      <c r="C202" s="80">
        <v>27</v>
      </c>
      <c r="D202" s="81">
        <v>2</v>
      </c>
      <c r="E202" s="81">
        <v>29</v>
      </c>
      <c r="F202" s="81">
        <v>333</v>
      </c>
      <c r="G202" s="81">
        <v>362</v>
      </c>
      <c r="H202" s="81">
        <v>6</v>
      </c>
      <c r="I202" s="81">
        <v>1207</v>
      </c>
      <c r="J202" s="81">
        <v>98</v>
      </c>
      <c r="K202" s="81">
        <v>1667</v>
      </c>
      <c r="L202" s="81">
        <v>169216</v>
      </c>
    </row>
    <row r="203" ht="25" customHeight="1">
      <c r="B203" s="77">
        <v>44084</v>
      </c>
      <c r="C203" s="83">
        <v>28</v>
      </c>
      <c r="D203" s="84">
        <v>3</v>
      </c>
      <c r="E203" s="84">
        <v>31</v>
      </c>
      <c r="F203" s="84">
        <v>339</v>
      </c>
      <c r="G203" s="84">
        <v>370</v>
      </c>
      <c r="H203" s="84">
        <v>8</v>
      </c>
      <c r="I203" s="84">
        <v>1207</v>
      </c>
      <c r="J203" s="84">
        <v>98</v>
      </c>
      <c r="K203" s="84">
        <v>1675</v>
      </c>
      <c r="L203" s="84">
        <v>170611</v>
      </c>
    </row>
    <row r="204" ht="25" customHeight="1">
      <c r="B204" s="77">
        <v>44085</v>
      </c>
      <c r="C204" s="80">
        <v>28</v>
      </c>
      <c r="D204" s="81">
        <v>3</v>
      </c>
      <c r="E204" s="81">
        <v>31</v>
      </c>
      <c r="F204" s="81">
        <v>339</v>
      </c>
      <c r="G204" s="81">
        <v>370</v>
      </c>
      <c r="H204" s="81">
        <v>0</v>
      </c>
      <c r="I204" s="81">
        <v>1215</v>
      </c>
      <c r="J204" s="81">
        <v>98</v>
      </c>
      <c r="K204" s="81">
        <v>1683</v>
      </c>
      <c r="L204" s="81">
        <v>172180</v>
      </c>
    </row>
    <row r="205" ht="25" customHeight="1">
      <c r="B205" s="77">
        <v>44086</v>
      </c>
      <c r="C205" s="83">
        <v>28</v>
      </c>
      <c r="D205" s="84">
        <v>3</v>
      </c>
      <c r="E205" s="84">
        <v>31</v>
      </c>
      <c r="F205" s="84">
        <v>357</v>
      </c>
      <c r="G205" s="84">
        <v>388</v>
      </c>
      <c r="H205" s="84">
        <v>18</v>
      </c>
      <c r="I205" s="84">
        <v>1215</v>
      </c>
      <c r="J205" s="84">
        <v>98</v>
      </c>
      <c r="K205" s="84">
        <v>1701</v>
      </c>
      <c r="L205" s="84">
        <v>173710</v>
      </c>
    </row>
    <row r="206" ht="25" customHeight="1">
      <c r="B206" s="77">
        <v>44087</v>
      </c>
      <c r="C206" s="80">
        <v>29</v>
      </c>
      <c r="D206" s="81">
        <v>3</v>
      </c>
      <c r="E206" s="81">
        <v>32</v>
      </c>
      <c r="F206" s="81">
        <v>363</v>
      </c>
      <c r="G206" s="81">
        <v>395</v>
      </c>
      <c r="H206" s="81">
        <v>7</v>
      </c>
      <c r="I206" s="81">
        <v>1222</v>
      </c>
      <c r="J206" s="81">
        <v>98</v>
      </c>
      <c r="K206" s="81">
        <v>1715</v>
      </c>
      <c r="L206" s="81">
        <v>175025</v>
      </c>
    </row>
    <row r="207" ht="25" customHeight="1">
      <c r="B207" s="77">
        <v>44088</v>
      </c>
      <c r="C207" s="83">
        <v>29</v>
      </c>
      <c r="D207" s="84">
        <v>2</v>
      </c>
      <c r="E207" s="84">
        <v>31</v>
      </c>
      <c r="F207" s="84">
        <v>344</v>
      </c>
      <c r="G207" s="84">
        <v>375</v>
      </c>
      <c r="H207" s="84">
        <v>-20</v>
      </c>
      <c r="I207" s="84">
        <v>1245</v>
      </c>
      <c r="J207" s="84">
        <v>98</v>
      </c>
      <c r="K207" s="84">
        <v>1718</v>
      </c>
      <c r="L207" s="84">
        <v>175699</v>
      </c>
    </row>
    <row r="208" ht="25" customHeight="1">
      <c r="B208" s="77">
        <v>44089</v>
      </c>
      <c r="C208" s="80">
        <v>31</v>
      </c>
      <c r="D208" s="81">
        <v>2</v>
      </c>
      <c r="E208" s="81">
        <v>33</v>
      </c>
      <c r="F208" s="81">
        <v>341</v>
      </c>
      <c r="G208" s="81">
        <v>374</v>
      </c>
      <c r="H208" s="81">
        <v>-1</v>
      </c>
      <c r="I208" s="81">
        <v>1250</v>
      </c>
      <c r="J208" s="81">
        <v>98</v>
      </c>
      <c r="K208" s="81">
        <v>1722</v>
      </c>
      <c r="L208" s="81">
        <v>176884</v>
      </c>
    </row>
    <row r="209" ht="25" customHeight="1">
      <c r="B209" s="77">
        <v>44090</v>
      </c>
      <c r="C209" s="83">
        <v>28</v>
      </c>
      <c r="D209" s="84">
        <v>2</v>
      </c>
      <c r="E209" s="84">
        <v>30</v>
      </c>
      <c r="F209" s="84">
        <v>359</v>
      </c>
      <c r="G209" s="84">
        <v>389</v>
      </c>
      <c r="H209" s="84">
        <v>15</v>
      </c>
      <c r="I209" s="84">
        <v>1254</v>
      </c>
      <c r="J209" s="84">
        <v>98</v>
      </c>
      <c r="K209" s="84">
        <v>1741</v>
      </c>
      <c r="L209" s="84">
        <v>178553</v>
      </c>
    </row>
    <row r="210" ht="25" customHeight="1">
      <c r="B210" s="77">
        <v>44091</v>
      </c>
      <c r="C210" s="80">
        <v>26</v>
      </c>
      <c r="D210" s="81">
        <v>4</v>
      </c>
      <c r="E210" s="81">
        <v>30</v>
      </c>
      <c r="F210" s="81">
        <v>375</v>
      </c>
      <c r="G210" s="81">
        <v>405</v>
      </c>
      <c r="H210" s="81">
        <v>16</v>
      </c>
      <c r="I210" s="81">
        <v>1254</v>
      </c>
      <c r="J210" s="81">
        <v>98</v>
      </c>
      <c r="K210" s="81">
        <v>1757</v>
      </c>
      <c r="L210" s="81">
        <v>180398</v>
      </c>
    </row>
    <row r="211" ht="25" customHeight="1">
      <c r="B211" s="77">
        <v>44092</v>
      </c>
      <c r="C211" s="83">
        <v>24</v>
      </c>
      <c r="D211" s="84">
        <v>4</v>
      </c>
      <c r="E211" s="84">
        <v>28</v>
      </c>
      <c r="F211" s="84">
        <v>393</v>
      </c>
      <c r="G211" s="84">
        <v>421</v>
      </c>
      <c r="H211" s="84">
        <v>16</v>
      </c>
      <c r="I211" s="84">
        <v>1266</v>
      </c>
      <c r="J211" s="84">
        <v>98</v>
      </c>
      <c r="K211" s="84">
        <v>1785</v>
      </c>
      <c r="L211" s="84">
        <v>182175</v>
      </c>
    </row>
    <row r="212" ht="25" customHeight="1">
      <c r="B212" s="77">
        <v>44093</v>
      </c>
      <c r="C212" s="80">
        <v>27</v>
      </c>
      <c r="D212" s="81">
        <v>4</v>
      </c>
      <c r="E212" s="81">
        <v>31</v>
      </c>
      <c r="F212" s="81">
        <v>414</v>
      </c>
      <c r="G212" s="81">
        <v>445</v>
      </c>
      <c r="H212" s="81">
        <v>24</v>
      </c>
      <c r="I212" s="81">
        <v>1267</v>
      </c>
      <c r="J212" s="81">
        <v>98</v>
      </c>
      <c r="K212" s="81">
        <v>1810</v>
      </c>
      <c r="L212" s="81">
        <v>184055</v>
      </c>
    </row>
    <row r="213" ht="25" customHeight="1">
      <c r="B213" s="77">
        <v>44094</v>
      </c>
      <c r="C213" s="83">
        <v>30</v>
      </c>
      <c r="D213" s="84">
        <v>4</v>
      </c>
      <c r="E213" s="84">
        <v>34</v>
      </c>
      <c r="F213" s="84">
        <v>427</v>
      </c>
      <c r="G213" s="84">
        <v>461</v>
      </c>
      <c r="H213" s="84">
        <v>16</v>
      </c>
      <c r="I213" s="84">
        <v>1273</v>
      </c>
      <c r="J213" s="84">
        <v>98</v>
      </c>
      <c r="K213" s="84">
        <v>1832</v>
      </c>
      <c r="L213" s="84">
        <v>185687</v>
      </c>
    </row>
    <row r="214" ht="25" customHeight="1">
      <c r="B214" s="77">
        <v>44095</v>
      </c>
      <c r="C214" s="80">
        <v>30</v>
      </c>
      <c r="D214" s="81">
        <v>4</v>
      </c>
      <c r="E214" s="81">
        <v>34</v>
      </c>
      <c r="F214" s="81">
        <v>434</v>
      </c>
      <c r="G214" s="81">
        <v>468</v>
      </c>
      <c r="H214" s="81">
        <v>7</v>
      </c>
      <c r="I214" s="81">
        <v>1278</v>
      </c>
      <c r="J214" s="81">
        <v>98</v>
      </c>
      <c r="K214" s="81">
        <v>1844</v>
      </c>
      <c r="L214" s="81">
        <v>186607</v>
      </c>
    </row>
    <row r="215" ht="25" customHeight="1">
      <c r="B215" s="77">
        <v>44096</v>
      </c>
      <c r="C215" s="83">
        <v>29</v>
      </c>
      <c r="D215" s="84">
        <v>4</v>
      </c>
      <c r="E215" s="84">
        <v>33</v>
      </c>
      <c r="F215" s="84">
        <v>457</v>
      </c>
      <c r="G215" s="84">
        <v>490</v>
      </c>
      <c r="H215" s="84">
        <v>22</v>
      </c>
      <c r="I215" s="84">
        <v>1280</v>
      </c>
      <c r="J215" s="84">
        <v>98</v>
      </c>
      <c r="K215" s="84">
        <v>1868</v>
      </c>
      <c r="L215" s="84">
        <v>188138</v>
      </c>
    </row>
    <row r="216" ht="25" customHeight="1">
      <c r="B216" s="77">
        <v>44097</v>
      </c>
      <c r="C216" s="80">
        <v>27</v>
      </c>
      <c r="D216" s="81">
        <v>4</v>
      </c>
      <c r="E216" s="81">
        <v>31</v>
      </c>
      <c r="F216" s="81">
        <v>474</v>
      </c>
      <c r="G216" s="81">
        <v>505</v>
      </c>
      <c r="H216" s="81">
        <v>15</v>
      </c>
      <c r="I216" s="81">
        <v>1284</v>
      </c>
      <c r="J216" s="81">
        <v>98</v>
      </c>
      <c r="K216" s="81">
        <v>1887</v>
      </c>
      <c r="L216" s="81">
        <v>190031</v>
      </c>
    </row>
    <row r="217" ht="25" customHeight="1">
      <c r="B217" s="77">
        <v>44098</v>
      </c>
      <c r="C217" s="83">
        <v>29</v>
      </c>
      <c r="D217" s="84">
        <v>4</v>
      </c>
      <c r="E217" s="84">
        <v>33</v>
      </c>
      <c r="F217" s="84">
        <v>467</v>
      </c>
      <c r="G217" s="84">
        <v>500</v>
      </c>
      <c r="H217" s="84">
        <v>-5</v>
      </c>
      <c r="I217" s="84">
        <v>1298</v>
      </c>
      <c r="J217" s="84">
        <v>98</v>
      </c>
      <c r="K217" s="84">
        <v>1896</v>
      </c>
      <c r="L217" s="84">
        <v>191873</v>
      </c>
    </row>
    <row r="218" ht="25" customHeight="1">
      <c r="B218" s="77">
        <v>44099</v>
      </c>
      <c r="C218" s="80">
        <v>32</v>
      </c>
      <c r="D218" s="81">
        <v>3</v>
      </c>
      <c r="E218" s="81">
        <v>35</v>
      </c>
      <c r="F218" s="81">
        <v>473</v>
      </c>
      <c r="G218" s="81">
        <v>508</v>
      </c>
      <c r="H218" s="81">
        <v>8</v>
      </c>
      <c r="I218" s="81">
        <v>1300</v>
      </c>
      <c r="J218" s="81">
        <v>98</v>
      </c>
      <c r="K218" s="81">
        <v>1906</v>
      </c>
      <c r="L218" s="81">
        <v>193781</v>
      </c>
    </row>
    <row r="219" ht="25" customHeight="1">
      <c r="B219" s="77">
        <v>44100</v>
      </c>
      <c r="C219" s="83">
        <v>30</v>
      </c>
      <c r="D219" s="84">
        <v>2</v>
      </c>
      <c r="E219" s="84">
        <v>32</v>
      </c>
      <c r="F219" s="84">
        <v>481</v>
      </c>
      <c r="G219" s="84">
        <v>513</v>
      </c>
      <c r="H219" s="84">
        <v>5</v>
      </c>
      <c r="I219" s="84">
        <v>1308</v>
      </c>
      <c r="J219" s="84">
        <v>100</v>
      </c>
      <c r="K219" s="84">
        <v>1921</v>
      </c>
      <c r="L219" s="84">
        <v>195545</v>
      </c>
    </row>
    <row r="220" ht="25" customHeight="1">
      <c r="B220" s="77">
        <v>44101</v>
      </c>
      <c r="C220" s="80">
        <v>35</v>
      </c>
      <c r="D220" s="81">
        <v>2</v>
      </c>
      <c r="E220" s="81">
        <v>37</v>
      </c>
      <c r="F220" s="81">
        <v>507</v>
      </c>
      <c r="G220" s="81">
        <v>544</v>
      </c>
      <c r="H220" s="81">
        <v>31</v>
      </c>
      <c r="I220" s="81">
        <v>1308</v>
      </c>
      <c r="J220" s="81">
        <v>100</v>
      </c>
      <c r="K220" s="81">
        <v>1952</v>
      </c>
      <c r="L220" s="81">
        <v>197415</v>
      </c>
    </row>
    <row r="221" ht="25" customHeight="1">
      <c r="B221" s="77">
        <v>44102</v>
      </c>
      <c r="C221" s="83">
        <v>36</v>
      </c>
      <c r="D221" s="84">
        <v>2</v>
      </c>
      <c r="E221" s="84">
        <v>38</v>
      </c>
      <c r="F221" s="84">
        <v>508</v>
      </c>
      <c r="G221" s="84">
        <v>546</v>
      </c>
      <c r="H221" s="84">
        <v>2</v>
      </c>
      <c r="I221" s="84">
        <v>1311</v>
      </c>
      <c r="J221" s="84">
        <v>100</v>
      </c>
      <c r="K221" s="84">
        <v>1957</v>
      </c>
      <c r="L221" s="84">
        <v>198390</v>
      </c>
    </row>
    <row r="222" ht="25" customHeight="1">
      <c r="B222" s="77">
        <v>44103</v>
      </c>
      <c r="C222" s="80">
        <v>34</v>
      </c>
      <c r="D222" s="81">
        <v>2</v>
      </c>
      <c r="E222" s="81">
        <v>36</v>
      </c>
      <c r="F222" s="81">
        <v>508</v>
      </c>
      <c r="G222" s="81">
        <v>544</v>
      </c>
      <c r="H222" s="81">
        <v>-2</v>
      </c>
      <c r="I222" s="81">
        <v>1323</v>
      </c>
      <c r="J222" s="81">
        <v>100</v>
      </c>
      <c r="K222" s="81">
        <v>1967</v>
      </c>
      <c r="L222" s="81">
        <v>199777</v>
      </c>
    </row>
    <row r="223" ht="25" customHeight="1">
      <c r="B223" s="77">
        <v>44104</v>
      </c>
      <c r="C223" s="83">
        <v>33</v>
      </c>
      <c r="D223" s="84">
        <v>2</v>
      </c>
      <c r="E223" s="84">
        <v>35</v>
      </c>
      <c r="F223" s="84">
        <v>520</v>
      </c>
      <c r="G223" s="84">
        <v>555</v>
      </c>
      <c r="H223" s="84">
        <v>11</v>
      </c>
      <c r="I223" s="84">
        <v>1330</v>
      </c>
      <c r="J223" s="84">
        <v>100</v>
      </c>
      <c r="K223" s="84">
        <v>1985</v>
      </c>
      <c r="L223" s="84">
        <v>201674</v>
      </c>
    </row>
    <row r="224" ht="25" customHeight="1">
      <c r="B224" s="77">
        <v>44105</v>
      </c>
      <c r="C224" s="80">
        <v>32</v>
      </c>
      <c r="D224" s="81">
        <v>2</v>
      </c>
      <c r="E224" s="81">
        <v>34</v>
      </c>
      <c r="F224" s="81">
        <v>503</v>
      </c>
      <c r="G224" s="81">
        <v>537</v>
      </c>
      <c r="H224" s="81">
        <v>-18</v>
      </c>
      <c r="I224" s="81">
        <v>1365</v>
      </c>
      <c r="J224" s="81">
        <v>100</v>
      </c>
      <c r="K224" s="81">
        <v>2002</v>
      </c>
      <c r="L224" s="81">
        <v>203646</v>
      </c>
    </row>
    <row r="225" ht="25" customHeight="1">
      <c r="B225" s="77">
        <v>44106</v>
      </c>
      <c r="C225" s="83">
        <v>34</v>
      </c>
      <c r="D225" s="84">
        <v>1</v>
      </c>
      <c r="E225" s="84">
        <v>35</v>
      </c>
      <c r="F225" s="84">
        <v>503</v>
      </c>
      <c r="G225" s="84">
        <v>538</v>
      </c>
      <c r="H225" s="84">
        <v>1</v>
      </c>
      <c r="I225" s="84">
        <v>1382</v>
      </c>
      <c r="J225" s="84">
        <v>100</v>
      </c>
      <c r="K225" s="84">
        <v>2020</v>
      </c>
      <c r="L225" s="84">
        <v>205388</v>
      </c>
    </row>
    <row r="226" ht="25" customHeight="1">
      <c r="B226" s="77">
        <v>44107</v>
      </c>
      <c r="C226" s="80">
        <v>36</v>
      </c>
      <c r="D226" s="81">
        <v>2</v>
      </c>
      <c r="E226" s="81">
        <v>38</v>
      </c>
      <c r="F226" s="81">
        <v>520</v>
      </c>
      <c r="G226" s="81">
        <v>558</v>
      </c>
      <c r="H226" s="81">
        <v>20</v>
      </c>
      <c r="I226" s="81">
        <v>1386</v>
      </c>
      <c r="J226" s="81">
        <v>100</v>
      </c>
      <c r="K226" s="81">
        <v>2044</v>
      </c>
      <c r="L226" s="81">
        <v>207290</v>
      </c>
    </row>
    <row r="227" ht="25" customHeight="1">
      <c r="B227" s="77">
        <v>44108</v>
      </c>
      <c r="C227" s="83">
        <v>36</v>
      </c>
      <c r="D227" s="84">
        <v>2</v>
      </c>
      <c r="E227" s="84">
        <v>38</v>
      </c>
      <c r="F227" s="84">
        <v>537</v>
      </c>
      <c r="G227" s="84">
        <v>575</v>
      </c>
      <c r="H227" s="84">
        <v>17</v>
      </c>
      <c r="I227" s="84">
        <v>1387</v>
      </c>
      <c r="J227" s="84">
        <v>101</v>
      </c>
      <c r="K227" s="84">
        <v>2063</v>
      </c>
      <c r="L227" s="84">
        <v>209086</v>
      </c>
    </row>
    <row r="228" ht="25" customHeight="1">
      <c r="B228" s="77">
        <v>44109</v>
      </c>
      <c r="C228" s="80">
        <v>37</v>
      </c>
      <c r="D228" s="81">
        <v>2</v>
      </c>
      <c r="E228" s="81">
        <v>39</v>
      </c>
      <c r="F228" s="81">
        <v>544</v>
      </c>
      <c r="G228" s="81">
        <v>583</v>
      </c>
      <c r="H228" s="81">
        <v>8</v>
      </c>
      <c r="I228" s="81">
        <v>1402</v>
      </c>
      <c r="J228" s="81">
        <v>101</v>
      </c>
      <c r="K228" s="81">
        <v>2086</v>
      </c>
      <c r="L228" s="81">
        <v>210446</v>
      </c>
    </row>
    <row r="229" ht="25" customHeight="1">
      <c r="B229" s="77">
        <v>44110</v>
      </c>
      <c r="C229" s="83">
        <v>38</v>
      </c>
      <c r="D229" s="84">
        <v>1</v>
      </c>
      <c r="E229" s="84">
        <v>39</v>
      </c>
      <c r="F229" s="84">
        <v>546</v>
      </c>
      <c r="G229" s="84">
        <v>585</v>
      </c>
      <c r="H229" s="84">
        <v>2</v>
      </c>
      <c r="I229" s="84">
        <v>1422</v>
      </c>
      <c r="J229" s="84">
        <v>102</v>
      </c>
      <c r="K229" s="84">
        <v>2109</v>
      </c>
      <c r="L229" s="84">
        <v>212328</v>
      </c>
    </row>
    <row r="230" ht="25" customHeight="1">
      <c r="B230" s="77">
        <v>44111</v>
      </c>
      <c r="C230" s="80">
        <v>37</v>
      </c>
      <c r="D230" s="81">
        <v>1</v>
      </c>
      <c r="E230" s="81">
        <v>38</v>
      </c>
      <c r="F230" s="81">
        <v>553</v>
      </c>
      <c r="G230" s="81">
        <v>591</v>
      </c>
      <c r="H230" s="81">
        <v>6</v>
      </c>
      <c r="I230" s="81">
        <v>1432</v>
      </c>
      <c r="J230" s="81">
        <v>102</v>
      </c>
      <c r="K230" s="81">
        <v>2125</v>
      </c>
      <c r="L230" s="81">
        <v>214329</v>
      </c>
    </row>
    <row r="231" ht="25" customHeight="1">
      <c r="B231" s="77">
        <v>44112</v>
      </c>
      <c r="C231" s="83">
        <v>39</v>
      </c>
      <c r="D231" s="84">
        <v>1</v>
      </c>
      <c r="E231" s="84">
        <v>40</v>
      </c>
      <c r="F231" s="84">
        <v>563</v>
      </c>
      <c r="G231" s="84">
        <v>603</v>
      </c>
      <c r="H231" s="84">
        <v>12</v>
      </c>
      <c r="I231" s="84">
        <v>1441</v>
      </c>
      <c r="J231" s="84">
        <v>102</v>
      </c>
      <c r="K231" s="84">
        <v>2146</v>
      </c>
      <c r="L231" s="84">
        <v>216234</v>
      </c>
    </row>
    <row r="232" ht="25" customHeight="1">
      <c r="B232" s="77">
        <v>44113</v>
      </c>
      <c r="C232" s="80">
        <v>42</v>
      </c>
      <c r="D232" s="81">
        <v>1</v>
      </c>
      <c r="E232" s="81">
        <v>43</v>
      </c>
      <c r="F232" s="81">
        <v>595</v>
      </c>
      <c r="G232" s="81">
        <v>638</v>
      </c>
      <c r="H232" s="81">
        <v>35</v>
      </c>
      <c r="I232" s="81">
        <v>1447</v>
      </c>
      <c r="J232" s="81">
        <v>103</v>
      </c>
      <c r="K232" s="81">
        <v>2188</v>
      </c>
      <c r="L232" s="81">
        <v>218391</v>
      </c>
    </row>
    <row r="233" ht="25" customHeight="1">
      <c r="B233" s="77">
        <v>44114</v>
      </c>
      <c r="C233" s="83">
        <v>41</v>
      </c>
      <c r="D233" s="84">
        <v>1</v>
      </c>
      <c r="E233" s="84">
        <v>42</v>
      </c>
      <c r="F233" s="84">
        <v>654</v>
      </c>
      <c r="G233" s="84">
        <v>696</v>
      </c>
      <c r="H233" s="84">
        <v>58</v>
      </c>
      <c r="I233" s="84">
        <v>1457</v>
      </c>
      <c r="J233" s="84">
        <v>103</v>
      </c>
      <c r="K233" s="84">
        <v>2256</v>
      </c>
      <c r="L233" s="84">
        <v>220936</v>
      </c>
    </row>
    <row r="234" ht="25" customHeight="1">
      <c r="B234" s="77">
        <v>44115</v>
      </c>
      <c r="C234" s="80">
        <v>41</v>
      </c>
      <c r="D234" s="81">
        <v>1</v>
      </c>
      <c r="E234" s="81">
        <v>42</v>
      </c>
      <c r="F234" s="81">
        <v>688</v>
      </c>
      <c r="G234" s="81">
        <v>730</v>
      </c>
      <c r="H234" s="81">
        <v>34</v>
      </c>
      <c r="I234" s="81">
        <v>1458</v>
      </c>
      <c r="J234" s="81">
        <v>103</v>
      </c>
      <c r="K234" s="81">
        <v>2291</v>
      </c>
      <c r="L234" s="81">
        <v>222632</v>
      </c>
    </row>
    <row r="235" ht="25" customHeight="1">
      <c r="B235" s="77">
        <v>44116</v>
      </c>
      <c r="C235" s="83">
        <v>42</v>
      </c>
      <c r="D235" s="84">
        <v>1</v>
      </c>
      <c r="E235" s="84">
        <v>43</v>
      </c>
      <c r="F235" s="84">
        <v>730</v>
      </c>
      <c r="G235" s="84">
        <v>773</v>
      </c>
      <c r="H235" s="84">
        <v>43</v>
      </c>
      <c r="I235" s="84">
        <v>1467</v>
      </c>
      <c r="J235" s="84">
        <v>104</v>
      </c>
      <c r="K235" s="84">
        <v>2344</v>
      </c>
      <c r="L235" s="84">
        <v>223860</v>
      </c>
    </row>
    <row r="236" ht="25" customHeight="1">
      <c r="B236" s="77">
        <v>44117</v>
      </c>
      <c r="C236" s="80">
        <v>42</v>
      </c>
      <c r="D236" s="81">
        <v>1</v>
      </c>
      <c r="E236" s="81">
        <v>43</v>
      </c>
      <c r="F236" s="81">
        <v>755</v>
      </c>
      <c r="G236" s="81">
        <v>798</v>
      </c>
      <c r="H236" s="81">
        <v>25</v>
      </c>
      <c r="I236" s="81">
        <v>1486</v>
      </c>
      <c r="J236" s="81">
        <v>104</v>
      </c>
      <c r="K236" s="81">
        <v>2388</v>
      </c>
      <c r="L236" s="81">
        <v>226243</v>
      </c>
    </row>
    <row r="237" ht="25" customHeight="1">
      <c r="B237" s="77">
        <v>44118</v>
      </c>
      <c r="C237" s="83">
        <v>44</v>
      </c>
      <c r="D237" s="84">
        <v>1</v>
      </c>
      <c r="E237" s="84">
        <v>45</v>
      </c>
      <c r="F237" s="84">
        <v>801</v>
      </c>
      <c r="G237" s="84">
        <v>846</v>
      </c>
      <c r="H237" s="84">
        <v>48</v>
      </c>
      <c r="I237" s="84">
        <v>1498</v>
      </c>
      <c r="J237" s="84">
        <v>104</v>
      </c>
      <c r="K237" s="84">
        <v>2448</v>
      </c>
      <c r="L237" s="84">
        <v>228678</v>
      </c>
    </row>
    <row r="238" ht="25" customHeight="1">
      <c r="B238" s="77">
        <v>44119</v>
      </c>
      <c r="C238" s="80">
        <v>51</v>
      </c>
      <c r="D238" s="81">
        <v>3</v>
      </c>
      <c r="E238" s="81">
        <v>54</v>
      </c>
      <c r="F238" s="81">
        <v>805</v>
      </c>
      <c r="G238" s="81">
        <v>859</v>
      </c>
      <c r="H238" s="81">
        <v>13</v>
      </c>
      <c r="I238" s="81">
        <v>1524</v>
      </c>
      <c r="J238" s="81">
        <v>104</v>
      </c>
      <c r="K238" s="81">
        <v>2487</v>
      </c>
      <c r="L238" s="81">
        <v>230635</v>
      </c>
    </row>
    <row r="239" ht="25" customHeight="1">
      <c r="B239" s="77">
        <v>44120</v>
      </c>
      <c r="C239" s="83">
        <v>51</v>
      </c>
      <c r="D239" s="84">
        <v>4</v>
      </c>
      <c r="E239" s="84">
        <v>55</v>
      </c>
      <c r="F239" s="84">
        <v>849</v>
      </c>
      <c r="G239" s="84">
        <v>904</v>
      </c>
      <c r="H239" s="84">
        <v>45</v>
      </c>
      <c r="I239" s="84">
        <v>1581</v>
      </c>
      <c r="J239" s="84">
        <v>104</v>
      </c>
      <c r="K239" s="84">
        <v>2589</v>
      </c>
      <c r="L239" s="84">
        <v>233393</v>
      </c>
    </row>
    <row r="240" ht="25" customHeight="1">
      <c r="B240" s="77">
        <v>44121</v>
      </c>
      <c r="C240" s="80">
        <v>58</v>
      </c>
      <c r="D240" s="81">
        <v>5</v>
      </c>
      <c r="E240" s="81">
        <v>63</v>
      </c>
      <c r="F240" s="81">
        <v>931</v>
      </c>
      <c r="G240" s="81">
        <v>994</v>
      </c>
      <c r="H240" s="81">
        <v>90</v>
      </c>
      <c r="I240" s="81">
        <v>1585</v>
      </c>
      <c r="J240" s="81">
        <v>104</v>
      </c>
      <c r="K240" s="81">
        <v>2683</v>
      </c>
      <c r="L240" s="81">
        <v>236388</v>
      </c>
    </row>
    <row r="241" ht="25" customHeight="1">
      <c r="B241" s="77">
        <v>44122</v>
      </c>
      <c r="C241" s="83">
        <v>61</v>
      </c>
      <c r="D241" s="84">
        <v>5</v>
      </c>
      <c r="E241" s="84">
        <v>66</v>
      </c>
      <c r="F241" s="84">
        <v>1006</v>
      </c>
      <c r="G241" s="84">
        <v>1072</v>
      </c>
      <c r="H241" s="84">
        <v>78</v>
      </c>
      <c r="I241" s="84">
        <v>1585</v>
      </c>
      <c r="J241" s="84">
        <v>104</v>
      </c>
      <c r="K241" s="84">
        <v>2761</v>
      </c>
      <c r="L241" s="84">
        <v>238747</v>
      </c>
    </row>
    <row r="242" ht="25" customHeight="1">
      <c r="B242" s="77">
        <v>44123</v>
      </c>
      <c r="C242" s="80">
        <v>66</v>
      </c>
      <c r="D242" s="81">
        <v>5</v>
      </c>
      <c r="E242" s="81">
        <v>71</v>
      </c>
      <c r="F242" s="81">
        <v>1099</v>
      </c>
      <c r="G242" s="81">
        <v>1170</v>
      </c>
      <c r="H242" s="81">
        <v>98</v>
      </c>
      <c r="I242" s="81">
        <v>1595</v>
      </c>
      <c r="J242" s="81">
        <v>104</v>
      </c>
      <c r="K242" s="81">
        <v>2869</v>
      </c>
      <c r="L242" s="81">
        <v>240223</v>
      </c>
    </row>
    <row r="243" ht="25" customHeight="1">
      <c r="B243" s="77">
        <v>44124</v>
      </c>
      <c r="C243" s="83">
        <v>73</v>
      </c>
      <c r="D243" s="84">
        <v>6</v>
      </c>
      <c r="E243" s="84">
        <v>79</v>
      </c>
      <c r="F243" s="84">
        <v>1173</v>
      </c>
      <c r="G243" s="84">
        <v>1252</v>
      </c>
      <c r="H243" s="84">
        <v>82</v>
      </c>
      <c r="I243" s="84">
        <v>1607</v>
      </c>
      <c r="J243" s="84">
        <v>104</v>
      </c>
      <c r="K243" s="84">
        <v>2963</v>
      </c>
      <c r="L243" s="84">
        <v>242700</v>
      </c>
    </row>
    <row r="244" ht="25" customHeight="1">
      <c r="B244" s="77">
        <v>44125</v>
      </c>
      <c r="C244" s="80">
        <v>81</v>
      </c>
      <c r="D244" s="81">
        <v>6</v>
      </c>
      <c r="E244" s="81">
        <v>87</v>
      </c>
      <c r="F244" s="81">
        <v>1293</v>
      </c>
      <c r="G244" s="81">
        <v>1380</v>
      </c>
      <c r="H244" s="81">
        <v>128</v>
      </c>
      <c r="I244" s="81">
        <v>1614</v>
      </c>
      <c r="J244" s="81">
        <v>105</v>
      </c>
      <c r="K244" s="81">
        <v>3099</v>
      </c>
      <c r="L244" s="81">
        <v>245158</v>
      </c>
    </row>
    <row r="245" ht="25" customHeight="1">
      <c r="B245" s="77">
        <v>44126</v>
      </c>
      <c r="C245" s="83">
        <v>86</v>
      </c>
      <c r="D245" s="84">
        <v>8</v>
      </c>
      <c r="E245" s="84">
        <v>94</v>
      </c>
      <c r="F245" s="84">
        <v>1443</v>
      </c>
      <c r="G245" s="84">
        <v>1537</v>
      </c>
      <c r="H245" s="84">
        <v>157</v>
      </c>
      <c r="I245" s="84">
        <v>1644</v>
      </c>
      <c r="J245" s="84">
        <v>105</v>
      </c>
      <c r="K245" s="84">
        <v>3286</v>
      </c>
      <c r="L245" s="84">
        <v>248178</v>
      </c>
    </row>
    <row r="246" ht="25" customHeight="1">
      <c r="B246" s="77">
        <v>44127</v>
      </c>
      <c r="C246" s="80">
        <v>100</v>
      </c>
      <c r="D246" s="81">
        <v>9</v>
      </c>
      <c r="E246" s="81">
        <v>109</v>
      </c>
      <c r="F246" s="81">
        <v>1586</v>
      </c>
      <c r="G246" s="81">
        <v>1695</v>
      </c>
      <c r="H246" s="81">
        <v>158</v>
      </c>
      <c r="I246" s="81">
        <v>1645</v>
      </c>
      <c r="J246" s="81">
        <v>105</v>
      </c>
      <c r="K246" s="81">
        <v>3445</v>
      </c>
      <c r="L246" s="81">
        <v>251288</v>
      </c>
    </row>
    <row r="247" ht="25" customHeight="1">
      <c r="B247" s="77">
        <v>44128</v>
      </c>
      <c r="C247" s="83">
        <v>100</v>
      </c>
      <c r="D247" s="84">
        <v>10</v>
      </c>
      <c r="E247" s="84">
        <v>110</v>
      </c>
      <c r="F247" s="84">
        <v>1739</v>
      </c>
      <c r="G247" s="84">
        <v>1849</v>
      </c>
      <c r="H247" s="84">
        <v>154</v>
      </c>
      <c r="I247" s="84">
        <v>1657</v>
      </c>
      <c r="J247" s="84">
        <v>105</v>
      </c>
      <c r="K247" s="84">
        <v>3611</v>
      </c>
      <c r="L247" s="84">
        <v>254634</v>
      </c>
    </row>
    <row r="248" ht="25" customHeight="1">
      <c r="B248" s="77">
        <v>44129</v>
      </c>
      <c r="C248" s="80">
        <v>106</v>
      </c>
      <c r="D248" s="81">
        <v>10</v>
      </c>
      <c r="E248" s="81">
        <v>116</v>
      </c>
      <c r="F248" s="81">
        <v>1897</v>
      </c>
      <c r="G248" s="81">
        <v>2013</v>
      </c>
      <c r="H248" s="81">
        <v>164</v>
      </c>
      <c r="I248" s="81">
        <v>1671</v>
      </c>
      <c r="J248" s="81">
        <v>106</v>
      </c>
      <c r="K248" s="81">
        <v>3790</v>
      </c>
      <c r="L248" s="81">
        <v>257594</v>
      </c>
    </row>
    <row r="249" ht="25" customHeight="1">
      <c r="B249" s="77">
        <v>44130</v>
      </c>
      <c r="C249" s="83">
        <v>108</v>
      </c>
      <c r="D249" s="84">
        <v>9</v>
      </c>
      <c r="E249" s="84">
        <v>117</v>
      </c>
      <c r="F249" s="84">
        <v>2067</v>
      </c>
      <c r="G249" s="84">
        <v>2184</v>
      </c>
      <c r="H249" s="84">
        <v>171</v>
      </c>
      <c r="I249" s="84">
        <v>1678</v>
      </c>
      <c r="J249" s="84">
        <v>108</v>
      </c>
      <c r="K249" s="84">
        <v>3970</v>
      </c>
      <c r="L249" s="84">
        <v>260121</v>
      </c>
    </row>
    <row r="250" ht="25" customHeight="1">
      <c r="B250" s="77">
        <v>44131</v>
      </c>
      <c r="C250" s="80">
        <v>117</v>
      </c>
      <c r="D250" s="81">
        <v>9</v>
      </c>
      <c r="E250" s="81">
        <v>126</v>
      </c>
      <c r="F250" s="81">
        <v>2199</v>
      </c>
      <c r="G250" s="81">
        <v>2325</v>
      </c>
      <c r="H250" s="81">
        <v>141</v>
      </c>
      <c r="I250" s="81">
        <v>1768</v>
      </c>
      <c r="J250" s="81">
        <v>111</v>
      </c>
      <c r="K250" s="81">
        <v>4204</v>
      </c>
      <c r="L250" s="81">
        <v>262979</v>
      </c>
    </row>
    <row r="251" ht="25" customHeight="1">
      <c r="B251" s="77">
        <v>44132</v>
      </c>
      <c r="C251" s="83">
        <v>120</v>
      </c>
      <c r="D251" s="84">
        <v>11</v>
      </c>
      <c r="E251" s="84">
        <v>131</v>
      </c>
      <c r="F251" s="84">
        <v>2373</v>
      </c>
      <c r="G251" s="84">
        <v>2504</v>
      </c>
      <c r="H251" s="84">
        <v>179</v>
      </c>
      <c r="I251" s="84">
        <v>1785</v>
      </c>
      <c r="J251" s="84">
        <v>111</v>
      </c>
      <c r="K251" s="84">
        <v>4400</v>
      </c>
      <c r="L251" s="84">
        <v>266246</v>
      </c>
    </row>
    <row r="252" ht="25" customHeight="1">
      <c r="B252" s="77">
        <v>44133</v>
      </c>
      <c r="C252" s="80">
        <v>134</v>
      </c>
      <c r="D252" s="81">
        <v>7</v>
      </c>
      <c r="E252" s="81">
        <v>141</v>
      </c>
      <c r="F252" s="81">
        <v>2573</v>
      </c>
      <c r="G252" s="81">
        <v>2714</v>
      </c>
      <c r="H252" s="81">
        <v>210</v>
      </c>
      <c r="I252" s="81">
        <v>1798</v>
      </c>
      <c r="J252" s="81">
        <v>113</v>
      </c>
      <c r="K252" s="81">
        <v>4625</v>
      </c>
      <c r="L252" s="81">
        <v>268987</v>
      </c>
    </row>
    <row r="253" ht="25" customHeight="1">
      <c r="B253" s="77">
        <v>44134</v>
      </c>
      <c r="C253" s="83">
        <v>142</v>
      </c>
      <c r="D253" s="84">
        <v>9</v>
      </c>
      <c r="E253" s="84">
        <v>151</v>
      </c>
      <c r="F253" s="84">
        <v>2799</v>
      </c>
      <c r="G253" s="84">
        <v>2950</v>
      </c>
      <c r="H253" s="84">
        <v>236</v>
      </c>
      <c r="I253" s="84">
        <v>1799</v>
      </c>
      <c r="J253" s="84">
        <v>114</v>
      </c>
      <c r="K253" s="84">
        <v>4863</v>
      </c>
      <c r="L253" s="84">
        <v>271839</v>
      </c>
    </row>
    <row r="254" ht="25" customHeight="1">
      <c r="B254" s="77">
        <v>44135</v>
      </c>
      <c r="C254" s="80">
        <v>154</v>
      </c>
      <c r="D254" s="81">
        <v>9</v>
      </c>
      <c r="E254" s="81">
        <v>163</v>
      </c>
      <c r="F254" s="81">
        <v>2961</v>
      </c>
      <c r="G254" s="81">
        <v>3124</v>
      </c>
      <c r="H254" s="81">
        <v>174</v>
      </c>
      <c r="I254" s="81">
        <v>1825</v>
      </c>
      <c r="J254" s="81">
        <v>116</v>
      </c>
      <c r="K254" s="81">
        <v>5065</v>
      </c>
      <c r="L254" s="81">
        <v>274973</v>
      </c>
    </row>
    <row r="255" ht="25" customHeight="1">
      <c r="B255" s="77">
        <v>44136</v>
      </c>
      <c r="C255" s="83">
        <v>161</v>
      </c>
      <c r="D255" s="84">
        <v>13</v>
      </c>
      <c r="E255" s="84">
        <v>174</v>
      </c>
      <c r="F255" s="84">
        <v>3188</v>
      </c>
      <c r="G255" s="84">
        <v>3362</v>
      </c>
      <c r="H255" s="84">
        <v>238</v>
      </c>
      <c r="I255" s="84">
        <v>1831</v>
      </c>
      <c r="J255" s="84">
        <v>117</v>
      </c>
      <c r="K255" s="84">
        <v>5310</v>
      </c>
      <c r="L255" s="84">
        <v>277844</v>
      </c>
    </row>
    <row r="256" ht="25" customHeight="1">
      <c r="B256" s="77">
        <v>44137</v>
      </c>
      <c r="C256" s="80">
        <v>164</v>
      </c>
      <c r="D256" s="81">
        <v>19</v>
      </c>
      <c r="E256" s="81">
        <v>183</v>
      </c>
      <c r="F256" s="81">
        <v>3422</v>
      </c>
      <c r="G256" s="81">
        <v>3605</v>
      </c>
      <c r="H256" s="81">
        <v>243</v>
      </c>
      <c r="I256" s="81">
        <v>1841</v>
      </c>
      <c r="J256" s="81">
        <v>118</v>
      </c>
      <c r="K256" s="81">
        <v>5564</v>
      </c>
      <c r="L256" s="81">
        <v>280187</v>
      </c>
    </row>
    <row r="257" ht="25" customHeight="1">
      <c r="B257" s="77">
        <v>44138</v>
      </c>
      <c r="C257" s="83">
        <v>184</v>
      </c>
      <c r="D257" s="84">
        <v>26</v>
      </c>
      <c r="E257" s="84">
        <v>210</v>
      </c>
      <c r="F257" s="84">
        <v>3430</v>
      </c>
      <c r="G257" s="84">
        <v>3640</v>
      </c>
      <c r="H257" s="84">
        <v>35</v>
      </c>
      <c r="I257" s="84">
        <v>2069</v>
      </c>
      <c r="J257" s="84">
        <v>121</v>
      </c>
      <c r="K257" s="84">
        <v>5830</v>
      </c>
      <c r="L257" s="84">
        <v>283075</v>
      </c>
    </row>
    <row r="258" ht="25" customHeight="1">
      <c r="B258" s="77">
        <v>44139</v>
      </c>
      <c r="C258" s="80">
        <v>212</v>
      </c>
      <c r="D258" s="81">
        <v>11</v>
      </c>
      <c r="E258" s="81">
        <v>223</v>
      </c>
      <c r="F258" s="81">
        <v>3670</v>
      </c>
      <c r="G258" s="81">
        <v>3893</v>
      </c>
      <c r="H258" s="81">
        <v>253</v>
      </c>
      <c r="I258" s="81">
        <v>2074</v>
      </c>
      <c r="J258" s="81">
        <v>125</v>
      </c>
      <c r="K258" s="81">
        <v>6092</v>
      </c>
      <c r="L258" s="81">
        <v>285949</v>
      </c>
    </row>
    <row r="259" ht="26.5" customHeight="1">
      <c r="B259" s="104">
        <v>44140</v>
      </c>
      <c r="C259" s="114">
        <v>217</v>
      </c>
      <c r="D259" s="115">
        <v>11</v>
      </c>
      <c r="E259" s="115">
        <v>228</v>
      </c>
      <c r="F259" s="115">
        <v>4016</v>
      </c>
      <c r="G259" s="115">
        <v>4244</v>
      </c>
      <c r="H259" s="115">
        <v>351</v>
      </c>
      <c r="I259" s="115">
        <v>2078</v>
      </c>
      <c r="J259" s="115">
        <v>128</v>
      </c>
      <c r="K259" s="115">
        <v>6450</v>
      </c>
      <c r="L259" s="115">
        <v>289361</v>
      </c>
    </row>
    <row r="260" ht="28" customHeight="1">
      <c r="B260" s="107">
        <v>44141</v>
      </c>
      <c r="C260" s="116">
        <v>212</v>
      </c>
      <c r="D260" s="117">
        <v>15</v>
      </c>
      <c r="E260" s="117">
        <v>227</v>
      </c>
      <c r="F260" s="117">
        <v>4254</v>
      </c>
      <c r="G260" s="117">
        <v>4481</v>
      </c>
      <c r="H260" s="117">
        <v>237</v>
      </c>
      <c r="I260" s="117">
        <v>2101</v>
      </c>
      <c r="J260" s="117">
        <v>132</v>
      </c>
      <c r="K260" s="117">
        <v>6714</v>
      </c>
      <c r="L260" s="118">
        <v>292222</v>
      </c>
    </row>
    <row r="261" ht="26.5" customHeight="1">
      <c r="B261" s="111">
        <v>44142</v>
      </c>
      <c r="C261" s="119">
        <v>227</v>
      </c>
      <c r="D261" s="120">
        <v>16</v>
      </c>
      <c r="E261" s="120">
        <v>243</v>
      </c>
      <c r="F261" s="120">
        <v>4552</v>
      </c>
      <c r="G261" s="120">
        <v>4795</v>
      </c>
      <c r="H261" s="120">
        <v>314</v>
      </c>
      <c r="I261" s="120">
        <v>2175</v>
      </c>
      <c r="J261" s="120">
        <v>136</v>
      </c>
      <c r="K261" s="120">
        <v>7106</v>
      </c>
      <c r="L261" s="120">
        <v>295772</v>
      </c>
    </row>
    <row r="262" ht="25" customHeight="1">
      <c r="B262" s="77">
        <v>44143</v>
      </c>
      <c r="C262" s="80">
        <v>233</v>
      </c>
      <c r="D262" s="81">
        <v>16</v>
      </c>
      <c r="E262" s="81">
        <v>249</v>
      </c>
      <c r="F262" s="81">
        <v>4771</v>
      </c>
      <c r="G262" s="81">
        <v>5020</v>
      </c>
      <c r="H262" s="81">
        <v>225</v>
      </c>
      <c r="I262" s="81">
        <v>2305</v>
      </c>
      <c r="J262" s="81">
        <v>140</v>
      </c>
      <c r="K262" s="81">
        <v>7465</v>
      </c>
      <c r="L262" s="81">
        <v>298954</v>
      </c>
    </row>
    <row r="263" ht="25" customHeight="1">
      <c r="B263" s="77">
        <v>44144</v>
      </c>
      <c r="C263" s="83">
        <v>256</v>
      </c>
      <c r="D263" s="84">
        <v>16</v>
      </c>
      <c r="E263" s="84">
        <v>272</v>
      </c>
      <c r="F263" s="84">
        <v>5173</v>
      </c>
      <c r="G263" s="84">
        <v>5445</v>
      </c>
      <c r="H263" s="84">
        <v>425</v>
      </c>
      <c r="I263" s="84">
        <v>2319</v>
      </c>
      <c r="J263" s="84">
        <v>144</v>
      </c>
      <c r="K263" s="84">
        <v>7908</v>
      </c>
      <c r="L263" s="84">
        <v>301158</v>
      </c>
    </row>
    <row r="264" ht="25" customHeight="1">
      <c r="B264" s="77">
        <v>44145</v>
      </c>
      <c r="C264" s="80">
        <v>283</v>
      </c>
      <c r="D264" s="81">
        <v>19</v>
      </c>
      <c r="E264" s="81">
        <v>302</v>
      </c>
      <c r="F264" s="81">
        <v>5545</v>
      </c>
      <c r="G264" s="81">
        <v>5847</v>
      </c>
      <c r="H264" s="81">
        <v>402</v>
      </c>
      <c r="I264" s="81">
        <v>2319</v>
      </c>
      <c r="J264" s="81">
        <v>151</v>
      </c>
      <c r="K264" s="81">
        <v>8317</v>
      </c>
      <c r="L264" s="81">
        <v>304240</v>
      </c>
    </row>
    <row r="265" ht="25" customHeight="1">
      <c r="B265" s="77">
        <v>44146</v>
      </c>
      <c r="C265" s="83">
        <v>286</v>
      </c>
      <c r="D265" s="84">
        <v>18</v>
      </c>
      <c r="E265" s="84">
        <v>304</v>
      </c>
      <c r="F265" s="84">
        <v>5833</v>
      </c>
      <c r="G265" s="84">
        <v>6137</v>
      </c>
      <c r="H265" s="84">
        <v>290</v>
      </c>
      <c r="I265" s="84">
        <v>2400</v>
      </c>
      <c r="J265" s="84">
        <v>156</v>
      </c>
      <c r="K265" s="84">
        <v>8693</v>
      </c>
      <c r="L265" s="84">
        <v>307611</v>
      </c>
    </row>
    <row r="266" ht="25" customHeight="1">
      <c r="B266" s="77">
        <v>44147</v>
      </c>
      <c r="C266" s="80">
        <v>298</v>
      </c>
      <c r="D266" s="81">
        <v>21</v>
      </c>
      <c r="E266" s="81">
        <v>319</v>
      </c>
      <c r="F266" s="81">
        <v>6241</v>
      </c>
      <c r="G266" s="81">
        <v>6560</v>
      </c>
      <c r="H266" s="81">
        <v>423</v>
      </c>
      <c r="I266" s="81">
        <v>2402</v>
      </c>
      <c r="J266" s="81">
        <v>157</v>
      </c>
      <c r="K266" s="81">
        <v>9119</v>
      </c>
      <c r="L266" s="81">
        <v>310924</v>
      </c>
    </row>
    <row r="267" ht="25" customHeight="1">
      <c r="B267" s="77">
        <v>44148</v>
      </c>
      <c r="C267" s="83">
        <v>338</v>
      </c>
      <c r="D267" s="84">
        <v>27</v>
      </c>
      <c r="E267" s="84">
        <v>365</v>
      </c>
      <c r="F267" s="84">
        <v>6312</v>
      </c>
      <c r="G267" s="84">
        <v>6677</v>
      </c>
      <c r="H267" s="84">
        <v>117</v>
      </c>
      <c r="I267" s="84">
        <v>2575</v>
      </c>
      <c r="J267" s="84">
        <v>164</v>
      </c>
      <c r="K267" s="84">
        <v>9416</v>
      </c>
      <c r="L267" s="84">
        <v>313881</v>
      </c>
    </row>
    <row r="268" ht="25" customHeight="1">
      <c r="B268" s="77">
        <v>44149</v>
      </c>
      <c r="C268" s="80">
        <v>345</v>
      </c>
      <c r="D268" s="81">
        <v>26</v>
      </c>
      <c r="E268" s="81">
        <v>371</v>
      </c>
      <c r="F268" s="81">
        <v>6615</v>
      </c>
      <c r="G268" s="81">
        <v>6986</v>
      </c>
      <c r="H268" s="81">
        <v>309</v>
      </c>
      <c r="I268" s="81">
        <v>2594</v>
      </c>
      <c r="J268" s="81">
        <v>169</v>
      </c>
      <c r="K268" s="81">
        <v>9749</v>
      </c>
      <c r="L268" s="81">
        <v>317254</v>
      </c>
    </row>
    <row r="269" ht="25" customHeight="1">
      <c r="B269" s="77">
        <v>44150</v>
      </c>
      <c r="C269" s="83">
        <v>342</v>
      </c>
      <c r="D269" s="84">
        <v>41</v>
      </c>
      <c r="E269" s="84">
        <v>383</v>
      </c>
      <c r="F269" s="84">
        <v>6656</v>
      </c>
      <c r="G269" s="84">
        <v>7039</v>
      </c>
      <c r="H269" s="84">
        <v>53</v>
      </c>
      <c r="I269" s="84">
        <v>2880</v>
      </c>
      <c r="J269" s="84">
        <v>174</v>
      </c>
      <c r="K269" s="84">
        <v>10093</v>
      </c>
      <c r="L269" s="84">
        <v>319813</v>
      </c>
    </row>
    <row r="270" ht="25" customHeight="1">
      <c r="B270" s="77">
        <v>44151</v>
      </c>
      <c r="C270" s="80">
        <v>358</v>
      </c>
      <c r="D270" s="81">
        <v>45</v>
      </c>
      <c r="E270" s="81">
        <v>403</v>
      </c>
      <c r="F270" s="81">
        <v>6865</v>
      </c>
      <c r="G270" s="81">
        <v>7268</v>
      </c>
      <c r="H270" s="81">
        <v>229</v>
      </c>
      <c r="I270" s="81">
        <v>2942</v>
      </c>
      <c r="J270" s="81">
        <v>180</v>
      </c>
      <c r="K270" s="81">
        <v>10390</v>
      </c>
      <c r="L270" s="81">
        <v>321542</v>
      </c>
    </row>
    <row r="271" ht="25" customHeight="1">
      <c r="B271" s="77">
        <v>44152</v>
      </c>
      <c r="C271" s="83">
        <v>353</v>
      </c>
      <c r="D271" s="84">
        <v>53</v>
      </c>
      <c r="E271" s="84">
        <v>406</v>
      </c>
      <c r="F271" s="84">
        <v>7332</v>
      </c>
      <c r="G271" s="84">
        <v>7738</v>
      </c>
      <c r="H271" s="84">
        <v>470</v>
      </c>
      <c r="I271" s="84">
        <v>3145</v>
      </c>
      <c r="J271" s="84">
        <v>187</v>
      </c>
      <c r="K271" s="84">
        <v>11070</v>
      </c>
      <c r="L271" s="84">
        <v>325886</v>
      </c>
    </row>
    <row r="272" ht="25" customHeight="1">
      <c r="B272" s="77">
        <v>44153</v>
      </c>
      <c r="C272" s="80">
        <v>388</v>
      </c>
      <c r="D272" s="81">
        <v>46</v>
      </c>
      <c r="E272" s="81">
        <v>434</v>
      </c>
      <c r="F272" s="81">
        <v>8097</v>
      </c>
      <c r="G272" s="81">
        <v>8531</v>
      </c>
      <c r="H272" s="81">
        <v>793</v>
      </c>
      <c r="I272" s="81">
        <v>3278</v>
      </c>
      <c r="J272" s="81">
        <v>197</v>
      </c>
      <c r="K272" s="81">
        <v>12006</v>
      </c>
      <c r="L272" s="81">
        <v>331792</v>
      </c>
    </row>
    <row r="273" ht="25" customHeight="1">
      <c r="B273" s="77">
        <v>44154</v>
      </c>
      <c r="C273" s="83">
        <v>395</v>
      </c>
      <c r="D273" s="84">
        <v>47</v>
      </c>
      <c r="E273" s="84">
        <v>442</v>
      </c>
      <c r="F273" s="84">
        <v>8536</v>
      </c>
      <c r="G273" s="84">
        <v>8978</v>
      </c>
      <c r="H273" s="84">
        <v>447</v>
      </c>
      <c r="I273" s="84">
        <v>3332</v>
      </c>
      <c r="J273" s="84">
        <v>202</v>
      </c>
      <c r="K273" s="84">
        <v>12512</v>
      </c>
      <c r="L273" s="84">
        <v>334533</v>
      </c>
    </row>
    <row r="274" ht="25" customHeight="1">
      <c r="B274" s="77">
        <v>44155</v>
      </c>
      <c r="C274" s="80">
        <v>415</v>
      </c>
      <c r="D274" s="81">
        <v>46</v>
      </c>
      <c r="E274" s="81">
        <v>461</v>
      </c>
      <c r="F274" s="81">
        <v>8906</v>
      </c>
      <c r="G274" s="81">
        <v>9367</v>
      </c>
      <c r="H274" s="81">
        <v>389</v>
      </c>
      <c r="I274" s="81">
        <v>3447</v>
      </c>
      <c r="J274" s="81">
        <v>213</v>
      </c>
      <c r="K274" s="81">
        <v>13027</v>
      </c>
      <c r="L274" s="81">
        <v>337603</v>
      </c>
    </row>
    <row r="275" ht="25" customHeight="1">
      <c r="B275" s="77">
        <v>44156</v>
      </c>
      <c r="C275" s="83">
        <v>426</v>
      </c>
      <c r="D275" s="84">
        <v>45</v>
      </c>
      <c r="E275" s="84">
        <v>471</v>
      </c>
      <c r="F275" s="84">
        <v>9317</v>
      </c>
      <c r="G275" s="84">
        <v>9788</v>
      </c>
      <c r="H275" s="84">
        <v>421</v>
      </c>
      <c r="I275" s="84">
        <v>3447</v>
      </c>
      <c r="J275" s="84">
        <v>217</v>
      </c>
      <c r="K275" s="84">
        <v>13452</v>
      </c>
      <c r="L275" s="84">
        <v>340557</v>
      </c>
    </row>
    <row r="276" ht="26.5" customHeight="1">
      <c r="B276" s="77">
        <v>44157</v>
      </c>
      <c r="C276" s="80">
        <v>433</v>
      </c>
      <c r="D276" s="121">
        <v>47</v>
      </c>
      <c r="E276" s="81">
        <v>480</v>
      </c>
      <c r="F276" s="81">
        <v>9578</v>
      </c>
      <c r="G276" s="81">
        <v>10058</v>
      </c>
      <c r="H276" s="81">
        <v>270</v>
      </c>
      <c r="I276" s="81">
        <v>3616</v>
      </c>
      <c r="J276" s="81">
        <v>222</v>
      </c>
      <c r="K276" s="81">
        <v>13896</v>
      </c>
      <c r="L276" s="81">
        <v>342983</v>
      </c>
    </row>
    <row r="277" ht="28" customHeight="1">
      <c r="B277" s="77">
        <v>44158</v>
      </c>
      <c r="C277" s="122">
        <v>435</v>
      </c>
      <c r="D277" s="123">
        <v>47</v>
      </c>
      <c r="E277" s="124">
        <v>482</v>
      </c>
      <c r="F277" s="84">
        <v>9664</v>
      </c>
      <c r="G277" s="84">
        <v>10146</v>
      </c>
      <c r="H277" s="84">
        <v>88</v>
      </c>
      <c r="I277" s="84">
        <v>3832</v>
      </c>
      <c r="J277" s="84">
        <v>239</v>
      </c>
      <c r="K277" s="84">
        <v>14217</v>
      </c>
      <c r="L277" s="84">
        <v>345039</v>
      </c>
    </row>
    <row r="278" ht="26.5" customHeight="1">
      <c r="B278" s="77">
        <v>44159</v>
      </c>
      <c r="C278" s="80">
        <v>429</v>
      </c>
      <c r="D278" s="125">
        <v>42</v>
      </c>
      <c r="E278" s="81">
        <v>471</v>
      </c>
      <c r="F278" s="81">
        <v>9664</v>
      </c>
      <c r="G278" s="81">
        <v>10135</v>
      </c>
      <c r="H278" s="81">
        <v>-11</v>
      </c>
      <c r="I278" s="81">
        <v>4146</v>
      </c>
      <c r="J278" s="81">
        <v>243</v>
      </c>
      <c r="K278" s="81">
        <v>14524</v>
      </c>
      <c r="L278" s="81">
        <v>348247</v>
      </c>
    </row>
    <row r="279" ht="25" customHeight="1">
      <c r="B279" s="77">
        <v>44160</v>
      </c>
      <c r="C279" s="83">
        <v>425</v>
      </c>
      <c r="D279" s="84">
        <v>43</v>
      </c>
      <c r="E279" s="84">
        <v>468</v>
      </c>
      <c r="F279" s="84">
        <v>9796</v>
      </c>
      <c r="G279" s="84">
        <v>10264</v>
      </c>
      <c r="H279" s="84">
        <v>129</v>
      </c>
      <c r="I279" s="84">
        <v>4345</v>
      </c>
      <c r="J279" s="84">
        <v>250</v>
      </c>
      <c r="K279" s="84">
        <v>14859</v>
      </c>
      <c r="L279" s="84">
        <v>350996</v>
      </c>
    </row>
    <row r="280" ht="25" customHeight="1">
      <c r="B280" s="77">
        <v>44161</v>
      </c>
      <c r="C280" s="80">
        <v>428</v>
      </c>
      <c r="D280" s="81">
        <v>45</v>
      </c>
      <c r="E280" s="81">
        <v>473</v>
      </c>
      <c r="F280" s="81">
        <v>9993</v>
      </c>
      <c r="G280" s="81">
        <v>10466</v>
      </c>
      <c r="H280" s="81">
        <v>202</v>
      </c>
      <c r="I280" s="81">
        <v>4536</v>
      </c>
      <c r="J280" s="81">
        <v>254</v>
      </c>
      <c r="K280" s="81">
        <v>15256</v>
      </c>
      <c r="L280" s="81">
        <v>353604</v>
      </c>
    </row>
    <row r="281" ht="25" customHeight="1">
      <c r="B281" s="77">
        <v>44162</v>
      </c>
      <c r="C281" s="83">
        <v>432</v>
      </c>
      <c r="D281" s="84">
        <v>44</v>
      </c>
      <c r="E281" s="84">
        <v>476</v>
      </c>
      <c r="F281" s="84">
        <v>10346</v>
      </c>
      <c r="G281" s="84">
        <v>10822</v>
      </c>
      <c r="H281" s="84">
        <v>356</v>
      </c>
      <c r="I281" s="84">
        <v>4643</v>
      </c>
      <c r="J281" s="84">
        <v>259</v>
      </c>
      <c r="K281" s="84">
        <v>15724</v>
      </c>
      <c r="L281" s="84">
        <v>356751</v>
      </c>
    </row>
    <row r="282" ht="26.5" customHeight="1">
      <c r="B282" s="82">
        <v>44163</v>
      </c>
      <c r="C282" s="126">
        <v>410</v>
      </c>
      <c r="D282" s="127">
        <v>42</v>
      </c>
      <c r="E282" s="127">
        <v>452</v>
      </c>
      <c r="F282" s="127">
        <v>10532</v>
      </c>
      <c r="G282" s="127">
        <v>10984</v>
      </c>
      <c r="H282" s="127">
        <v>162</v>
      </c>
      <c r="I282" s="127">
        <v>4894</v>
      </c>
      <c r="J282" s="127">
        <v>272</v>
      </c>
      <c r="K282" s="127">
        <v>16150</v>
      </c>
      <c r="L282" s="127">
        <v>359952</v>
      </c>
    </row>
    <row r="283" ht="28" customHeight="1">
      <c r="B283" s="85">
        <v>44164</v>
      </c>
      <c r="C283" s="128">
        <v>405</v>
      </c>
      <c r="D283" s="129">
        <v>43</v>
      </c>
      <c r="E283" s="129">
        <v>448</v>
      </c>
      <c r="F283" s="129">
        <v>10576</v>
      </c>
      <c r="G283" s="129">
        <v>11024</v>
      </c>
      <c r="H283" s="129">
        <v>40</v>
      </c>
      <c r="I283" s="129">
        <v>5139</v>
      </c>
      <c r="J283" s="129">
        <v>281</v>
      </c>
      <c r="K283" s="129">
        <v>16444</v>
      </c>
      <c r="L283" s="130">
        <v>362488</v>
      </c>
    </row>
    <row r="284" ht="26.5" customHeight="1">
      <c r="B284" s="87">
        <v>44165</v>
      </c>
      <c r="C284" s="131">
        <v>400</v>
      </c>
      <c r="D284" s="132">
        <v>42</v>
      </c>
      <c r="E284" s="132">
        <v>442</v>
      </c>
      <c r="F284" s="132">
        <v>10528</v>
      </c>
      <c r="G284" s="132">
        <v>10970</v>
      </c>
      <c r="H284" s="132">
        <v>-54</v>
      </c>
      <c r="I284" s="132">
        <v>5449</v>
      </c>
      <c r="J284" s="132">
        <v>295</v>
      </c>
      <c r="K284" s="132">
        <v>16714</v>
      </c>
      <c r="L284" s="132">
        <v>364247</v>
      </c>
    </row>
    <row r="285" ht="25" customHeight="1">
      <c r="B285" s="77">
        <v>44166</v>
      </c>
      <c r="C285" s="83">
        <v>417</v>
      </c>
      <c r="D285" s="84">
        <v>40</v>
      </c>
      <c r="E285" s="84">
        <v>457</v>
      </c>
      <c r="F285" s="84">
        <v>10512</v>
      </c>
      <c r="G285" s="84">
        <v>10969</v>
      </c>
      <c r="H285" s="84">
        <v>-1</v>
      </c>
      <c r="I285" s="84">
        <v>5762</v>
      </c>
      <c r="J285" s="84">
        <v>301</v>
      </c>
      <c r="K285" s="84">
        <v>17032</v>
      </c>
      <c r="L285" s="84">
        <v>366545</v>
      </c>
    </row>
    <row r="286" ht="25" customHeight="1">
      <c r="B286" s="77">
        <v>44167</v>
      </c>
      <c r="C286" s="80">
        <v>411</v>
      </c>
      <c r="D286" s="81">
        <v>36</v>
      </c>
      <c r="E286" s="81">
        <v>447</v>
      </c>
      <c r="F286" s="81">
        <v>10443</v>
      </c>
      <c r="G286" s="81">
        <v>10890</v>
      </c>
      <c r="H286" s="81">
        <v>-79</v>
      </c>
      <c r="I286" s="81">
        <v>6062</v>
      </c>
      <c r="J286" s="81">
        <v>310</v>
      </c>
      <c r="K286" s="81">
        <v>17262</v>
      </c>
      <c r="L286" s="81">
        <v>369710</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5.xml><?xml version="1.0" encoding="utf-8"?>
<worksheet xmlns:r="http://schemas.openxmlformats.org/officeDocument/2006/relationships" xmlns="http://schemas.openxmlformats.org/spreadsheetml/2006/main">
  <sheetPr>
    <pageSetUpPr fitToPage="1"/>
  </sheetPr>
  <dimension ref="B2:H285"/>
  <sheetViews>
    <sheetView workbookViewId="0" showGridLines="0" defaultGridColor="1"/>
  </sheetViews>
  <sheetFormatPr defaultColWidth="16.3333" defaultRowHeight="20.05" customHeight="1" outlineLevelRow="0" outlineLevelCol="0"/>
  <cols>
    <col min="1" max="1" width="15.7344" style="229" customWidth="1"/>
    <col min="2" max="8" width="16.3516" style="229" customWidth="1"/>
    <col min="9" max="16384" width="16.3516" style="229" customWidth="1"/>
  </cols>
  <sheetData>
    <row r="1" ht="74.55" customHeight="1"/>
    <row r="2" ht="68.15" customHeight="1">
      <c r="B2" t="s" s="3">
        <v>1</v>
      </c>
      <c r="C2" t="s" s="196">
        <v>7</v>
      </c>
      <c r="D2" t="s" s="6">
        <v>20</v>
      </c>
      <c r="E2" t="s" s="4">
        <v>28</v>
      </c>
      <c r="F2" t="s" s="6">
        <v>29</v>
      </c>
      <c r="G2" t="s" s="4">
        <v>30</v>
      </c>
      <c r="H2" t="s" s="4">
        <v>25</v>
      </c>
    </row>
    <row r="3" ht="26" customHeight="1">
      <c r="B3" s="202">
        <v>43885</v>
      </c>
      <c r="C3" s="45">
        <v>0</v>
      </c>
      <c r="D3" s="181">
        <v>0</v>
      </c>
      <c r="E3" s="162">
        <v>0</v>
      </c>
      <c r="F3" s="162">
        <v>0</v>
      </c>
      <c r="G3" s="162">
        <v>1</v>
      </c>
      <c r="H3" s="162">
        <f>1</f>
        <v>1</v>
      </c>
    </row>
    <row r="4" ht="26" customHeight="1">
      <c r="B4" s="44">
        <v>43886</v>
      </c>
      <c r="C4" s="49">
        <v>0</v>
      </c>
      <c r="D4" s="230">
        <f>'Calabria-main'!J5-'Calabria-main'!J4</f>
        <v>0</v>
      </c>
      <c r="E4" s="164">
        <v>0</v>
      </c>
      <c r="F4" s="164">
        <f>D4-D3</f>
        <v>0</v>
      </c>
      <c r="G4" s="164">
        <f>E4-E3</f>
        <v>0</v>
      </c>
      <c r="H4" s="164">
        <f>'Calabria-main'!L5-'Calabria-main'!L4</f>
        <v>1</v>
      </c>
    </row>
    <row r="5" ht="26" customHeight="1">
      <c r="B5" s="44">
        <v>43887</v>
      </c>
      <c r="C5" s="45">
        <v>0</v>
      </c>
      <c r="D5" s="181">
        <f>'Calabria-main'!J6-'Calabria-main'!J5</f>
        <v>0</v>
      </c>
      <c r="E5" s="162">
        <v>0</v>
      </c>
      <c r="F5" s="162">
        <f>D5-D4</f>
        <v>0</v>
      </c>
      <c r="G5" s="162">
        <f>E5-E4</f>
        <v>0</v>
      </c>
      <c r="H5" s="162">
        <f>'Calabria-main'!L6-'Calabria-main'!L5</f>
        <v>1</v>
      </c>
    </row>
    <row r="6" ht="26" customHeight="1">
      <c r="B6" s="44">
        <v>43888</v>
      </c>
      <c r="C6" s="49">
        <v>0</v>
      </c>
      <c r="D6" s="230">
        <f>'Calabria-main'!J7-'Calabria-main'!J6</f>
        <v>0</v>
      </c>
      <c r="E6" s="164">
        <v>0</v>
      </c>
      <c r="F6" s="164">
        <f>D6-D5</f>
        <v>0</v>
      </c>
      <c r="G6" s="164">
        <f>E6-E5</f>
        <v>0</v>
      </c>
      <c r="H6" s="164">
        <f>'Calabria-main'!L7-'Calabria-main'!L6</f>
        <v>11</v>
      </c>
    </row>
    <row r="7" ht="26" customHeight="1">
      <c r="B7" s="44">
        <v>43889</v>
      </c>
      <c r="C7" s="45">
        <v>1</v>
      </c>
      <c r="D7" s="181">
        <f>'Calabria-main'!J8-'Calabria-main'!J7</f>
        <v>0</v>
      </c>
      <c r="E7" s="162">
        <v>1</v>
      </c>
      <c r="F7" s="162">
        <f>D7-D6</f>
        <v>0</v>
      </c>
      <c r="G7" s="162">
        <f>E7-E6</f>
        <v>1</v>
      </c>
      <c r="H7" s="162">
        <f>'Calabria-main'!L8-'Calabria-main'!L7</f>
        <v>7</v>
      </c>
    </row>
    <row r="8" ht="26" customHeight="1">
      <c r="B8" s="44">
        <v>43890</v>
      </c>
      <c r="C8" s="49">
        <v>0</v>
      </c>
      <c r="D8" s="230">
        <f>'Calabria-main'!J9-'Calabria-main'!J8</f>
        <v>0</v>
      </c>
      <c r="E8" s="164">
        <v>0</v>
      </c>
      <c r="F8" s="164">
        <f>D8-D7</f>
        <v>0</v>
      </c>
      <c r="G8" s="164">
        <f>E8-E7</f>
        <v>-1</v>
      </c>
      <c r="H8" s="164">
        <f>'Calabria-main'!L9-'Calabria-main'!L8</f>
        <v>6</v>
      </c>
    </row>
    <row r="9" ht="26" customHeight="1">
      <c r="B9" s="44">
        <v>43891</v>
      </c>
      <c r="C9" s="45">
        <v>0</v>
      </c>
      <c r="D9" s="181">
        <f>'Calabria-main'!J10-'Calabria-main'!J9</f>
        <v>0</v>
      </c>
      <c r="E9" s="162">
        <v>0</v>
      </c>
      <c r="F9" s="162">
        <f>D9-D8</f>
        <v>0</v>
      </c>
      <c r="G9" s="162">
        <f>E9-E8</f>
        <v>0</v>
      </c>
      <c r="H9" s="162">
        <f>'Calabria-main'!L10-'Calabria-main'!L9</f>
        <v>8</v>
      </c>
    </row>
    <row r="10" ht="26" customHeight="1">
      <c r="B10" s="44">
        <v>43892</v>
      </c>
      <c r="C10" s="49">
        <v>0</v>
      </c>
      <c r="D10" s="230">
        <f>'Calabria-main'!J11-'Calabria-main'!J10</f>
        <v>0</v>
      </c>
      <c r="E10" s="164">
        <v>0</v>
      </c>
      <c r="F10" s="164">
        <f>D10-D9</f>
        <v>0</v>
      </c>
      <c r="G10" s="164">
        <f>E10-E9</f>
        <v>0</v>
      </c>
      <c r="H10" s="164">
        <f>'Calabria-main'!L11-'Calabria-main'!L10</f>
        <v>4</v>
      </c>
    </row>
    <row r="11" ht="26" customHeight="1">
      <c r="B11" s="44">
        <v>43893</v>
      </c>
      <c r="C11" s="45">
        <v>0</v>
      </c>
      <c r="D11" s="181">
        <f>'Calabria-main'!J12-'Calabria-main'!J11</f>
        <v>0</v>
      </c>
      <c r="E11" s="162">
        <v>0</v>
      </c>
      <c r="F11" s="162">
        <f>D11-D10</f>
        <v>0</v>
      </c>
      <c r="G11" s="162">
        <f>E11-E10</f>
        <v>0</v>
      </c>
      <c r="H11" s="162">
        <f>'Calabria-main'!L12-'Calabria-main'!L11</f>
        <v>0</v>
      </c>
    </row>
    <row r="12" ht="26" customHeight="1">
      <c r="B12" s="44">
        <v>43894</v>
      </c>
      <c r="C12" s="49">
        <v>0</v>
      </c>
      <c r="D12" s="230">
        <f>'Calabria-main'!J13-'Calabria-main'!J12</f>
        <v>0</v>
      </c>
      <c r="E12" s="164">
        <v>0</v>
      </c>
      <c r="F12" s="164">
        <f>D12-D11</f>
        <v>0</v>
      </c>
      <c r="G12" s="164">
        <f>E12-E11</f>
        <v>0</v>
      </c>
      <c r="H12" s="164">
        <f>'Calabria-main'!L13-'Calabria-main'!L12</f>
        <v>7</v>
      </c>
    </row>
    <row r="13" ht="26" customHeight="1">
      <c r="B13" s="44">
        <v>43895</v>
      </c>
      <c r="C13" s="45">
        <v>1</v>
      </c>
      <c r="D13" s="181">
        <f>'Calabria-main'!J14-'Calabria-main'!J13</f>
        <v>0</v>
      </c>
      <c r="E13" s="162">
        <v>1</v>
      </c>
      <c r="F13" s="162">
        <f>D13-D12</f>
        <v>0</v>
      </c>
      <c r="G13" s="162">
        <f>E13-E12</f>
        <v>1</v>
      </c>
      <c r="H13" s="162">
        <f>'Calabria-main'!L14-'Calabria-main'!L13</f>
        <v>7</v>
      </c>
    </row>
    <row r="14" ht="27" customHeight="1">
      <c r="B14" s="208">
        <v>43896</v>
      </c>
      <c r="C14" s="49">
        <v>2</v>
      </c>
      <c r="D14" s="230">
        <f>'Calabria-main'!J15-'Calabria-main'!J14</f>
        <v>0</v>
      </c>
      <c r="E14" s="164">
        <v>2</v>
      </c>
      <c r="F14" s="164">
        <f>D14-D13</f>
        <v>0</v>
      </c>
      <c r="G14" s="164">
        <f>E14-E13</f>
        <v>1</v>
      </c>
      <c r="H14" s="164">
        <f>'Calabria-main'!L15-'Calabria-main'!L14</f>
        <v>46</v>
      </c>
    </row>
    <row r="15" ht="28" customHeight="1">
      <c r="B15" s="231">
        <v>43897</v>
      </c>
      <c r="C15" s="45">
        <v>0</v>
      </c>
      <c r="D15" s="181">
        <f>'Calabria-main'!J16-'Calabria-main'!J15</f>
        <v>0</v>
      </c>
      <c r="E15" s="162">
        <v>0</v>
      </c>
      <c r="F15" s="162">
        <f>D15-D14</f>
        <v>0</v>
      </c>
      <c r="G15" s="162">
        <f>E15-E14</f>
        <v>-2</v>
      </c>
      <c r="H15" s="162">
        <f>'Calabria-main'!L16-'Calabria-main'!L15</f>
        <v>14</v>
      </c>
    </row>
    <row r="16" ht="28" customHeight="1">
      <c r="B16" s="210">
        <v>43898</v>
      </c>
      <c r="C16" s="211">
        <v>5</v>
      </c>
      <c r="D16" s="230">
        <f>'Calabria-main'!J17-'Calabria-main'!J16</f>
        <v>0</v>
      </c>
      <c r="E16" s="164">
        <v>5</v>
      </c>
      <c r="F16" s="164">
        <f>D16-D15</f>
        <v>0</v>
      </c>
      <c r="G16" s="164">
        <f>E16-E15</f>
        <v>5</v>
      </c>
      <c r="H16" s="164">
        <f>'Calabria-main'!L17-'Calabria-main'!L16</f>
        <v>0</v>
      </c>
    </row>
    <row r="17" ht="28" customHeight="1">
      <c r="B17" s="231">
        <v>43899</v>
      </c>
      <c r="C17" s="216">
        <v>0</v>
      </c>
      <c r="D17" s="181">
        <f>'Calabria-main'!J18-'Calabria-main'!J17</f>
        <v>0</v>
      </c>
      <c r="E17" s="162">
        <v>2</v>
      </c>
      <c r="F17" s="162">
        <f>D17-D16</f>
        <v>0</v>
      </c>
      <c r="G17" s="162">
        <f>E17-E16</f>
        <v>-3</v>
      </c>
      <c r="H17" s="162">
        <f>'Calabria-main'!L18-'Calabria-main'!L17</f>
        <v>60</v>
      </c>
    </row>
    <row r="18" ht="27" customHeight="1">
      <c r="B18" s="70">
        <v>43900</v>
      </c>
      <c r="C18" s="220">
        <v>2</v>
      </c>
      <c r="D18" s="230">
        <f>'Calabria-main'!J19-'Calabria-main'!J18</f>
        <v>0</v>
      </c>
      <c r="E18" s="164">
        <v>2</v>
      </c>
      <c r="F18" s="164">
        <f>D18-D17</f>
        <v>0</v>
      </c>
      <c r="G18" s="164">
        <f>E18-E17</f>
        <v>0</v>
      </c>
      <c r="H18" s="164">
        <f>'Calabria-main'!L19-'Calabria-main'!L18</f>
        <v>187</v>
      </c>
    </row>
    <row r="19" ht="26" customHeight="1">
      <c r="B19" s="44">
        <v>43901</v>
      </c>
      <c r="C19" s="45">
        <v>6</v>
      </c>
      <c r="D19" s="181">
        <f>'Calabria-main'!J20-'Calabria-main'!J19</f>
        <v>0</v>
      </c>
      <c r="E19" s="162">
        <v>6</v>
      </c>
      <c r="F19" s="162">
        <f>D19-D18</f>
        <v>0</v>
      </c>
      <c r="G19" s="162">
        <f>E19-E18</f>
        <v>4</v>
      </c>
      <c r="H19" s="162">
        <f>'Calabria-main'!L20-'Calabria-main'!L19</f>
        <v>45</v>
      </c>
    </row>
    <row r="20" ht="26" customHeight="1">
      <c r="B20" s="44">
        <v>43902</v>
      </c>
      <c r="C20" s="49">
        <v>15</v>
      </c>
      <c r="D20" s="230">
        <f>'Calabria-main'!J21-'Calabria-main'!J20</f>
        <v>0</v>
      </c>
      <c r="E20" s="164">
        <v>14</v>
      </c>
      <c r="F20" s="164">
        <f>D20-D19</f>
        <v>0</v>
      </c>
      <c r="G20" s="164">
        <f>E20-E19</f>
        <v>8</v>
      </c>
      <c r="H20" s="164">
        <f>'Calabria-main'!L21-'Calabria-main'!L20</f>
        <v>78</v>
      </c>
    </row>
    <row r="21" ht="26" customHeight="1">
      <c r="B21" s="44">
        <v>43903</v>
      </c>
      <c r="C21" s="45">
        <v>5</v>
      </c>
      <c r="D21" s="181">
        <f>'Calabria-main'!J22-'Calabria-main'!J21</f>
        <v>0</v>
      </c>
      <c r="E21" s="162">
        <v>5</v>
      </c>
      <c r="F21" s="162">
        <f>D21-D20</f>
        <v>0</v>
      </c>
      <c r="G21" s="162">
        <f>E21-E20</f>
        <v>-9</v>
      </c>
      <c r="H21" s="162">
        <f>'Calabria-main'!L22-'Calabria-main'!L21</f>
        <v>21</v>
      </c>
    </row>
    <row r="22" ht="26" customHeight="1">
      <c r="B22" s="44">
        <v>43904</v>
      </c>
      <c r="C22" s="49">
        <v>22</v>
      </c>
      <c r="D22" s="230">
        <f>'Calabria-main'!J23-'Calabria-main'!J22</f>
        <v>0</v>
      </c>
      <c r="E22" s="164">
        <v>22</v>
      </c>
      <c r="F22" s="164">
        <f>D22-D21</f>
        <v>0</v>
      </c>
      <c r="G22" s="164">
        <f>E22-E21</f>
        <v>17</v>
      </c>
      <c r="H22" s="164">
        <f>'Calabria-main'!L23-'Calabria-main'!L22</f>
        <v>207</v>
      </c>
    </row>
    <row r="23" ht="26" customHeight="1">
      <c r="B23" s="44">
        <v>43905</v>
      </c>
      <c r="C23" s="45">
        <v>7</v>
      </c>
      <c r="D23" s="181">
        <f>'Calabria-main'!J24-'Calabria-main'!J23</f>
        <v>1</v>
      </c>
      <c r="E23" s="162">
        <v>8</v>
      </c>
      <c r="F23" s="162">
        <f>D23-D22</f>
        <v>1</v>
      </c>
      <c r="G23" s="162">
        <f>E23-E22</f>
        <v>-14</v>
      </c>
      <c r="H23" s="162">
        <f>'Calabria-main'!L24-'Calabria-main'!L23</f>
        <v>173</v>
      </c>
    </row>
    <row r="24" ht="26" customHeight="1">
      <c r="B24" s="44">
        <v>43906</v>
      </c>
      <c r="C24" s="49">
        <v>21</v>
      </c>
      <c r="D24" s="230">
        <f>'Calabria-main'!J25-'Calabria-main'!J24</f>
        <v>0</v>
      </c>
      <c r="E24" s="164">
        <v>21</v>
      </c>
      <c r="F24" s="164">
        <f>D24-D23</f>
        <v>-1</v>
      </c>
      <c r="G24" s="164">
        <f>E24-E23</f>
        <v>13</v>
      </c>
      <c r="H24" s="164">
        <f>'Calabria-main'!L25-'Calabria-main'!L24</f>
        <v>146</v>
      </c>
    </row>
    <row r="25" ht="26" customHeight="1">
      <c r="B25" s="44">
        <v>43907</v>
      </c>
      <c r="C25" s="45">
        <v>25</v>
      </c>
      <c r="D25" s="181">
        <f>'Calabria-main'!J26-'Calabria-main'!J25</f>
        <v>0</v>
      </c>
      <c r="E25" s="162">
        <v>25</v>
      </c>
      <c r="F25" s="162">
        <f>D25-D24</f>
        <v>0</v>
      </c>
      <c r="G25" s="162">
        <f>E25-E24</f>
        <v>4</v>
      </c>
      <c r="H25" s="162">
        <f>'Calabria-main'!L26-'Calabria-main'!L25</f>
        <v>263</v>
      </c>
    </row>
    <row r="26" ht="26" customHeight="1">
      <c r="B26" s="44">
        <v>43908</v>
      </c>
      <c r="C26" s="49">
        <v>14</v>
      </c>
      <c r="D26" s="230">
        <f>'Calabria-main'!J27-'Calabria-main'!J26</f>
        <v>0</v>
      </c>
      <c r="E26" s="164">
        <v>15</v>
      </c>
      <c r="F26" s="164">
        <f>D26-D25</f>
        <v>0</v>
      </c>
      <c r="G26" s="164">
        <f>E26-E25</f>
        <v>-10</v>
      </c>
      <c r="H26" s="164">
        <f>'Calabria-main'!L27-'Calabria-main'!L26</f>
        <v>375</v>
      </c>
    </row>
    <row r="27" ht="26" customHeight="1">
      <c r="B27" s="44">
        <v>43909</v>
      </c>
      <c r="C27" s="45">
        <v>38</v>
      </c>
      <c r="D27" s="181">
        <f>'Calabria-main'!J28-'Calabria-main'!J27</f>
        <v>2</v>
      </c>
      <c r="E27" s="162">
        <v>40</v>
      </c>
      <c r="F27" s="162">
        <f>D27-D26</f>
        <v>2</v>
      </c>
      <c r="G27" s="162">
        <f>E27-E26</f>
        <v>25</v>
      </c>
      <c r="H27" s="162">
        <f>'Calabria-main'!L28-'Calabria-main'!L27</f>
        <v>674</v>
      </c>
    </row>
    <row r="28" ht="27" customHeight="1">
      <c r="B28" s="53">
        <v>43910</v>
      </c>
      <c r="C28" s="49">
        <v>37</v>
      </c>
      <c r="D28" s="230">
        <f>'Calabria-main'!J29-'Calabria-main'!J28</f>
        <v>1</v>
      </c>
      <c r="E28" s="164">
        <v>38</v>
      </c>
      <c r="F28" s="164">
        <f>D28-D27</f>
        <v>-1</v>
      </c>
      <c r="G28" s="164">
        <f>E28-E27</f>
        <v>-2</v>
      </c>
      <c r="H28" s="164">
        <f>'Calabria-main'!L29-'Calabria-main'!L28</f>
        <v>348</v>
      </c>
    </row>
    <row r="29" ht="28" customHeight="1">
      <c r="B29" s="232">
        <v>43911</v>
      </c>
      <c r="C29" s="45">
        <v>24</v>
      </c>
      <c r="D29" s="181">
        <f>'Calabria-main'!J30-'Calabria-main'!J29</f>
        <v>1</v>
      </c>
      <c r="E29" s="162">
        <v>28</v>
      </c>
      <c r="F29" s="162">
        <f>D29-D28</f>
        <v>0</v>
      </c>
      <c r="G29" s="162">
        <f>E29-E28</f>
        <v>-10</v>
      </c>
      <c r="H29" s="162">
        <f>'Calabria-main'!L30-'Calabria-main'!L29</f>
        <v>360</v>
      </c>
    </row>
    <row r="30" ht="27" customHeight="1">
      <c r="B30" s="64">
        <v>43912</v>
      </c>
      <c r="C30" s="49">
        <v>35</v>
      </c>
      <c r="D30" s="230">
        <f>'Calabria-main'!J31-'Calabria-main'!J30</f>
        <v>3</v>
      </c>
      <c r="E30" s="164">
        <v>38</v>
      </c>
      <c r="F30" s="164">
        <f>D30-D29</f>
        <v>2</v>
      </c>
      <c r="G30" s="164">
        <f>E30-E29</f>
        <v>10</v>
      </c>
      <c r="H30" s="164">
        <f>'Calabria-main'!L31-'Calabria-main'!L30</f>
        <v>616</v>
      </c>
    </row>
    <row r="31" ht="27" customHeight="1">
      <c r="B31" s="66">
        <v>43913</v>
      </c>
      <c r="C31" s="45">
        <v>20</v>
      </c>
      <c r="D31" s="181">
        <f>'Calabria-main'!J32-'Calabria-main'!J31</f>
        <v>-1</v>
      </c>
      <c r="E31" s="162">
        <v>19</v>
      </c>
      <c r="F31" s="162">
        <f>D31-D30</f>
        <v>-4</v>
      </c>
      <c r="G31" s="162">
        <f>E31-E30</f>
        <v>-19</v>
      </c>
      <c r="H31" s="162">
        <f>'Calabria-main'!L32-'Calabria-main'!L31</f>
        <v>407</v>
      </c>
    </row>
    <row r="32" ht="28" customHeight="1">
      <c r="B32" s="233">
        <v>43914</v>
      </c>
      <c r="C32" s="49">
        <v>24</v>
      </c>
      <c r="D32" s="230">
        <f>'Calabria-main'!J33-'Calabria-main'!J32</f>
        <v>3</v>
      </c>
      <c r="E32" s="164">
        <v>27</v>
      </c>
      <c r="F32" s="164">
        <f>D32-D31</f>
        <v>4</v>
      </c>
      <c r="G32" s="164">
        <f>E32-E31</f>
        <v>8</v>
      </c>
      <c r="H32" s="164">
        <f>'Calabria-main'!L33-'Calabria-main'!L32</f>
        <v>413</v>
      </c>
    </row>
    <row r="33" ht="27" customHeight="1">
      <c r="B33" s="176">
        <v>43915</v>
      </c>
      <c r="C33" s="45">
        <v>29</v>
      </c>
      <c r="D33" s="181">
        <f>'Calabria-main'!J34-'Calabria-main'!J33</f>
        <v>1</v>
      </c>
      <c r="E33" s="162">
        <v>32</v>
      </c>
      <c r="F33" s="162">
        <f>D33-D32</f>
        <v>-2</v>
      </c>
      <c r="G33" s="162">
        <f>E33-E32</f>
        <v>5</v>
      </c>
      <c r="H33" s="162">
        <f>'Calabria-main'!L34-'Calabria-main'!L33</f>
        <v>572</v>
      </c>
    </row>
    <row r="34" ht="26" customHeight="1">
      <c r="B34" s="44">
        <v>43916</v>
      </c>
      <c r="C34" s="49">
        <v>39</v>
      </c>
      <c r="D34" s="230">
        <f>'Calabria-main'!J35-'Calabria-main'!J34</f>
        <v>3</v>
      </c>
      <c r="E34" s="164">
        <v>42</v>
      </c>
      <c r="F34" s="164">
        <f>D34-D33</f>
        <v>2</v>
      </c>
      <c r="G34" s="164">
        <f>E34-E33</f>
        <v>10</v>
      </c>
      <c r="H34" s="164">
        <f>'Calabria-main'!L35-'Calabria-main'!L34</f>
        <v>875</v>
      </c>
    </row>
    <row r="35" ht="26" customHeight="1">
      <c r="B35" s="44">
        <v>43917</v>
      </c>
      <c r="C35" s="45">
        <v>97</v>
      </c>
      <c r="D35" s="181">
        <f>'Calabria-main'!J36-'Calabria-main'!J35</f>
        <v>4</v>
      </c>
      <c r="E35" s="162">
        <v>101</v>
      </c>
      <c r="F35" s="162">
        <f>D35-D34</f>
        <v>1</v>
      </c>
      <c r="G35" s="162">
        <f>E35-E34</f>
        <v>59</v>
      </c>
      <c r="H35" s="162">
        <f>'Calabria-main'!L36-'Calabria-main'!L35</f>
        <v>968</v>
      </c>
    </row>
    <row r="36" ht="26" customHeight="1">
      <c r="B36" s="44">
        <v>43918</v>
      </c>
      <c r="C36" s="49">
        <v>54</v>
      </c>
      <c r="D36" s="230">
        <f>'Calabria-main'!J37-'Calabria-main'!J36</f>
        <v>3</v>
      </c>
      <c r="E36" s="164">
        <v>61</v>
      </c>
      <c r="F36" s="164">
        <f>D36-D35</f>
        <v>-1</v>
      </c>
      <c r="G36" s="164">
        <f>E36-E35</f>
        <v>-40</v>
      </c>
      <c r="H36" s="164">
        <f>'Calabria-main'!L37-'Calabria-main'!L36</f>
        <v>859</v>
      </c>
    </row>
    <row r="37" ht="26" customHeight="1">
      <c r="B37" s="44">
        <v>43919</v>
      </c>
      <c r="C37" s="45">
        <v>54</v>
      </c>
      <c r="D37" s="181">
        <f>'Calabria-main'!J38-'Calabria-main'!J37</f>
        <v>4</v>
      </c>
      <c r="E37" s="162">
        <v>59</v>
      </c>
      <c r="F37" s="162">
        <f>D37-D36</f>
        <v>1</v>
      </c>
      <c r="G37" s="162">
        <f>E37-E36</f>
        <v>-2</v>
      </c>
      <c r="H37" s="162">
        <f>'Calabria-main'!L38-'Calabria-main'!L37</f>
        <v>725</v>
      </c>
    </row>
    <row r="38" ht="26" customHeight="1">
      <c r="B38" s="44">
        <v>43920</v>
      </c>
      <c r="C38" s="49">
        <v>25</v>
      </c>
      <c r="D38" s="230">
        <f>'Calabria-main'!J39-'Calabria-main'!J38</f>
        <v>6</v>
      </c>
      <c r="E38" s="164">
        <v>33</v>
      </c>
      <c r="F38" s="164">
        <f>D38-D37</f>
        <v>2</v>
      </c>
      <c r="G38" s="164">
        <f>E38-E37</f>
        <v>-26</v>
      </c>
      <c r="H38" s="164">
        <f>'Calabria-main'!L39-'Calabria-main'!L38</f>
        <v>528</v>
      </c>
    </row>
    <row r="39" ht="26" customHeight="1">
      <c r="B39" s="44">
        <v>43921</v>
      </c>
      <c r="C39" s="45">
        <v>4</v>
      </c>
      <c r="D39" s="181">
        <f>'Calabria-main'!J40-'Calabria-main'!J39</f>
        <v>5</v>
      </c>
      <c r="E39" s="162">
        <v>12</v>
      </c>
      <c r="F39" s="162">
        <f>D39-D38</f>
        <v>-1</v>
      </c>
      <c r="G39" s="162">
        <f>E39-E38</f>
        <v>-21</v>
      </c>
      <c r="H39" s="162">
        <f>'Calabria-main'!L40-'Calabria-main'!L39</f>
        <v>314</v>
      </c>
    </row>
    <row r="40" ht="26" customHeight="1">
      <c r="B40" s="44">
        <v>43922</v>
      </c>
      <c r="C40" s="49">
        <v>4</v>
      </c>
      <c r="D40" s="230">
        <f>'Calabria-main'!J41-'Calabria-main'!J40</f>
        <v>2</v>
      </c>
      <c r="E40" s="164">
        <v>10</v>
      </c>
      <c r="F40" s="164">
        <f>D40-D39</f>
        <v>-3</v>
      </c>
      <c r="G40" s="164">
        <f>E40-E39</f>
        <v>-2</v>
      </c>
      <c r="H40" s="164">
        <f>'Calabria-main'!L41-'Calabria-main'!L40</f>
        <v>656</v>
      </c>
    </row>
    <row r="41" ht="26" customHeight="1">
      <c r="B41" s="44">
        <v>43923</v>
      </c>
      <c r="C41" s="45">
        <v>17</v>
      </c>
      <c r="D41" s="181">
        <f>'Calabria-main'!J42-'Calabria-main'!J41</f>
        <v>3</v>
      </c>
      <c r="E41" s="162">
        <v>22</v>
      </c>
      <c r="F41" s="162">
        <f>D41-D40</f>
        <v>1</v>
      </c>
      <c r="G41" s="162">
        <f>E41-E40</f>
        <v>12</v>
      </c>
      <c r="H41" s="162">
        <f>'Calabria-main'!L42-'Calabria-main'!L41</f>
        <v>696</v>
      </c>
    </row>
    <row r="42" ht="26" customHeight="1">
      <c r="B42" s="44">
        <v>43924</v>
      </c>
      <c r="C42" s="49">
        <v>35</v>
      </c>
      <c r="D42" s="230">
        <f>'Calabria-main'!J43-'Calabria-main'!J42</f>
        <v>4</v>
      </c>
      <c r="E42" s="164">
        <v>42</v>
      </c>
      <c r="F42" s="164">
        <f>D42-D41</f>
        <v>1</v>
      </c>
      <c r="G42" s="164">
        <f>E42-E41</f>
        <v>20</v>
      </c>
      <c r="H42" s="164">
        <f>'Calabria-main'!L43-'Calabria-main'!L42</f>
        <v>929</v>
      </c>
    </row>
    <row r="43" ht="26" customHeight="1">
      <c r="B43" s="75">
        <v>43925</v>
      </c>
      <c r="C43" s="45">
        <v>0</v>
      </c>
      <c r="D43" s="181">
        <f>'Calabria-main'!J44-'Calabria-main'!J43</f>
        <v>4</v>
      </c>
      <c r="E43" s="162">
        <v>8</v>
      </c>
      <c r="F43" s="162">
        <f>D43-D42</f>
        <v>0</v>
      </c>
      <c r="G43" s="162">
        <f>E43-E42</f>
        <v>-34</v>
      </c>
      <c r="H43" s="162">
        <f>'Calabria-main'!L44-'Calabria-main'!L43</f>
        <v>706</v>
      </c>
    </row>
    <row r="44" ht="26" customHeight="1">
      <c r="B44" s="77">
        <v>43926</v>
      </c>
      <c r="C44" s="182">
        <v>44</v>
      </c>
      <c r="D44" s="163">
        <f>'Calabria-main'!J45-'Calabria-main'!J44</f>
        <v>7</v>
      </c>
      <c r="E44" s="164">
        <v>54</v>
      </c>
      <c r="F44" s="164">
        <f>D44-D43</f>
        <v>3</v>
      </c>
      <c r="G44" s="164">
        <f>E44-E43</f>
        <v>46</v>
      </c>
      <c r="H44" s="164">
        <f>'Calabria-main'!L45-'Calabria-main'!L44</f>
        <v>763</v>
      </c>
    </row>
    <row r="45" ht="26" customHeight="1">
      <c r="B45" s="77">
        <v>43927</v>
      </c>
      <c r="C45" s="183">
        <v>16</v>
      </c>
      <c r="D45" s="161">
        <f>'Calabria-main'!J46-'Calabria-main'!J45</f>
        <v>2</v>
      </c>
      <c r="E45" s="162">
        <v>22</v>
      </c>
      <c r="F45" s="162">
        <f>D45-D44</f>
        <v>-5</v>
      </c>
      <c r="G45" s="162">
        <f>E45-E44</f>
        <v>-32</v>
      </c>
      <c r="H45" s="162">
        <f>'Calabria-main'!L46-'Calabria-main'!L45</f>
        <v>556</v>
      </c>
    </row>
    <row r="46" ht="26" customHeight="1">
      <c r="B46" s="77">
        <v>43928</v>
      </c>
      <c r="C46" s="184">
        <v>11</v>
      </c>
      <c r="D46" s="163">
        <f>'Calabria-main'!J47-'Calabria-main'!J46</f>
        <v>2</v>
      </c>
      <c r="E46" s="164">
        <v>16</v>
      </c>
      <c r="F46" s="164">
        <f>D46-D45</f>
        <v>0</v>
      </c>
      <c r="G46" s="164">
        <f>E46-E45</f>
        <v>-6</v>
      </c>
      <c r="H46" s="164">
        <f>'Calabria-main'!L47-'Calabria-main'!L46</f>
        <v>439</v>
      </c>
    </row>
    <row r="47" ht="26" customHeight="1">
      <c r="B47" s="77">
        <v>43929</v>
      </c>
      <c r="C47" s="183">
        <v>22</v>
      </c>
      <c r="D47" s="161">
        <f>'Calabria-main'!J48-'Calabria-main'!J47</f>
        <v>0</v>
      </c>
      <c r="E47" s="162">
        <v>26</v>
      </c>
      <c r="F47" s="162">
        <f>D47-D46</f>
        <v>-2</v>
      </c>
      <c r="G47" s="162">
        <f>E47-E46</f>
        <v>10</v>
      </c>
      <c r="H47" s="162">
        <f>'Calabria-main'!L48-'Calabria-main'!L47</f>
        <v>905</v>
      </c>
    </row>
    <row r="48" ht="24.65" customHeight="1">
      <c r="B48" s="77">
        <v>43930</v>
      </c>
      <c r="C48" s="187">
        <v>10</v>
      </c>
      <c r="D48" s="163">
        <f>'Calabria-main'!J49-'Calabria-main'!J48</f>
        <v>1</v>
      </c>
      <c r="E48" s="164">
        <v>15</v>
      </c>
      <c r="F48" s="164">
        <f>D48-D47</f>
        <v>1</v>
      </c>
      <c r="G48" s="164">
        <f>E48-E47</f>
        <v>-11</v>
      </c>
      <c r="H48" s="164">
        <f>'Calabria-main'!L49-'Calabria-main'!L48</f>
        <v>721</v>
      </c>
    </row>
    <row r="49" ht="24.65" customHeight="1">
      <c r="B49" s="77">
        <v>43931</v>
      </c>
      <c r="C49" s="189">
        <v>21</v>
      </c>
      <c r="D49" s="161">
        <f>'Calabria-main'!J50-'Calabria-main'!J49</f>
        <v>4</v>
      </c>
      <c r="E49" s="162">
        <v>27</v>
      </c>
      <c r="F49" s="162">
        <f>D49-D48</f>
        <v>3</v>
      </c>
      <c r="G49" s="162">
        <f>E49-E48</f>
        <v>12</v>
      </c>
      <c r="H49" s="162">
        <f>'Calabria-main'!L50-'Calabria-main'!L49</f>
        <v>939</v>
      </c>
    </row>
    <row r="50" ht="26" customHeight="1">
      <c r="B50" s="77">
        <v>43932</v>
      </c>
      <c r="C50" s="184">
        <v>6</v>
      </c>
      <c r="D50" s="163">
        <f>'Calabria-main'!J51-'Calabria-main'!J50</f>
        <v>1</v>
      </c>
      <c r="E50" s="164">
        <v>14</v>
      </c>
      <c r="F50" s="164">
        <f>D50-D49</f>
        <v>-3</v>
      </c>
      <c r="G50" s="164">
        <f>E50-E49</f>
        <v>-13</v>
      </c>
      <c r="H50" s="164">
        <f>'Calabria-main'!L51-'Calabria-main'!L50</f>
        <v>856</v>
      </c>
    </row>
    <row r="51" ht="24.65" customHeight="1">
      <c r="B51" s="77">
        <v>43933</v>
      </c>
      <c r="C51" s="189">
        <v>3</v>
      </c>
      <c r="D51" s="161">
        <f>'Calabria-main'!J52-'Calabria-main'!J51</f>
        <v>0</v>
      </c>
      <c r="E51" s="162">
        <v>8</v>
      </c>
      <c r="F51" s="162">
        <f>D51-D50</f>
        <v>-1</v>
      </c>
      <c r="G51" s="162">
        <f>E51-E50</f>
        <v>-6</v>
      </c>
      <c r="H51" s="162">
        <f>'Calabria-main'!L52-'Calabria-main'!L51</f>
        <v>718</v>
      </c>
    </row>
    <row r="52" ht="26" customHeight="1">
      <c r="B52" s="77">
        <v>43934</v>
      </c>
      <c r="C52" s="184">
        <v>-4</v>
      </c>
      <c r="D52" s="163">
        <f>'Calabria-main'!J53-'Calabria-main'!J52</f>
        <v>1</v>
      </c>
      <c r="E52" s="234">
        <v>5</v>
      </c>
      <c r="F52" s="164">
        <f>D52-D51</f>
        <v>1</v>
      </c>
      <c r="G52" s="164">
        <f>E52-E51</f>
        <v>-3</v>
      </c>
      <c r="H52" s="164">
        <f>'Calabria-main'!L53-'Calabria-main'!L52</f>
        <v>385</v>
      </c>
    </row>
    <row r="53" ht="24.65" customHeight="1">
      <c r="B53" s="77">
        <v>43935</v>
      </c>
      <c r="C53" s="189">
        <v>25</v>
      </c>
      <c r="D53" s="161">
        <f>'Calabria-main'!J54-'Calabria-main'!J53</f>
        <v>1</v>
      </c>
      <c r="E53" s="235">
        <v>28</v>
      </c>
      <c r="F53" s="162">
        <f>D53-D52</f>
        <v>0</v>
      </c>
      <c r="G53" s="162">
        <f>E53-E52</f>
        <v>23</v>
      </c>
      <c r="H53" s="162">
        <f>'Calabria-main'!L54-'Calabria-main'!L53</f>
        <v>418</v>
      </c>
    </row>
    <row r="54" ht="26" customHeight="1">
      <c r="B54" s="77">
        <v>43936</v>
      </c>
      <c r="C54" s="184">
        <v>3</v>
      </c>
      <c r="D54" s="163">
        <f>'Calabria-main'!J55-'Calabria-main'!J54</f>
        <v>3</v>
      </c>
      <c r="E54" s="236">
        <v>15</v>
      </c>
      <c r="F54" s="164">
        <f>D54-D53</f>
        <v>2</v>
      </c>
      <c r="G54" s="164">
        <f>E54-E53</f>
        <v>-13</v>
      </c>
      <c r="H54" s="164">
        <f>'Calabria-main'!L55-'Calabria-main'!L54</f>
        <v>648</v>
      </c>
    </row>
    <row r="55" ht="26" customHeight="1">
      <c r="B55" s="77">
        <v>43937</v>
      </c>
      <c r="C55" s="183">
        <v>28</v>
      </c>
      <c r="D55" s="161">
        <f>'Calabria-main'!J56-'Calabria-main'!J55</f>
        <v>1</v>
      </c>
      <c r="E55" s="235">
        <v>38</v>
      </c>
      <c r="F55" s="162">
        <f>D55-D54</f>
        <v>-2</v>
      </c>
      <c r="G55" s="162">
        <f>E55-E54</f>
        <v>23</v>
      </c>
      <c r="H55" s="162">
        <f>'Calabria-main'!L56-'Calabria-main'!L55</f>
        <v>980</v>
      </c>
    </row>
    <row r="56" ht="26" customHeight="1">
      <c r="B56" s="77">
        <v>43938</v>
      </c>
      <c r="C56" s="184">
        <v>-28</v>
      </c>
      <c r="D56" s="163">
        <f>'Calabria-main'!J57-'Calabria-main'!J56</f>
        <v>1</v>
      </c>
      <c r="E56" s="236">
        <v>-18</v>
      </c>
      <c r="F56" s="164">
        <f>D56-D55</f>
        <v>0</v>
      </c>
      <c r="G56" s="164">
        <f>E56-E55</f>
        <v>-56</v>
      </c>
      <c r="H56" s="164">
        <f>'Calabria-main'!L57-'Calabria-main'!L56</f>
        <v>1015</v>
      </c>
    </row>
    <row r="57" ht="26" customHeight="1">
      <c r="B57" s="77">
        <v>43939</v>
      </c>
      <c r="C57" s="183">
        <v>13</v>
      </c>
      <c r="D57" s="161">
        <f>'Calabria-main'!J58-'Calabria-main'!J57</f>
        <v>0</v>
      </c>
      <c r="E57" s="235">
        <v>20</v>
      </c>
      <c r="F57" s="162">
        <f>D57-D56</f>
        <v>-1</v>
      </c>
      <c r="G57" s="162">
        <f>E57-E56</f>
        <v>38</v>
      </c>
      <c r="H57" s="162">
        <f>'Calabria-main'!L58-'Calabria-main'!L57</f>
        <v>1137</v>
      </c>
    </row>
    <row r="58" ht="26" customHeight="1">
      <c r="B58" s="77">
        <v>43940</v>
      </c>
      <c r="C58" s="184">
        <v>12</v>
      </c>
      <c r="D58" s="163">
        <f>'Calabria-main'!J59-'Calabria-main'!J58</f>
        <v>2</v>
      </c>
      <c r="E58" s="236">
        <v>24</v>
      </c>
      <c r="F58" s="164">
        <f>D58-D57</f>
        <v>2</v>
      </c>
      <c r="G58" s="164">
        <f>E58-E57</f>
        <v>4</v>
      </c>
      <c r="H58" s="164">
        <f>'Calabria-main'!L59-'Calabria-main'!L58</f>
        <v>966</v>
      </c>
    </row>
    <row r="59" ht="26" customHeight="1">
      <c r="B59" s="77">
        <v>43941</v>
      </c>
      <c r="C59" s="183">
        <v>-16</v>
      </c>
      <c r="D59" s="161">
        <f>'Calabria-main'!J60-'Calabria-main'!J59</f>
        <v>0</v>
      </c>
      <c r="E59" s="235">
        <v>3</v>
      </c>
      <c r="F59" s="162">
        <f>D59-D58</f>
        <v>-2</v>
      </c>
      <c r="G59" s="162">
        <f>E59-E58</f>
        <v>-21</v>
      </c>
      <c r="H59" s="162">
        <f>'Calabria-main'!L60-'Calabria-main'!L59</f>
        <v>613</v>
      </c>
    </row>
    <row r="60" ht="26" customHeight="1">
      <c r="B60" s="77">
        <v>43942</v>
      </c>
      <c r="C60" s="184">
        <v>-9</v>
      </c>
      <c r="D60" s="163">
        <f>'Calabria-main'!J61-'Calabria-main'!J60</f>
        <v>1</v>
      </c>
      <c r="E60" s="236">
        <v>9</v>
      </c>
      <c r="F60" s="164">
        <f>D60-D59</f>
        <v>1</v>
      </c>
      <c r="G60" s="164">
        <f>E60-E59</f>
        <v>6</v>
      </c>
      <c r="H60" s="164">
        <f>'Calabria-main'!L61-'Calabria-main'!L60</f>
        <v>1067</v>
      </c>
    </row>
    <row r="61" ht="26" customHeight="1">
      <c r="B61" s="77">
        <v>43943</v>
      </c>
      <c r="C61" s="183">
        <v>2</v>
      </c>
      <c r="D61" s="161">
        <f>'Calabria-main'!J62-'Calabria-main'!J61</f>
        <v>0</v>
      </c>
      <c r="E61" s="235">
        <v>13</v>
      </c>
      <c r="F61" s="162">
        <f>D61-D60</f>
        <v>-1</v>
      </c>
      <c r="G61" s="162">
        <f>E61-E60</f>
        <v>4</v>
      </c>
      <c r="H61" s="162">
        <f>'Calabria-main'!L62-'Calabria-main'!L61</f>
        <v>1120</v>
      </c>
    </row>
    <row r="62" ht="26" customHeight="1">
      <c r="B62" s="77">
        <v>43944</v>
      </c>
      <c r="C62" s="184">
        <v>2</v>
      </c>
      <c r="D62" s="163">
        <f>'Calabria-main'!J63-'Calabria-main'!J62</f>
        <v>0</v>
      </c>
      <c r="E62" s="236">
        <v>9</v>
      </c>
      <c r="F62" s="164">
        <f>D62-D61</f>
        <v>0</v>
      </c>
      <c r="G62" s="164">
        <f>E62-E61</f>
        <v>-4</v>
      </c>
      <c r="H62" s="164">
        <f>'Calabria-main'!L63-'Calabria-main'!L62</f>
        <v>1309</v>
      </c>
    </row>
    <row r="63" ht="26" customHeight="1">
      <c r="B63" s="77">
        <v>43945</v>
      </c>
      <c r="C63" s="183">
        <v>-2</v>
      </c>
      <c r="D63" s="161">
        <f>'Calabria-main'!J64-'Calabria-main'!J63</f>
        <v>4</v>
      </c>
      <c r="E63" s="235">
        <v>10</v>
      </c>
      <c r="F63" s="162">
        <f>D63-D62</f>
        <v>4</v>
      </c>
      <c r="G63" s="162">
        <f>E63-E62</f>
        <v>1</v>
      </c>
      <c r="H63" s="162">
        <f>'Calabria-main'!L64-'Calabria-main'!L63</f>
        <v>895</v>
      </c>
    </row>
    <row r="64" ht="26" customHeight="1">
      <c r="B64" s="77">
        <v>43946</v>
      </c>
      <c r="C64" s="184">
        <v>-10</v>
      </c>
      <c r="D64" s="163">
        <f>'Calabria-main'!J65-'Calabria-main'!J64</f>
        <v>0</v>
      </c>
      <c r="E64" s="236">
        <v>9</v>
      </c>
      <c r="F64" s="164">
        <f>D64-D63</f>
        <v>-4</v>
      </c>
      <c r="G64" s="164">
        <f>E64-E63</f>
        <v>-1</v>
      </c>
      <c r="H64" s="164">
        <f>'Calabria-main'!L65-'Calabria-main'!L64</f>
        <v>1195</v>
      </c>
    </row>
    <row r="65" ht="26" customHeight="1">
      <c r="B65" s="77">
        <v>43947</v>
      </c>
      <c r="C65" s="183">
        <v>-14</v>
      </c>
      <c r="D65" s="161">
        <f>'Calabria-main'!J66-'Calabria-main'!J65</f>
        <v>0</v>
      </c>
      <c r="E65" s="235">
        <v>1</v>
      </c>
      <c r="F65" s="162">
        <f>D65-D64</f>
        <v>0</v>
      </c>
      <c r="G65" s="162">
        <f>E65-E64</f>
        <v>-8</v>
      </c>
      <c r="H65" s="162">
        <f>'Calabria-main'!L66-'Calabria-main'!L65</f>
        <v>894</v>
      </c>
    </row>
    <row r="66" ht="26" customHeight="1">
      <c r="B66" s="77">
        <v>43948</v>
      </c>
      <c r="C66" s="184">
        <v>-15</v>
      </c>
      <c r="D66" s="163">
        <f>'Calabria-main'!J67-'Calabria-main'!J66</f>
        <v>3</v>
      </c>
      <c r="E66" s="236">
        <v>7</v>
      </c>
      <c r="F66" s="164">
        <f>D66-D65</f>
        <v>3</v>
      </c>
      <c r="G66" s="164">
        <f>E66-E65</f>
        <v>6</v>
      </c>
      <c r="H66" s="164">
        <f>'Calabria-main'!L67-'Calabria-main'!L66</f>
        <v>934</v>
      </c>
    </row>
    <row r="67" ht="26" customHeight="1">
      <c r="B67" s="77">
        <v>43949</v>
      </c>
      <c r="C67" s="183">
        <v>-18</v>
      </c>
      <c r="D67" s="161">
        <f>'Calabria-main'!J68-'Calabria-main'!J67</f>
        <v>2</v>
      </c>
      <c r="E67" s="235">
        <v>1</v>
      </c>
      <c r="F67" s="162">
        <f>D67-D66</f>
        <v>-1</v>
      </c>
      <c r="G67" s="162">
        <f>E67-E66</f>
        <v>-6</v>
      </c>
      <c r="H67" s="162">
        <f>'Calabria-main'!L68-'Calabria-main'!L67</f>
        <v>1968</v>
      </c>
    </row>
    <row r="68" ht="26" customHeight="1">
      <c r="B68" s="77">
        <v>43950</v>
      </c>
      <c r="C68" s="184">
        <v>-11</v>
      </c>
      <c r="D68" s="163">
        <f>'Calabria-main'!J69-'Calabria-main'!J68</f>
        <v>1</v>
      </c>
      <c r="E68" s="236">
        <v>5</v>
      </c>
      <c r="F68" s="164">
        <f>D68-D67</f>
        <v>-1</v>
      </c>
      <c r="G68" s="164">
        <f>E68-E67</f>
        <v>4</v>
      </c>
      <c r="H68" s="164">
        <f>'Calabria-main'!L69-'Calabria-main'!L68</f>
        <v>1159</v>
      </c>
    </row>
    <row r="69" ht="26" customHeight="1">
      <c r="B69" s="77">
        <v>43951</v>
      </c>
      <c r="C69" s="183">
        <v>-13</v>
      </c>
      <c r="D69" s="161">
        <f>'Calabria-main'!J70-'Calabria-main'!J69</f>
        <v>0</v>
      </c>
      <c r="E69" s="235">
        <v>6</v>
      </c>
      <c r="F69" s="162">
        <f>D69-D68</f>
        <v>-1</v>
      </c>
      <c r="G69" s="162">
        <f>E69-E68</f>
        <v>1</v>
      </c>
      <c r="H69" s="162">
        <f>'Calabria-main'!L70-'Calabria-main'!L69</f>
        <v>989</v>
      </c>
    </row>
    <row r="70" ht="26" customHeight="1">
      <c r="B70" s="77">
        <v>43952</v>
      </c>
      <c r="C70" s="184">
        <v>-13</v>
      </c>
      <c r="D70" s="163">
        <f>'Calabria-main'!J71-'Calabria-main'!J70</f>
        <v>0</v>
      </c>
      <c r="E70" s="236">
        <v>4</v>
      </c>
      <c r="F70" s="164">
        <f>D70-D69</f>
        <v>0</v>
      </c>
      <c r="G70" s="164">
        <f>E70-E69</f>
        <v>-2</v>
      </c>
      <c r="H70" s="164">
        <f>'Calabria-main'!L71-'Calabria-main'!L70</f>
        <v>1151</v>
      </c>
    </row>
    <row r="71" ht="26" customHeight="1">
      <c r="B71" s="77">
        <v>43953</v>
      </c>
      <c r="C71" s="183">
        <v>-14</v>
      </c>
      <c r="D71" s="161">
        <f>'Calabria-main'!J72-'Calabria-main'!J71</f>
        <v>2</v>
      </c>
      <c r="E71" s="235">
        <v>0</v>
      </c>
      <c r="F71" s="162">
        <f>D71-D70</f>
        <v>2</v>
      </c>
      <c r="G71" s="162">
        <f>E71-E70</f>
        <v>-4</v>
      </c>
      <c r="H71" s="162">
        <f>'Calabria-main'!L72-'Calabria-main'!L71</f>
        <v>874</v>
      </c>
    </row>
    <row r="72" ht="26" customHeight="1">
      <c r="B72" s="77">
        <v>43954</v>
      </c>
      <c r="C72" s="184">
        <v>-11</v>
      </c>
      <c r="D72" s="163">
        <f>'Calabria-main'!J73-'Calabria-main'!J72</f>
        <v>0</v>
      </c>
      <c r="E72" s="236">
        <v>2</v>
      </c>
      <c r="F72" s="164">
        <f>D72-D71</f>
        <v>-2</v>
      </c>
      <c r="G72" s="164">
        <f>E72-E71</f>
        <v>2</v>
      </c>
      <c r="H72" s="164">
        <f>'Calabria-main'!L73-'Calabria-main'!L72</f>
        <v>907</v>
      </c>
    </row>
    <row r="73" ht="26" customHeight="1">
      <c r="B73" s="77">
        <v>43955</v>
      </c>
      <c r="C73" s="183">
        <v>-28</v>
      </c>
      <c r="D73" s="161">
        <f>'Calabria-main'!J74-'Calabria-main'!J73</f>
        <v>0</v>
      </c>
      <c r="E73" s="235">
        <v>4</v>
      </c>
      <c r="F73" s="162">
        <f>D73-D72</f>
        <v>0</v>
      </c>
      <c r="G73" s="162">
        <f>E73-E72</f>
        <v>2</v>
      </c>
      <c r="H73" s="162">
        <f>'Calabria-main'!L74-'Calabria-main'!L73</f>
        <v>603</v>
      </c>
    </row>
    <row r="74" ht="26" customHeight="1">
      <c r="B74" s="77">
        <v>43956</v>
      </c>
      <c r="C74" s="184">
        <v>-24</v>
      </c>
      <c r="D74" s="163">
        <f>'Calabria-main'!J75-'Calabria-main'!J74</f>
        <v>0</v>
      </c>
      <c r="E74" s="236">
        <v>1</v>
      </c>
      <c r="F74" s="164">
        <f>D74-D73</f>
        <v>0</v>
      </c>
      <c r="G74" s="164">
        <f>E74-E73</f>
        <v>-3</v>
      </c>
      <c r="H74" s="164">
        <f>'Calabria-main'!L75-'Calabria-main'!L74</f>
        <v>1071</v>
      </c>
    </row>
    <row r="75" ht="26" customHeight="1">
      <c r="B75" s="77">
        <v>43957</v>
      </c>
      <c r="C75" s="183">
        <v>-6</v>
      </c>
      <c r="D75" s="161">
        <f>'Calabria-main'!J76-'Calabria-main'!J75</f>
        <v>1</v>
      </c>
      <c r="E75" s="235">
        <v>3</v>
      </c>
      <c r="F75" s="162">
        <f>D75-D74</f>
        <v>1</v>
      </c>
      <c r="G75" s="162">
        <f>E75-E74</f>
        <v>2</v>
      </c>
      <c r="H75" s="162">
        <f>'Calabria-main'!L76-'Calabria-main'!L75</f>
        <v>1319</v>
      </c>
    </row>
    <row r="76" ht="26" customHeight="1">
      <c r="B76" s="77">
        <v>43958</v>
      </c>
      <c r="C76" s="184">
        <v>-11</v>
      </c>
      <c r="D76" s="163">
        <f>'Calabria-main'!J77-'Calabria-main'!J76</f>
        <v>0</v>
      </c>
      <c r="E76" s="236">
        <v>3</v>
      </c>
      <c r="F76" s="164">
        <f>D76-D75</f>
        <v>-1</v>
      </c>
      <c r="G76" s="164">
        <f>E76-E75</f>
        <v>0</v>
      </c>
      <c r="H76" s="164">
        <f>'Calabria-main'!L77-'Calabria-main'!L76</f>
        <v>1026</v>
      </c>
    </row>
    <row r="77" ht="26" customHeight="1">
      <c r="B77" s="77">
        <v>43959</v>
      </c>
      <c r="C77" s="183">
        <v>-14</v>
      </c>
      <c r="D77" s="161">
        <f>'Calabria-main'!J78-'Calabria-main'!J77</f>
        <v>1</v>
      </c>
      <c r="E77" s="235">
        <v>1</v>
      </c>
      <c r="F77" s="162">
        <f>D77-D76</f>
        <v>1</v>
      </c>
      <c r="G77" s="162">
        <f>E77-E76</f>
        <v>-2</v>
      </c>
      <c r="H77" s="162">
        <f>'Calabria-main'!L78-'Calabria-main'!L77</f>
        <v>1126</v>
      </c>
    </row>
    <row r="78" ht="26" customHeight="1">
      <c r="B78" s="77">
        <v>43960</v>
      </c>
      <c r="C78" s="184">
        <v>-7</v>
      </c>
      <c r="D78" s="163">
        <f>'Calabria-main'!J79-'Calabria-main'!J78</f>
        <v>0</v>
      </c>
      <c r="E78" s="236">
        <v>3</v>
      </c>
      <c r="F78" s="164">
        <f>D78-D77</f>
        <v>-1</v>
      </c>
      <c r="G78" s="164">
        <f>E78-E77</f>
        <v>2</v>
      </c>
      <c r="H78" s="164">
        <f>'Calabria-main'!L79-'Calabria-main'!L78</f>
        <v>1091</v>
      </c>
    </row>
    <row r="79" ht="26" customHeight="1">
      <c r="B79" s="77">
        <v>43961</v>
      </c>
      <c r="C79" s="183">
        <v>-16</v>
      </c>
      <c r="D79" s="161">
        <f>'Calabria-main'!J80-'Calabria-main'!J79</f>
        <v>1</v>
      </c>
      <c r="E79" s="235">
        <v>3</v>
      </c>
      <c r="F79" s="162">
        <f>D79-D78</f>
        <v>1</v>
      </c>
      <c r="G79" s="162">
        <f>E79-E78</f>
        <v>0</v>
      </c>
      <c r="H79" s="162">
        <f>'Calabria-main'!L80-'Calabria-main'!L79</f>
        <v>1040</v>
      </c>
    </row>
    <row r="80" ht="26" customHeight="1">
      <c r="B80" s="77">
        <v>43962</v>
      </c>
      <c r="C80" s="184">
        <v>-28</v>
      </c>
      <c r="D80" s="163">
        <f>'Calabria-main'!J81-'Calabria-main'!J80</f>
        <v>2</v>
      </c>
      <c r="E80" s="236">
        <v>2</v>
      </c>
      <c r="F80" s="164">
        <f>D80-D79</f>
        <v>1</v>
      </c>
      <c r="G80" s="164">
        <f>E80-E79</f>
        <v>-1</v>
      </c>
      <c r="H80" s="164">
        <f>'Calabria-main'!L81-'Calabria-main'!L80</f>
        <v>1154</v>
      </c>
    </row>
    <row r="81" ht="26" customHeight="1">
      <c r="B81" s="77">
        <v>43963</v>
      </c>
      <c r="C81" s="183">
        <v>0</v>
      </c>
      <c r="D81" s="161">
        <f>'Calabria-main'!J82-'Calabria-main'!J81</f>
        <v>0</v>
      </c>
      <c r="E81" s="235">
        <v>4</v>
      </c>
      <c r="F81" s="162">
        <f>D81-D80</f>
        <v>-2</v>
      </c>
      <c r="G81" s="162">
        <f>E81-E80</f>
        <v>2</v>
      </c>
      <c r="H81" s="162">
        <f>'Calabria-main'!L82-'Calabria-main'!L81</f>
        <v>1155</v>
      </c>
    </row>
    <row r="82" ht="26" customHeight="1">
      <c r="B82" s="77">
        <v>43964</v>
      </c>
      <c r="C82" s="184">
        <v>-17</v>
      </c>
      <c r="D82" s="163">
        <f>'Calabria-main'!J83-'Calabria-main'!J82</f>
        <v>0</v>
      </c>
      <c r="E82" s="236">
        <v>2</v>
      </c>
      <c r="F82" s="164">
        <f>D82-D81</f>
        <v>0</v>
      </c>
      <c r="G82" s="164">
        <f>E82-E81</f>
        <v>-2</v>
      </c>
      <c r="H82" s="164">
        <f>'Calabria-main'!L83-'Calabria-main'!L82</f>
        <v>1367</v>
      </c>
    </row>
    <row r="83" ht="26" customHeight="1">
      <c r="B83" s="77">
        <v>43965</v>
      </c>
      <c r="C83" s="183">
        <v>-27</v>
      </c>
      <c r="D83" s="161">
        <f>'Calabria-main'!J84-'Calabria-main'!J83</f>
        <v>2</v>
      </c>
      <c r="E83" s="235">
        <v>3</v>
      </c>
      <c r="F83" s="162">
        <f>D83-D82</f>
        <v>2</v>
      </c>
      <c r="G83" s="162">
        <f>E83-E82</f>
        <v>1</v>
      </c>
      <c r="H83" s="162">
        <f>'Calabria-main'!L84-'Calabria-main'!L83</f>
        <v>1263</v>
      </c>
    </row>
    <row r="84" ht="26" customHeight="1">
      <c r="B84" s="77">
        <v>43966</v>
      </c>
      <c r="C84" s="184">
        <v>-19</v>
      </c>
      <c r="D84" s="163">
        <f>'Calabria-main'!J85-'Calabria-main'!J84</f>
        <v>0</v>
      </c>
      <c r="E84" s="236">
        <v>1</v>
      </c>
      <c r="F84" s="164">
        <f>D84-D83</f>
        <v>-2</v>
      </c>
      <c r="G84" s="164">
        <f>E84-E83</f>
        <v>-2</v>
      </c>
      <c r="H84" s="164">
        <f>'Calabria-main'!L85-'Calabria-main'!L84</f>
        <v>1651</v>
      </c>
    </row>
    <row r="85" ht="26" customHeight="1">
      <c r="B85" s="77">
        <v>43967</v>
      </c>
      <c r="C85" s="183">
        <v>-31</v>
      </c>
      <c r="D85" s="161">
        <f>'Calabria-main'!J86-'Calabria-main'!J85</f>
        <v>0</v>
      </c>
      <c r="E85" s="235">
        <v>7</v>
      </c>
      <c r="F85" s="162">
        <f>D85-D84</f>
        <v>0</v>
      </c>
      <c r="G85" s="162">
        <f>E85-E84</f>
        <v>6</v>
      </c>
      <c r="H85" s="162">
        <f>'Calabria-main'!L86-'Calabria-main'!L85</f>
        <v>1390</v>
      </c>
    </row>
    <row r="86" ht="26" customHeight="1">
      <c r="B86" s="77">
        <v>43968</v>
      </c>
      <c r="C86" s="184">
        <v>-52</v>
      </c>
      <c r="D86" s="163">
        <f>'Calabria-main'!J87-'Calabria-main'!J86</f>
        <v>0</v>
      </c>
      <c r="E86" s="236">
        <v>0</v>
      </c>
      <c r="F86" s="164">
        <f>D86-D85</f>
        <v>0</v>
      </c>
      <c r="G86" s="164">
        <f>E86-E85</f>
        <v>-7</v>
      </c>
      <c r="H86" s="164">
        <f>'Calabria-main'!L87-'Calabria-main'!L86</f>
        <v>1213</v>
      </c>
    </row>
    <row r="87" ht="26" customHeight="1">
      <c r="B87" s="77">
        <v>43969</v>
      </c>
      <c r="C87" s="183">
        <v>-21</v>
      </c>
      <c r="D87" s="161">
        <f>'Calabria-main'!J88-'Calabria-main'!J87</f>
        <v>0</v>
      </c>
      <c r="E87" s="235">
        <v>0</v>
      </c>
      <c r="F87" s="162">
        <f>D87-D86</f>
        <v>0</v>
      </c>
      <c r="G87" s="162">
        <f>E87-E86</f>
        <v>0</v>
      </c>
      <c r="H87" s="162">
        <f>'Calabria-main'!L88-'Calabria-main'!L87</f>
        <v>863</v>
      </c>
    </row>
    <row r="88" ht="26" customHeight="1">
      <c r="B88" s="77">
        <v>43970</v>
      </c>
      <c r="C88" s="184">
        <v>-19</v>
      </c>
      <c r="D88" s="163">
        <f>'Calabria-main'!J89-'Calabria-main'!J88</f>
        <v>0</v>
      </c>
      <c r="E88" s="236">
        <v>2</v>
      </c>
      <c r="F88" s="164">
        <f>D88-D87</f>
        <v>0</v>
      </c>
      <c r="G88" s="164">
        <f>E88-E87</f>
        <v>2</v>
      </c>
      <c r="H88" s="164">
        <f>'Calabria-main'!L89-'Calabria-main'!L88</f>
        <v>1143</v>
      </c>
    </row>
    <row r="89" ht="26" customHeight="1">
      <c r="B89" s="77">
        <v>43971</v>
      </c>
      <c r="C89" s="183">
        <v>-29</v>
      </c>
      <c r="D89" s="161">
        <f>'Calabria-main'!J90-'Calabria-main'!J89</f>
        <v>1</v>
      </c>
      <c r="E89" s="235">
        <v>3</v>
      </c>
      <c r="F89" s="162">
        <f>D89-D88</f>
        <v>1</v>
      </c>
      <c r="G89" s="162">
        <f>E89-E88</f>
        <v>1</v>
      </c>
      <c r="H89" s="162">
        <f>'Calabria-main'!L90-'Calabria-main'!L89</f>
        <v>1158</v>
      </c>
    </row>
    <row r="90" ht="26" customHeight="1">
      <c r="B90" s="77">
        <v>43972</v>
      </c>
      <c r="C90" s="184">
        <v>-27</v>
      </c>
      <c r="D90" s="163">
        <f>'Calabria-main'!J91-'Calabria-main'!J90</f>
        <v>0</v>
      </c>
      <c r="E90" s="236">
        <v>0</v>
      </c>
      <c r="F90" s="164">
        <f>D90-D89</f>
        <v>-1</v>
      </c>
      <c r="G90" s="164">
        <f>E90-E89</f>
        <v>-3</v>
      </c>
      <c r="H90" s="164">
        <f>'Calabria-main'!L91-'Calabria-main'!L90</f>
        <v>1256</v>
      </c>
    </row>
    <row r="91" ht="26" customHeight="1">
      <c r="B91" s="77">
        <v>43973</v>
      </c>
      <c r="C91" s="183">
        <v>-24</v>
      </c>
      <c r="D91" s="161">
        <f>'Calabria-main'!J92-'Calabria-main'!J91</f>
        <v>0</v>
      </c>
      <c r="E91" s="235">
        <v>1</v>
      </c>
      <c r="F91" s="162">
        <f>D91-D90</f>
        <v>0</v>
      </c>
      <c r="G91" s="162">
        <f>E91-E90</f>
        <v>1</v>
      </c>
      <c r="H91" s="162">
        <f>'Calabria-main'!L92-'Calabria-main'!L91</f>
        <v>1123</v>
      </c>
    </row>
    <row r="92" ht="26" customHeight="1">
      <c r="B92" s="77">
        <v>43974</v>
      </c>
      <c r="C92" s="184">
        <v>-14</v>
      </c>
      <c r="D92" s="163">
        <f>'Calabria-main'!J93-'Calabria-main'!J92</f>
        <v>0</v>
      </c>
      <c r="E92" s="236">
        <v>0</v>
      </c>
      <c r="F92" s="164">
        <f>D92-D91</f>
        <v>0</v>
      </c>
      <c r="G92" s="164">
        <f>E92-E91</f>
        <v>-1</v>
      </c>
      <c r="H92" s="164">
        <f>'Calabria-main'!L93-'Calabria-main'!L92</f>
        <v>1045</v>
      </c>
    </row>
    <row r="93" ht="26" customHeight="1">
      <c r="B93" s="77">
        <v>43975</v>
      </c>
      <c r="C93" s="183">
        <v>-13</v>
      </c>
      <c r="D93" s="161">
        <f>'Calabria-main'!J94-'Calabria-main'!J93</f>
        <v>0</v>
      </c>
      <c r="E93" s="235">
        <v>0</v>
      </c>
      <c r="F93" s="162">
        <f>D93-D92</f>
        <v>0</v>
      </c>
      <c r="G93" s="162">
        <f>E93-E92</f>
        <v>0</v>
      </c>
      <c r="H93" s="162">
        <f>'Calabria-main'!L94-'Calabria-main'!L93</f>
        <v>1060</v>
      </c>
    </row>
    <row r="94" ht="26" customHeight="1">
      <c r="B94" s="77">
        <v>43976</v>
      </c>
      <c r="C94" s="184">
        <v>-11</v>
      </c>
      <c r="D94" s="163">
        <f>'Calabria-main'!J95-'Calabria-main'!J94</f>
        <v>0</v>
      </c>
      <c r="E94" s="236">
        <v>0</v>
      </c>
      <c r="F94" s="164">
        <f>D94-D93</f>
        <v>0</v>
      </c>
      <c r="G94" s="164">
        <f>E94-E93</f>
        <v>0</v>
      </c>
      <c r="H94" s="164">
        <f>'Calabria-main'!L95-'Calabria-main'!L94</f>
        <v>556</v>
      </c>
    </row>
    <row r="95" ht="26" customHeight="1">
      <c r="B95" s="77">
        <v>43977</v>
      </c>
      <c r="C95" s="183">
        <v>-26</v>
      </c>
      <c r="D95" s="161">
        <f>'Calabria-main'!J96-'Calabria-main'!J95</f>
        <v>0</v>
      </c>
      <c r="E95" s="235">
        <v>0</v>
      </c>
      <c r="F95" s="162">
        <f>D95-D94</f>
        <v>0</v>
      </c>
      <c r="G95" s="162">
        <f>E95-E94</f>
        <v>0</v>
      </c>
      <c r="H95" s="162">
        <f>'Calabria-main'!L96-'Calabria-main'!L95</f>
        <v>1006</v>
      </c>
    </row>
    <row r="96" ht="26" customHeight="1">
      <c r="B96" s="77">
        <v>43978</v>
      </c>
      <c r="C96" s="184">
        <v>-48</v>
      </c>
      <c r="D96" s="163">
        <f>'Calabria-main'!J97-'Calabria-main'!J96</f>
        <v>0</v>
      </c>
      <c r="E96" s="236">
        <v>1</v>
      </c>
      <c r="F96" s="164">
        <f>D96-D95</f>
        <v>0</v>
      </c>
      <c r="G96" s="164">
        <f>E96-E95</f>
        <v>1</v>
      </c>
      <c r="H96" s="164">
        <f>'Calabria-main'!L97-'Calabria-main'!L96</f>
        <v>1117</v>
      </c>
    </row>
    <row r="97" ht="26" customHeight="1">
      <c r="B97" s="77">
        <v>43979</v>
      </c>
      <c r="C97" s="183">
        <v>-20</v>
      </c>
      <c r="D97" s="161">
        <f>'Calabria-main'!J98-'Calabria-main'!J97</f>
        <v>0</v>
      </c>
      <c r="E97" s="235">
        <v>0</v>
      </c>
      <c r="F97" s="162">
        <f>D97-D96</f>
        <v>0</v>
      </c>
      <c r="G97" s="162">
        <f>E97-E96</f>
        <v>-1</v>
      </c>
      <c r="H97" s="162">
        <f>'Calabria-main'!L98-'Calabria-main'!L97</f>
        <v>1325</v>
      </c>
    </row>
    <row r="98" ht="26" customHeight="1">
      <c r="B98" s="77">
        <v>43980</v>
      </c>
      <c r="C98" s="184">
        <v>-11</v>
      </c>
      <c r="D98" s="163">
        <f>'Calabria-main'!J99-'Calabria-main'!J98</f>
        <v>1</v>
      </c>
      <c r="E98" s="236">
        <v>0</v>
      </c>
      <c r="F98" s="164">
        <f>D98-D97</f>
        <v>1</v>
      </c>
      <c r="G98" s="164">
        <f>E98-E97</f>
        <v>0</v>
      </c>
      <c r="H98" s="164">
        <f>'Calabria-main'!L99-'Calabria-main'!L98</f>
        <v>1175</v>
      </c>
    </row>
    <row r="99" ht="26" customHeight="1">
      <c r="B99" s="77">
        <v>43981</v>
      </c>
      <c r="C99" s="183">
        <v>-8</v>
      </c>
      <c r="D99" s="161">
        <f>'Calabria-main'!J100-'Calabria-main'!J99</f>
        <v>0</v>
      </c>
      <c r="E99" s="235">
        <v>0</v>
      </c>
      <c r="F99" s="162">
        <f>D99-D98</f>
        <v>-1</v>
      </c>
      <c r="G99" s="162">
        <f>E99-E98</f>
        <v>0</v>
      </c>
      <c r="H99" s="162">
        <f>'Calabria-main'!L100-'Calabria-main'!L99</f>
        <v>1203</v>
      </c>
    </row>
    <row r="100" ht="26" customHeight="1">
      <c r="B100" s="77">
        <v>43982</v>
      </c>
      <c r="C100" s="184">
        <v>-7</v>
      </c>
      <c r="D100" s="163">
        <f>'Calabria-main'!J101-'Calabria-main'!J100</f>
        <v>0</v>
      </c>
      <c r="E100" s="236">
        <v>0</v>
      </c>
      <c r="F100" s="164">
        <f>D100-D99</f>
        <v>0</v>
      </c>
      <c r="G100" s="164">
        <f>E100-E99</f>
        <v>0</v>
      </c>
      <c r="H100" s="164">
        <f>'Calabria-main'!L101-'Calabria-main'!L100</f>
        <v>940</v>
      </c>
    </row>
    <row r="101" ht="26" customHeight="1">
      <c r="B101" s="77">
        <v>43983</v>
      </c>
      <c r="C101" s="183">
        <v>-9</v>
      </c>
      <c r="D101" s="161">
        <f>'Calabria-main'!J102-'Calabria-main'!J101</f>
        <v>0</v>
      </c>
      <c r="E101" s="235">
        <v>0</v>
      </c>
      <c r="F101" s="162">
        <f>D101-D100</f>
        <v>0</v>
      </c>
      <c r="G101" s="162">
        <f>E101-E100</f>
        <v>0</v>
      </c>
      <c r="H101" s="162">
        <f>'Calabria-main'!L102-'Calabria-main'!L101</f>
        <v>618</v>
      </c>
    </row>
    <row r="102" ht="26" customHeight="1">
      <c r="B102" s="77">
        <v>43984</v>
      </c>
      <c r="C102" s="184">
        <v>-23</v>
      </c>
      <c r="D102" s="163">
        <f>'Calabria-main'!J103-'Calabria-main'!J102</f>
        <v>0</v>
      </c>
      <c r="E102" s="236">
        <v>0</v>
      </c>
      <c r="F102" s="164">
        <f>D102-D101</f>
        <v>0</v>
      </c>
      <c r="G102" s="164">
        <f>E102-E101</f>
        <v>0</v>
      </c>
      <c r="H102" s="164">
        <f>'Calabria-main'!L103-'Calabria-main'!L102</f>
        <v>725</v>
      </c>
    </row>
    <row r="103" ht="26" customHeight="1">
      <c r="B103" s="77">
        <v>43985</v>
      </c>
      <c r="C103" s="183">
        <v>-2</v>
      </c>
      <c r="D103" s="161">
        <f>'Calabria-main'!J104-'Calabria-main'!J103</f>
        <v>0</v>
      </c>
      <c r="E103" s="235">
        <v>0</v>
      </c>
      <c r="F103" s="162">
        <f>D103-D102</f>
        <v>0</v>
      </c>
      <c r="G103" s="162">
        <f>E103-E102</f>
        <v>0</v>
      </c>
      <c r="H103" s="162">
        <f>'Calabria-main'!L104-'Calabria-main'!L103</f>
        <v>620</v>
      </c>
    </row>
    <row r="104" ht="26" customHeight="1">
      <c r="B104" s="77">
        <v>43986</v>
      </c>
      <c r="C104" s="184">
        <v>-8</v>
      </c>
      <c r="D104" s="163">
        <f>'Calabria-main'!J105-'Calabria-main'!J104</f>
        <v>0</v>
      </c>
      <c r="E104" s="236">
        <v>0</v>
      </c>
      <c r="F104" s="164">
        <f>D104-D103</f>
        <v>0</v>
      </c>
      <c r="G104" s="164">
        <f>E104-E103</f>
        <v>0</v>
      </c>
      <c r="H104" s="164">
        <f>'Calabria-main'!L105-'Calabria-main'!L104</f>
        <v>835</v>
      </c>
    </row>
    <row r="105" ht="26" customHeight="1">
      <c r="B105" s="77">
        <v>43987</v>
      </c>
      <c r="C105" s="183">
        <v>-5</v>
      </c>
      <c r="D105" s="161">
        <f>'Calabria-main'!J106-'Calabria-main'!J105</f>
        <v>0</v>
      </c>
      <c r="E105" s="235">
        <v>1</v>
      </c>
      <c r="F105" s="162">
        <f>D105-D104</f>
        <v>0</v>
      </c>
      <c r="G105" s="162">
        <f>E105-E104</f>
        <v>1</v>
      </c>
      <c r="H105" s="162">
        <f>'Calabria-main'!L106-'Calabria-main'!L105</f>
        <v>1114</v>
      </c>
    </row>
    <row r="106" ht="26" customHeight="1">
      <c r="B106" s="77">
        <v>43988</v>
      </c>
      <c r="C106" s="184">
        <v>-6</v>
      </c>
      <c r="D106" s="163">
        <f>'Calabria-main'!J107-'Calabria-main'!J106</f>
        <v>0</v>
      </c>
      <c r="E106" s="236">
        <v>0</v>
      </c>
      <c r="F106" s="164">
        <f>D106-D105</f>
        <v>0</v>
      </c>
      <c r="G106" s="164">
        <f>E106-E105</f>
        <v>-1</v>
      </c>
      <c r="H106" s="164">
        <f>'Calabria-main'!L107-'Calabria-main'!L106</f>
        <v>1104</v>
      </c>
    </row>
    <row r="107" ht="26" customHeight="1">
      <c r="B107" s="77">
        <v>43989</v>
      </c>
      <c r="C107" s="183">
        <v>0</v>
      </c>
      <c r="D107" s="161">
        <f>'Calabria-main'!J108-'Calabria-main'!J107</f>
        <v>0</v>
      </c>
      <c r="E107" s="235">
        <v>0</v>
      </c>
      <c r="F107" s="162">
        <f>D107-D106</f>
        <v>0</v>
      </c>
      <c r="G107" s="162">
        <f>E107-E106</f>
        <v>0</v>
      </c>
      <c r="H107" s="162">
        <f>'Calabria-main'!L108-'Calabria-main'!L107</f>
        <v>852</v>
      </c>
    </row>
    <row r="108" ht="26" customHeight="1">
      <c r="B108" s="77">
        <v>43990</v>
      </c>
      <c r="C108" s="184">
        <v>-14</v>
      </c>
      <c r="D108" s="163">
        <f>'Calabria-main'!J109-'Calabria-main'!J108</f>
        <v>0</v>
      </c>
      <c r="E108" s="236">
        <v>0</v>
      </c>
      <c r="F108" s="164">
        <f>D108-D107</f>
        <v>0</v>
      </c>
      <c r="G108" s="164">
        <f>E108-E107</f>
        <v>0</v>
      </c>
      <c r="H108" s="164">
        <f>'Calabria-main'!L109-'Calabria-main'!L108</f>
        <v>359</v>
      </c>
    </row>
    <row r="109" ht="26" customHeight="1">
      <c r="B109" s="77">
        <v>43991</v>
      </c>
      <c r="C109" s="183">
        <v>-9</v>
      </c>
      <c r="D109" s="161">
        <f>'Calabria-main'!J110-'Calabria-main'!J109</f>
        <v>0</v>
      </c>
      <c r="E109" s="235">
        <v>0</v>
      </c>
      <c r="F109" s="162">
        <f>D109-D108</f>
        <v>0</v>
      </c>
      <c r="G109" s="162">
        <f>E109-E108</f>
        <v>0</v>
      </c>
      <c r="H109" s="162">
        <f>'Calabria-main'!L110-'Calabria-main'!L109</f>
        <v>715</v>
      </c>
    </row>
    <row r="110" ht="26" customHeight="1">
      <c r="B110" s="77">
        <v>43992</v>
      </c>
      <c r="C110" s="184">
        <v>-14</v>
      </c>
      <c r="D110" s="163">
        <f>'Calabria-main'!J111-'Calabria-main'!J110</f>
        <v>0</v>
      </c>
      <c r="E110" s="236">
        <v>0</v>
      </c>
      <c r="F110" s="164">
        <f>D110-D109</f>
        <v>0</v>
      </c>
      <c r="G110" s="164">
        <f>E110-E109</f>
        <v>0</v>
      </c>
      <c r="H110" s="164">
        <f>'Calabria-main'!L111-'Calabria-main'!L110</f>
        <v>958</v>
      </c>
    </row>
    <row r="111" ht="26" customHeight="1">
      <c r="B111" s="77">
        <v>43993</v>
      </c>
      <c r="C111" s="183">
        <v>-2</v>
      </c>
      <c r="D111" s="161">
        <f>'Calabria-main'!J112-'Calabria-main'!J111</f>
        <v>0</v>
      </c>
      <c r="E111" s="235">
        <v>2</v>
      </c>
      <c r="F111" s="162">
        <f>D111-D110</f>
        <v>0</v>
      </c>
      <c r="G111" s="162">
        <f>E111-E110</f>
        <v>2</v>
      </c>
      <c r="H111" s="162">
        <f>'Calabria-main'!L112-'Calabria-main'!L111</f>
        <v>851</v>
      </c>
    </row>
    <row r="112" ht="26" customHeight="1">
      <c r="B112" s="77">
        <v>43994</v>
      </c>
      <c r="C112" s="184">
        <v>-5</v>
      </c>
      <c r="D112" s="163">
        <f>'Calabria-main'!J113-'Calabria-main'!J112</f>
        <v>0</v>
      </c>
      <c r="E112" s="236">
        <v>0</v>
      </c>
      <c r="F112" s="164">
        <f>D112-D111</f>
        <v>0</v>
      </c>
      <c r="G112" s="164">
        <f>E112-E111</f>
        <v>-2</v>
      </c>
      <c r="H112" s="164">
        <f>'Calabria-main'!L113-'Calabria-main'!L112</f>
        <v>1038</v>
      </c>
    </row>
    <row r="113" ht="26" customHeight="1">
      <c r="B113" s="77">
        <v>43995</v>
      </c>
      <c r="C113" s="183">
        <v>-2</v>
      </c>
      <c r="D113" s="161">
        <f>'Calabria-main'!J114-'Calabria-main'!J113</f>
        <v>0</v>
      </c>
      <c r="E113" s="235">
        <v>1</v>
      </c>
      <c r="F113" s="162">
        <f>D113-D112</f>
        <v>0</v>
      </c>
      <c r="G113" s="162">
        <f>E113-E112</f>
        <v>1</v>
      </c>
      <c r="H113" s="162">
        <f>'Calabria-main'!L114-'Calabria-main'!L113</f>
        <v>1192</v>
      </c>
    </row>
    <row r="114" ht="26" customHeight="1">
      <c r="B114" s="77">
        <v>43996</v>
      </c>
      <c r="C114" s="184">
        <v>-1</v>
      </c>
      <c r="D114" s="163">
        <f>'Calabria-main'!J115-'Calabria-main'!J114</f>
        <v>0</v>
      </c>
      <c r="E114" s="236">
        <v>0</v>
      </c>
      <c r="F114" s="164">
        <f>D114-D113</f>
        <v>0</v>
      </c>
      <c r="G114" s="164">
        <f>E114-E113</f>
        <v>-1</v>
      </c>
      <c r="H114" s="164">
        <f>'Calabria-main'!L115-'Calabria-main'!L114</f>
        <v>726</v>
      </c>
    </row>
    <row r="115" ht="26" customHeight="1">
      <c r="B115" s="77">
        <v>43997</v>
      </c>
      <c r="C115" s="183">
        <v>-7</v>
      </c>
      <c r="D115" s="161">
        <f>'Calabria-main'!J116-'Calabria-main'!J115</f>
        <v>0</v>
      </c>
      <c r="E115" s="235">
        <v>0</v>
      </c>
      <c r="F115" s="162">
        <f>D115-D114</f>
        <v>0</v>
      </c>
      <c r="G115" s="162">
        <f>E115-E114</f>
        <v>0</v>
      </c>
      <c r="H115" s="162">
        <f>'Calabria-main'!L116-'Calabria-main'!L115</f>
        <v>411</v>
      </c>
    </row>
    <row r="116" ht="26" customHeight="1">
      <c r="B116" s="77">
        <v>43998</v>
      </c>
      <c r="C116" s="184">
        <v>-1</v>
      </c>
      <c r="D116" s="163">
        <f>'Calabria-main'!J117-'Calabria-main'!J116</f>
        <v>0</v>
      </c>
      <c r="E116" s="236">
        <v>0</v>
      </c>
      <c r="F116" s="164">
        <f>D116-D115</f>
        <v>0</v>
      </c>
      <c r="G116" s="164">
        <f>E116-E115</f>
        <v>0</v>
      </c>
      <c r="H116" s="164">
        <f>'Calabria-main'!L117-'Calabria-main'!L116</f>
        <v>889</v>
      </c>
    </row>
    <row r="117" ht="26" customHeight="1">
      <c r="B117" s="77">
        <v>43999</v>
      </c>
      <c r="C117" s="183">
        <v>-3</v>
      </c>
      <c r="D117" s="161">
        <f>'Calabria-main'!J118-'Calabria-main'!J117</f>
        <v>0</v>
      </c>
      <c r="E117" s="235">
        <v>0</v>
      </c>
      <c r="F117" s="162">
        <f>D117-D116</f>
        <v>0</v>
      </c>
      <c r="G117" s="162">
        <f>E117-E116</f>
        <v>0</v>
      </c>
      <c r="H117" s="162">
        <f>'Calabria-main'!L118-'Calabria-main'!L117</f>
        <v>984</v>
      </c>
    </row>
    <row r="118" ht="26" customHeight="1">
      <c r="B118" s="77">
        <v>44000</v>
      </c>
      <c r="C118" s="184">
        <v>2</v>
      </c>
      <c r="D118" s="163">
        <f>'Calabria-main'!J119-'Calabria-main'!J118</f>
        <v>0</v>
      </c>
      <c r="E118" s="236">
        <v>3</v>
      </c>
      <c r="F118" s="164">
        <f>D118-D117</f>
        <v>0</v>
      </c>
      <c r="G118" s="164">
        <f>E118-E117</f>
        <v>3</v>
      </c>
      <c r="H118" s="164">
        <f>'Calabria-main'!L119-'Calabria-main'!L118</f>
        <v>957</v>
      </c>
    </row>
    <row r="119" ht="26" customHeight="1">
      <c r="B119" s="77">
        <v>44001</v>
      </c>
      <c r="C119" s="183">
        <v>-1</v>
      </c>
      <c r="D119" s="161">
        <f>'Calabria-main'!J120-'Calabria-main'!J119</f>
        <v>0</v>
      </c>
      <c r="E119" s="235">
        <v>-1</v>
      </c>
      <c r="F119" s="162">
        <f>D119-D118</f>
        <v>0</v>
      </c>
      <c r="G119" s="162">
        <f>E119-E118</f>
        <v>-4</v>
      </c>
      <c r="H119" s="162">
        <f>'Calabria-main'!L120-'Calabria-main'!L119</f>
        <v>1051</v>
      </c>
    </row>
    <row r="120" ht="26" customHeight="1">
      <c r="B120" s="77">
        <v>44002</v>
      </c>
      <c r="C120" s="184">
        <v>-4</v>
      </c>
      <c r="D120" s="163">
        <f>'Calabria-main'!J121-'Calabria-main'!J120</f>
        <v>0</v>
      </c>
      <c r="E120" s="236">
        <v>3</v>
      </c>
      <c r="F120" s="164">
        <f>D120-D119</f>
        <v>0</v>
      </c>
      <c r="G120" s="164">
        <f>E120-E119</f>
        <v>4</v>
      </c>
      <c r="H120" s="164">
        <f>'Calabria-main'!L121-'Calabria-main'!L120</f>
        <v>1019</v>
      </c>
    </row>
    <row r="121" ht="26" customHeight="1">
      <c r="B121" s="77">
        <v>44003</v>
      </c>
      <c r="C121" s="183">
        <v>6</v>
      </c>
      <c r="D121" s="161">
        <f>'Calabria-main'!J122-'Calabria-main'!J121</f>
        <v>0</v>
      </c>
      <c r="E121" s="235">
        <v>6</v>
      </c>
      <c r="F121" s="162">
        <f>D121-D120</f>
        <v>0</v>
      </c>
      <c r="G121" s="162">
        <f>E121-E120</f>
        <v>3</v>
      </c>
      <c r="H121" s="162">
        <f>'Calabria-main'!L122-'Calabria-main'!L121</f>
        <v>643</v>
      </c>
    </row>
    <row r="122" ht="26" customHeight="1">
      <c r="B122" s="77">
        <v>44004</v>
      </c>
      <c r="C122" s="184">
        <v>-3</v>
      </c>
      <c r="D122" s="163">
        <f>'Calabria-main'!J123-'Calabria-main'!J122</f>
        <v>0</v>
      </c>
      <c r="E122" s="236">
        <v>1</v>
      </c>
      <c r="F122" s="164">
        <f>D122-D121</f>
        <v>0</v>
      </c>
      <c r="G122" s="164">
        <f>E122-E121</f>
        <v>-5</v>
      </c>
      <c r="H122" s="164">
        <f>'Calabria-main'!L123-'Calabria-main'!L122</f>
        <v>437</v>
      </c>
    </row>
    <row r="123" ht="26" customHeight="1">
      <c r="B123" s="77">
        <v>44005</v>
      </c>
      <c r="C123" s="183">
        <v>-5</v>
      </c>
      <c r="D123" s="161">
        <f>'Calabria-main'!J124-'Calabria-main'!J123</f>
        <v>0</v>
      </c>
      <c r="E123" s="235">
        <v>1</v>
      </c>
      <c r="F123" s="162">
        <f>D123-D122</f>
        <v>0</v>
      </c>
      <c r="G123" s="162">
        <f>E123-E122</f>
        <v>0</v>
      </c>
      <c r="H123" s="162">
        <f>'Calabria-main'!L124-'Calabria-main'!L123</f>
        <v>854</v>
      </c>
    </row>
    <row r="124" ht="26" customHeight="1">
      <c r="B124" s="77">
        <v>44006</v>
      </c>
      <c r="C124" s="184">
        <v>0</v>
      </c>
      <c r="D124" s="163">
        <f>'Calabria-main'!J125-'Calabria-main'!J124</f>
        <v>0</v>
      </c>
      <c r="E124" s="236">
        <v>0</v>
      </c>
      <c r="F124" s="164">
        <f>D124-D123</f>
        <v>0</v>
      </c>
      <c r="G124" s="164">
        <f>E124-E123</f>
        <v>-1</v>
      </c>
      <c r="H124" s="164">
        <f>'Calabria-main'!L125-'Calabria-main'!L124</f>
        <v>1036</v>
      </c>
    </row>
    <row r="125" ht="26" customHeight="1">
      <c r="B125" s="77">
        <v>44007</v>
      </c>
      <c r="C125" s="183">
        <v>0</v>
      </c>
      <c r="D125" s="161">
        <f>'Calabria-main'!J126-'Calabria-main'!J125</f>
        <v>0</v>
      </c>
      <c r="E125" s="235">
        <v>0</v>
      </c>
      <c r="F125" s="162">
        <f>D125-D124</f>
        <v>0</v>
      </c>
      <c r="G125" s="162">
        <f>E125-E124</f>
        <v>0</v>
      </c>
      <c r="H125" s="162">
        <f>'Calabria-main'!L126-'Calabria-main'!L125</f>
        <v>1021</v>
      </c>
    </row>
    <row r="126" ht="26" customHeight="1">
      <c r="B126" s="77">
        <v>44008</v>
      </c>
      <c r="C126" s="184">
        <v>2</v>
      </c>
      <c r="D126" s="163">
        <f>'Calabria-main'!J127-'Calabria-main'!J126</f>
        <v>0</v>
      </c>
      <c r="E126" s="236">
        <v>3</v>
      </c>
      <c r="F126" s="164">
        <f>D126-D125</f>
        <v>0</v>
      </c>
      <c r="G126" s="164">
        <f>E126-E125</f>
        <v>3</v>
      </c>
      <c r="H126" s="164">
        <f>'Calabria-main'!L127-'Calabria-main'!L126</f>
        <v>1165</v>
      </c>
    </row>
    <row r="127" ht="26" customHeight="1">
      <c r="B127" s="77">
        <v>44009</v>
      </c>
      <c r="C127" s="183">
        <v>1</v>
      </c>
      <c r="D127" s="161">
        <f>'Calabria-main'!J128-'Calabria-main'!J127</f>
        <v>0</v>
      </c>
      <c r="E127" s="235">
        <v>1</v>
      </c>
      <c r="F127" s="162">
        <f>D127-D126</f>
        <v>0</v>
      </c>
      <c r="G127" s="162">
        <f>E127-E126</f>
        <v>-2</v>
      </c>
      <c r="H127" s="162">
        <f>'Calabria-main'!L128-'Calabria-main'!L127</f>
        <v>924</v>
      </c>
    </row>
    <row r="128" ht="26" customHeight="1">
      <c r="B128" s="77">
        <v>44010</v>
      </c>
      <c r="C128" s="184">
        <v>-5</v>
      </c>
      <c r="D128" s="163">
        <f>'Calabria-main'!J129-'Calabria-main'!J128</f>
        <v>0</v>
      </c>
      <c r="E128" s="236">
        <v>1</v>
      </c>
      <c r="F128" s="164">
        <f>D128-D127</f>
        <v>0</v>
      </c>
      <c r="G128" s="164">
        <f>E128-E127</f>
        <v>0</v>
      </c>
      <c r="H128" s="164">
        <f>'Calabria-main'!L129-'Calabria-main'!L128</f>
        <v>480</v>
      </c>
    </row>
    <row r="129" ht="26" customHeight="1">
      <c r="B129" s="77">
        <v>44011</v>
      </c>
      <c r="C129" s="183">
        <v>0</v>
      </c>
      <c r="D129" s="161">
        <f>'Calabria-main'!J130-'Calabria-main'!J129</f>
        <v>0</v>
      </c>
      <c r="E129" s="235">
        <v>0</v>
      </c>
      <c r="F129" s="162">
        <f>D129-D128</f>
        <v>0</v>
      </c>
      <c r="G129" s="162">
        <f>E129-E128</f>
        <v>-1</v>
      </c>
      <c r="H129" s="162">
        <f>'Calabria-main'!L130-'Calabria-main'!L129</f>
        <v>318</v>
      </c>
    </row>
    <row r="130" ht="26" customHeight="1">
      <c r="B130" s="77">
        <v>44012</v>
      </c>
      <c r="C130" s="184">
        <v>1</v>
      </c>
      <c r="D130" s="163">
        <f>'Calabria-main'!J131-'Calabria-main'!J130</f>
        <v>0</v>
      </c>
      <c r="E130" s="236">
        <v>1</v>
      </c>
      <c r="F130" s="164">
        <f>D130-D129</f>
        <v>0</v>
      </c>
      <c r="G130" s="164">
        <f>E130-E129</f>
        <v>1</v>
      </c>
      <c r="H130" s="164">
        <f>'Calabria-main'!L131-'Calabria-main'!L130</f>
        <v>924</v>
      </c>
    </row>
    <row r="131" ht="26" customHeight="1">
      <c r="B131" s="77">
        <v>44013</v>
      </c>
      <c r="C131" s="183">
        <v>-1</v>
      </c>
      <c r="D131" s="161">
        <f>'Calabria-main'!J132-'Calabria-main'!J131</f>
        <v>0</v>
      </c>
      <c r="E131" s="235">
        <v>0</v>
      </c>
      <c r="F131" s="162">
        <f>D131-D130</f>
        <v>0</v>
      </c>
      <c r="G131" s="162">
        <f>E131-E130</f>
        <v>-1</v>
      </c>
      <c r="H131" s="162">
        <f>'Calabria-main'!L132-'Calabria-main'!L131</f>
        <v>832</v>
      </c>
    </row>
    <row r="132" ht="26" customHeight="1">
      <c r="B132" s="77">
        <v>44014</v>
      </c>
      <c r="C132" s="184">
        <v>-1</v>
      </c>
      <c r="D132" s="163">
        <f>'Calabria-main'!J133-'Calabria-main'!J132</f>
        <v>0</v>
      </c>
      <c r="E132" s="236">
        <v>0</v>
      </c>
      <c r="F132" s="164">
        <f>D132-D131</f>
        <v>0</v>
      </c>
      <c r="G132" s="164">
        <f>E132-E131</f>
        <v>0</v>
      </c>
      <c r="H132" s="164">
        <f>'Calabria-main'!L133-'Calabria-main'!L132</f>
        <v>988</v>
      </c>
    </row>
    <row r="133" ht="26" customHeight="1">
      <c r="B133" s="77">
        <v>44015</v>
      </c>
      <c r="C133" s="183">
        <v>0</v>
      </c>
      <c r="D133" s="161">
        <f>'Calabria-main'!J134-'Calabria-main'!J133</f>
        <v>0</v>
      </c>
      <c r="E133" s="235">
        <v>1</v>
      </c>
      <c r="F133" s="162">
        <f>D133-D132</f>
        <v>0</v>
      </c>
      <c r="G133" s="162">
        <f>E133-E132</f>
        <v>1</v>
      </c>
      <c r="H133" s="162">
        <f>'Calabria-main'!L134-'Calabria-main'!L133</f>
        <v>938</v>
      </c>
    </row>
    <row r="134" ht="26" customHeight="1">
      <c r="B134" s="77">
        <v>44016</v>
      </c>
      <c r="C134" s="184">
        <v>1</v>
      </c>
      <c r="D134" s="163">
        <f>'Calabria-main'!J135-'Calabria-main'!J134</f>
        <v>0</v>
      </c>
      <c r="E134" s="236">
        <v>1</v>
      </c>
      <c r="F134" s="164">
        <f>D134-D133</f>
        <v>0</v>
      </c>
      <c r="G134" s="164">
        <f>E134-E133</f>
        <v>0</v>
      </c>
      <c r="H134" s="164">
        <f>'Calabria-main'!L135-'Calabria-main'!L134</f>
        <v>1084</v>
      </c>
    </row>
    <row r="135" ht="26" customHeight="1">
      <c r="B135" s="77">
        <v>44017</v>
      </c>
      <c r="C135" s="183">
        <v>0</v>
      </c>
      <c r="D135" s="161">
        <f>'Calabria-main'!J136-'Calabria-main'!J135</f>
        <v>0</v>
      </c>
      <c r="E135" s="235">
        <v>0</v>
      </c>
      <c r="F135" s="162">
        <f>D135-D134</f>
        <v>0</v>
      </c>
      <c r="G135" s="162">
        <f>E135-E134</f>
        <v>-1</v>
      </c>
      <c r="H135" s="162">
        <f>'Calabria-main'!L136-'Calabria-main'!L135</f>
        <v>531</v>
      </c>
    </row>
    <row r="136" ht="26" customHeight="1">
      <c r="B136" s="77">
        <v>44018</v>
      </c>
      <c r="C136" s="184">
        <v>0</v>
      </c>
      <c r="D136" s="163">
        <f>'Calabria-main'!J137-'Calabria-main'!J136</f>
        <v>0</v>
      </c>
      <c r="E136" s="236">
        <v>0</v>
      </c>
      <c r="F136" s="164">
        <f>D136-D135</f>
        <v>0</v>
      </c>
      <c r="G136" s="164">
        <f>E136-E135</f>
        <v>0</v>
      </c>
      <c r="H136" s="164">
        <f>'Calabria-main'!L137-'Calabria-main'!L136</f>
        <v>238</v>
      </c>
    </row>
    <row r="137" ht="26" customHeight="1">
      <c r="B137" s="77">
        <v>44019</v>
      </c>
      <c r="C137" s="183">
        <v>1</v>
      </c>
      <c r="D137" s="161">
        <f>'Calabria-main'!J138-'Calabria-main'!J137</f>
        <v>0</v>
      </c>
      <c r="E137" s="235">
        <v>1</v>
      </c>
      <c r="F137" s="162">
        <f>D137-D136</f>
        <v>0</v>
      </c>
      <c r="G137" s="162">
        <f>E137-E136</f>
        <v>1</v>
      </c>
      <c r="H137" s="162">
        <f>'Calabria-main'!L138-'Calabria-main'!L137</f>
        <v>1032</v>
      </c>
    </row>
    <row r="138" ht="26" customHeight="1">
      <c r="B138" s="77">
        <v>44020</v>
      </c>
      <c r="C138" s="184">
        <v>1</v>
      </c>
      <c r="D138" s="163">
        <f>'Calabria-main'!J139-'Calabria-main'!J138</f>
        <v>0</v>
      </c>
      <c r="E138" s="236">
        <v>1</v>
      </c>
      <c r="F138" s="164">
        <f>D138-D137</f>
        <v>0</v>
      </c>
      <c r="G138" s="164">
        <f>E138-E137</f>
        <v>0</v>
      </c>
      <c r="H138" s="164">
        <f>'Calabria-main'!L139-'Calabria-main'!L138</f>
        <v>905</v>
      </c>
    </row>
    <row r="139" ht="26" customHeight="1">
      <c r="B139" s="77">
        <v>44021</v>
      </c>
      <c r="C139" s="183">
        <v>0</v>
      </c>
      <c r="D139" s="161">
        <f>'Calabria-main'!J140-'Calabria-main'!J139</f>
        <v>0</v>
      </c>
      <c r="E139" s="235">
        <v>0</v>
      </c>
      <c r="F139" s="162">
        <f>D139-D138</f>
        <v>0</v>
      </c>
      <c r="G139" s="162">
        <f>E139-E138</f>
        <v>-1</v>
      </c>
      <c r="H139" s="162">
        <f>'Calabria-main'!L140-'Calabria-main'!L139</f>
        <v>943</v>
      </c>
    </row>
    <row r="140" ht="26" customHeight="1">
      <c r="B140" s="77">
        <v>44022</v>
      </c>
      <c r="C140" s="184">
        <v>-1</v>
      </c>
      <c r="D140" s="163">
        <f>'Calabria-main'!J141-'Calabria-main'!J140</f>
        <v>0</v>
      </c>
      <c r="E140" s="236">
        <v>1</v>
      </c>
      <c r="F140" s="164">
        <f>D140-D139</f>
        <v>0</v>
      </c>
      <c r="G140" s="164">
        <f>E140-E139</f>
        <v>1</v>
      </c>
      <c r="H140" s="164">
        <f>'Calabria-main'!L141-'Calabria-main'!L140</f>
        <v>997</v>
      </c>
    </row>
    <row r="141" ht="26" customHeight="1">
      <c r="B141" s="77">
        <v>44023</v>
      </c>
      <c r="C141" s="183">
        <v>2</v>
      </c>
      <c r="D141" s="161">
        <f>'Calabria-main'!J142-'Calabria-main'!J141</f>
        <v>0</v>
      </c>
      <c r="E141" s="235">
        <v>2</v>
      </c>
      <c r="F141" s="162">
        <f>D141-D140</f>
        <v>0</v>
      </c>
      <c r="G141" s="162">
        <f>E141-E140</f>
        <v>1</v>
      </c>
      <c r="H141" s="162">
        <f>'Calabria-main'!L142-'Calabria-main'!L141</f>
        <v>893</v>
      </c>
    </row>
    <row r="142" ht="26" customHeight="1">
      <c r="B142" s="77">
        <v>44024</v>
      </c>
      <c r="C142" s="184">
        <v>28</v>
      </c>
      <c r="D142" s="163">
        <f>'Calabria-main'!J143-'Calabria-main'!J142</f>
        <v>0</v>
      </c>
      <c r="E142" s="236">
        <v>28</v>
      </c>
      <c r="F142" s="164">
        <f>D142-D141</f>
        <v>0</v>
      </c>
      <c r="G142" s="164">
        <f>E142-E141</f>
        <v>26</v>
      </c>
      <c r="H142" s="164">
        <f>'Calabria-main'!L143-'Calabria-main'!L142</f>
        <v>559</v>
      </c>
    </row>
    <row r="143" ht="26" customHeight="1">
      <c r="B143" s="77">
        <v>44025</v>
      </c>
      <c r="C143" s="183">
        <v>0</v>
      </c>
      <c r="D143" s="161">
        <f>'Calabria-main'!J144-'Calabria-main'!J143</f>
        <v>0</v>
      </c>
      <c r="E143" s="235">
        <v>0</v>
      </c>
      <c r="F143" s="162">
        <f>D143-D142</f>
        <v>0</v>
      </c>
      <c r="G143" s="162">
        <f>E143-E142</f>
        <v>-28</v>
      </c>
      <c r="H143" s="162">
        <f>'Calabria-main'!L144-'Calabria-main'!L143</f>
        <v>281</v>
      </c>
    </row>
    <row r="144" ht="26" customHeight="1">
      <c r="B144" s="77">
        <v>44026</v>
      </c>
      <c r="C144" s="184">
        <v>0</v>
      </c>
      <c r="D144" s="163">
        <f>'Calabria-main'!J145-'Calabria-main'!J144</f>
        <v>0</v>
      </c>
      <c r="E144" s="236">
        <v>0</v>
      </c>
      <c r="F144" s="164">
        <f>D144-D143</f>
        <v>0</v>
      </c>
      <c r="G144" s="164">
        <f>E144-E143</f>
        <v>0</v>
      </c>
      <c r="H144" s="164">
        <f>'Calabria-main'!L145-'Calabria-main'!L144</f>
        <v>861</v>
      </c>
    </row>
    <row r="145" ht="26" customHeight="1">
      <c r="B145" s="77">
        <v>44027</v>
      </c>
      <c r="C145" s="183">
        <v>2</v>
      </c>
      <c r="D145" s="161">
        <f>'Calabria-main'!J146-'Calabria-main'!J145</f>
        <v>0</v>
      </c>
      <c r="E145" s="235">
        <v>2</v>
      </c>
      <c r="F145" s="162">
        <f>D145-D144</f>
        <v>0</v>
      </c>
      <c r="G145" s="162">
        <f>E145-E144</f>
        <v>2</v>
      </c>
      <c r="H145" s="162">
        <f>'Calabria-main'!L146-'Calabria-main'!L145</f>
        <v>779</v>
      </c>
    </row>
    <row r="146" ht="26" customHeight="1">
      <c r="B146" s="77">
        <v>44028</v>
      </c>
      <c r="C146" s="184">
        <v>6</v>
      </c>
      <c r="D146" s="163">
        <f>'Calabria-main'!J147-'Calabria-main'!J146</f>
        <v>0</v>
      </c>
      <c r="E146" s="236">
        <v>8</v>
      </c>
      <c r="F146" s="164">
        <f>D146-D145</f>
        <v>0</v>
      </c>
      <c r="G146" s="164">
        <f>E146-E145</f>
        <v>6</v>
      </c>
      <c r="H146" s="164">
        <f>'Calabria-main'!L147-'Calabria-main'!L146</f>
        <v>897</v>
      </c>
    </row>
    <row r="147" ht="26" customHeight="1">
      <c r="B147" s="77">
        <v>44029</v>
      </c>
      <c r="C147" s="183">
        <v>4</v>
      </c>
      <c r="D147" s="161">
        <f>'Calabria-main'!J148-'Calabria-main'!J147</f>
        <v>0</v>
      </c>
      <c r="E147" s="235">
        <v>5</v>
      </c>
      <c r="F147" s="162">
        <f>D147-D146</f>
        <v>0</v>
      </c>
      <c r="G147" s="162">
        <f>E147-E146</f>
        <v>-3</v>
      </c>
      <c r="H147" s="162">
        <f>'Calabria-main'!L148-'Calabria-main'!L147</f>
        <v>859</v>
      </c>
    </row>
    <row r="148" ht="26" customHeight="1">
      <c r="B148" s="77">
        <v>44030</v>
      </c>
      <c r="C148" s="184">
        <v>6</v>
      </c>
      <c r="D148" s="163">
        <f>'Calabria-main'!J149-'Calabria-main'!J148</f>
        <v>0</v>
      </c>
      <c r="E148" s="236">
        <v>7</v>
      </c>
      <c r="F148" s="164">
        <f>D148-D147</f>
        <v>0</v>
      </c>
      <c r="G148" s="164">
        <f>E148-E147</f>
        <v>2</v>
      </c>
      <c r="H148" s="164">
        <f>'Calabria-main'!L149-'Calabria-main'!L148</f>
        <v>944</v>
      </c>
    </row>
    <row r="149" ht="26" customHeight="1">
      <c r="B149" s="77">
        <v>44031</v>
      </c>
      <c r="C149" s="183">
        <v>-3</v>
      </c>
      <c r="D149" s="161">
        <f>'Calabria-main'!J150-'Calabria-main'!J149</f>
        <v>0</v>
      </c>
      <c r="E149" s="235">
        <v>1</v>
      </c>
      <c r="F149" s="162">
        <f>D149-D148</f>
        <v>0</v>
      </c>
      <c r="G149" s="162">
        <f>E149-E148</f>
        <v>-6</v>
      </c>
      <c r="H149" s="162">
        <f>'Calabria-main'!L150-'Calabria-main'!L149</f>
        <v>830</v>
      </c>
    </row>
    <row r="150" ht="26" customHeight="1">
      <c r="B150" s="77">
        <v>44032</v>
      </c>
      <c r="C150" s="184">
        <v>-1</v>
      </c>
      <c r="D150" s="163">
        <f>'Calabria-main'!J151-'Calabria-main'!J150</f>
        <v>0</v>
      </c>
      <c r="E150" s="236">
        <v>0</v>
      </c>
      <c r="F150" s="164">
        <f>D150-D149</f>
        <v>0</v>
      </c>
      <c r="G150" s="164">
        <f>E150-E149</f>
        <v>-1</v>
      </c>
      <c r="H150" s="164">
        <f>'Calabria-main'!L151-'Calabria-main'!L150</f>
        <v>172</v>
      </c>
    </row>
    <row r="151" ht="26" customHeight="1">
      <c r="B151" s="77">
        <v>44033</v>
      </c>
      <c r="C151" s="183">
        <v>0</v>
      </c>
      <c r="D151" s="161">
        <f>'Calabria-main'!J152-'Calabria-main'!J151</f>
        <v>0</v>
      </c>
      <c r="E151" s="235">
        <v>0</v>
      </c>
      <c r="F151" s="162">
        <f>D151-D150</f>
        <v>0</v>
      </c>
      <c r="G151" s="162">
        <f>E151-E150</f>
        <v>0</v>
      </c>
      <c r="H151" s="162">
        <f>'Calabria-main'!L152-'Calabria-main'!L151</f>
        <v>943</v>
      </c>
    </row>
    <row r="152" ht="26" customHeight="1">
      <c r="B152" s="77">
        <v>44034</v>
      </c>
      <c r="C152" s="184">
        <v>4</v>
      </c>
      <c r="D152" s="163">
        <f>'Calabria-main'!J153-'Calabria-main'!J152</f>
        <v>0</v>
      </c>
      <c r="E152" s="236">
        <v>4</v>
      </c>
      <c r="F152" s="164">
        <f>D152-D151</f>
        <v>0</v>
      </c>
      <c r="G152" s="164">
        <f>E152-E151</f>
        <v>4</v>
      </c>
      <c r="H152" s="164">
        <f>'Calabria-main'!L153-'Calabria-main'!L152</f>
        <v>1049</v>
      </c>
    </row>
    <row r="153" ht="26" customHeight="1">
      <c r="B153" s="77">
        <v>44035</v>
      </c>
      <c r="C153" s="183">
        <v>2</v>
      </c>
      <c r="D153" s="161">
        <f>'Calabria-main'!J154-'Calabria-main'!J153</f>
        <v>0</v>
      </c>
      <c r="E153" s="235">
        <v>2</v>
      </c>
      <c r="F153" s="162">
        <f>D153-D152</f>
        <v>0</v>
      </c>
      <c r="G153" s="162">
        <f>E153-E152</f>
        <v>-2</v>
      </c>
      <c r="H153" s="162">
        <f>'Calabria-main'!L154-'Calabria-main'!L153</f>
        <v>1142</v>
      </c>
    </row>
    <row r="154" ht="26" customHeight="1">
      <c r="B154" s="77">
        <v>44036</v>
      </c>
      <c r="C154" s="184">
        <v>1</v>
      </c>
      <c r="D154" s="163">
        <f>'Calabria-main'!J155-'Calabria-main'!J154</f>
        <v>0</v>
      </c>
      <c r="E154" s="236">
        <v>1</v>
      </c>
      <c r="F154" s="164">
        <f>D154-D153</f>
        <v>0</v>
      </c>
      <c r="G154" s="164">
        <f>E154-E153</f>
        <v>-1</v>
      </c>
      <c r="H154" s="164">
        <f>'Calabria-main'!L155-'Calabria-main'!L154</f>
        <v>979</v>
      </c>
    </row>
    <row r="155" ht="26" customHeight="1">
      <c r="B155" s="77">
        <v>44037</v>
      </c>
      <c r="C155" s="183">
        <v>1</v>
      </c>
      <c r="D155" s="161">
        <f>'Calabria-main'!J156-'Calabria-main'!J155</f>
        <v>0</v>
      </c>
      <c r="E155" s="235">
        <v>1</v>
      </c>
      <c r="F155" s="162">
        <f>D155-D154</f>
        <v>0</v>
      </c>
      <c r="G155" s="162">
        <f>E155-E154</f>
        <v>0</v>
      </c>
      <c r="H155" s="162">
        <f>'Calabria-main'!L156-'Calabria-main'!L155</f>
        <v>949</v>
      </c>
    </row>
    <row r="156" ht="26" customHeight="1">
      <c r="B156" s="77">
        <v>44038</v>
      </c>
      <c r="C156" s="184">
        <v>0</v>
      </c>
      <c r="D156" s="163">
        <f>'Calabria-main'!J157-'Calabria-main'!J156</f>
        <v>0</v>
      </c>
      <c r="E156" s="236">
        <v>0</v>
      </c>
      <c r="F156" s="164">
        <f>D156-D155</f>
        <v>0</v>
      </c>
      <c r="G156" s="164">
        <f>E156-E155</f>
        <v>-1</v>
      </c>
      <c r="H156" s="164">
        <f>'Calabria-main'!L157-'Calabria-main'!L156</f>
        <v>871</v>
      </c>
    </row>
    <row r="157" ht="26" customHeight="1">
      <c r="B157" s="77">
        <v>44039</v>
      </c>
      <c r="C157" s="183">
        <v>-1</v>
      </c>
      <c r="D157" s="161">
        <f>'Calabria-main'!J158-'Calabria-main'!J157</f>
        <v>0</v>
      </c>
      <c r="E157" s="235">
        <v>0</v>
      </c>
      <c r="F157" s="162">
        <f>D157-D156</f>
        <v>0</v>
      </c>
      <c r="G157" s="162">
        <f>E157-E156</f>
        <v>0</v>
      </c>
      <c r="H157" s="162">
        <f>'Calabria-main'!L158-'Calabria-main'!L157</f>
        <v>200</v>
      </c>
    </row>
    <row r="158" ht="26" customHeight="1">
      <c r="B158" s="77">
        <v>44040</v>
      </c>
      <c r="C158" s="184">
        <v>5</v>
      </c>
      <c r="D158" s="163">
        <f>'Calabria-main'!J159-'Calabria-main'!J158</f>
        <v>0</v>
      </c>
      <c r="E158" s="236">
        <v>5</v>
      </c>
      <c r="F158" s="164">
        <f>D158-D157</f>
        <v>0</v>
      </c>
      <c r="G158" s="164">
        <f>E158-E157</f>
        <v>5</v>
      </c>
      <c r="H158" s="164">
        <f>'Calabria-main'!L159-'Calabria-main'!L158</f>
        <v>916</v>
      </c>
    </row>
    <row r="159" ht="26" customHeight="1">
      <c r="B159" s="77">
        <v>44041</v>
      </c>
      <c r="C159" s="183">
        <v>3</v>
      </c>
      <c r="D159" s="161">
        <f>'Calabria-main'!J160-'Calabria-main'!J159</f>
        <v>0</v>
      </c>
      <c r="E159" s="235">
        <v>3</v>
      </c>
      <c r="F159" s="162">
        <f>D159-D158</f>
        <v>0</v>
      </c>
      <c r="G159" s="162">
        <f>E159-E158</f>
        <v>-2</v>
      </c>
      <c r="H159" s="162">
        <f>'Calabria-main'!L160-'Calabria-main'!L159</f>
        <v>886</v>
      </c>
    </row>
    <row r="160" ht="26" customHeight="1">
      <c r="B160" s="77">
        <v>44042</v>
      </c>
      <c r="C160" s="184">
        <v>7</v>
      </c>
      <c r="D160" s="163">
        <f>'Calabria-main'!J161-'Calabria-main'!J160</f>
        <v>0</v>
      </c>
      <c r="E160" s="236">
        <v>7</v>
      </c>
      <c r="F160" s="164">
        <f>D160-D159</f>
        <v>0</v>
      </c>
      <c r="G160" s="164">
        <f>E160-E159</f>
        <v>4</v>
      </c>
      <c r="H160" s="164">
        <f>'Calabria-main'!L161-'Calabria-main'!L160</f>
        <v>1118</v>
      </c>
    </row>
    <row r="161" ht="26" customHeight="1">
      <c r="B161" s="77">
        <v>44043</v>
      </c>
      <c r="C161" s="183">
        <v>4</v>
      </c>
      <c r="D161" s="161">
        <f>'Calabria-main'!J162-'Calabria-main'!J161</f>
        <v>0</v>
      </c>
      <c r="E161" s="235">
        <v>4</v>
      </c>
      <c r="F161" s="162">
        <f>D161-D160</f>
        <v>0</v>
      </c>
      <c r="G161" s="162">
        <f>E161-E160</f>
        <v>-3</v>
      </c>
      <c r="H161" s="162">
        <f>'Calabria-main'!L162-'Calabria-main'!L161</f>
        <v>958</v>
      </c>
    </row>
    <row r="162" ht="26" customHeight="1">
      <c r="B162" s="77">
        <v>44044</v>
      </c>
      <c r="C162" s="184">
        <v>0</v>
      </c>
      <c r="D162" s="163">
        <f>'Calabria-main'!J163-'Calabria-main'!J162</f>
        <v>0</v>
      </c>
      <c r="E162" s="236">
        <v>3</v>
      </c>
      <c r="F162" s="164">
        <f>D162-D161</f>
        <v>0</v>
      </c>
      <c r="G162" s="164">
        <f>E162-E161</f>
        <v>-1</v>
      </c>
      <c r="H162" s="164">
        <f>'Calabria-main'!L163-'Calabria-main'!L162</f>
        <v>1135</v>
      </c>
    </row>
    <row r="163" ht="26" customHeight="1">
      <c r="B163" s="77">
        <v>44045</v>
      </c>
      <c r="C163" s="183">
        <v>1</v>
      </c>
      <c r="D163" s="161">
        <f>'Calabria-main'!J164-'Calabria-main'!J163</f>
        <v>0</v>
      </c>
      <c r="E163" s="235">
        <v>1</v>
      </c>
      <c r="F163" s="162">
        <f>D163-D162</f>
        <v>0</v>
      </c>
      <c r="G163" s="162">
        <f>E163-E162</f>
        <v>-2</v>
      </c>
      <c r="H163" s="162">
        <f>'Calabria-main'!L164-'Calabria-main'!L163</f>
        <v>559</v>
      </c>
    </row>
    <row r="164" ht="26" customHeight="1">
      <c r="B164" s="77">
        <v>44046</v>
      </c>
      <c r="C164" s="184">
        <v>0</v>
      </c>
      <c r="D164" s="163">
        <f>'Calabria-main'!J165-'Calabria-main'!J164</f>
        <v>0</v>
      </c>
      <c r="E164" s="236">
        <v>0</v>
      </c>
      <c r="F164" s="164">
        <f>D164-D163</f>
        <v>0</v>
      </c>
      <c r="G164" s="164">
        <f>E164-E163</f>
        <v>-1</v>
      </c>
      <c r="H164" s="164">
        <f>'Calabria-main'!L165-'Calabria-main'!L164</f>
        <v>239</v>
      </c>
    </row>
    <row r="165" ht="26" customHeight="1">
      <c r="B165" s="77">
        <v>44047</v>
      </c>
      <c r="C165" s="183">
        <v>1</v>
      </c>
      <c r="D165" s="161">
        <f>'Calabria-main'!J166-'Calabria-main'!J165</f>
        <v>0</v>
      </c>
      <c r="E165" s="235">
        <v>2</v>
      </c>
      <c r="F165" s="162">
        <f>D165-D164</f>
        <v>0</v>
      </c>
      <c r="G165" s="162">
        <f>E165-E164</f>
        <v>2</v>
      </c>
      <c r="H165" s="162">
        <f>'Calabria-main'!L166-'Calabria-main'!L165</f>
        <v>867</v>
      </c>
    </row>
    <row r="166" ht="26" customHeight="1">
      <c r="B166" s="77">
        <v>44048</v>
      </c>
      <c r="C166" s="184">
        <v>2</v>
      </c>
      <c r="D166" s="163">
        <f>'Calabria-main'!J167-'Calabria-main'!J166</f>
        <v>0</v>
      </c>
      <c r="E166" s="236">
        <v>2</v>
      </c>
      <c r="F166" s="164">
        <f>D166-D165</f>
        <v>0</v>
      </c>
      <c r="G166" s="164">
        <f>E166-E165</f>
        <v>0</v>
      </c>
      <c r="H166" s="164">
        <f>'Calabria-main'!L167-'Calabria-main'!L166</f>
        <v>1058</v>
      </c>
    </row>
    <row r="167" ht="26" customHeight="1">
      <c r="B167" s="77">
        <v>44049</v>
      </c>
      <c r="C167" s="183">
        <v>-10</v>
      </c>
      <c r="D167" s="161">
        <f>'Calabria-main'!J168-'Calabria-main'!J167</f>
        <v>0</v>
      </c>
      <c r="E167" s="235">
        <v>2</v>
      </c>
      <c r="F167" s="162">
        <f>D167-D166</f>
        <v>0</v>
      </c>
      <c r="G167" s="162">
        <f>E167-E166</f>
        <v>0</v>
      </c>
      <c r="H167" s="162">
        <f>'Calabria-main'!L168-'Calabria-main'!L167</f>
        <v>867</v>
      </c>
    </row>
    <row r="168" ht="26" customHeight="1">
      <c r="B168" s="77">
        <v>44050</v>
      </c>
      <c r="C168" s="184">
        <v>6</v>
      </c>
      <c r="D168" s="163">
        <f>'Calabria-main'!J169-'Calabria-main'!J168</f>
        <v>0</v>
      </c>
      <c r="E168" s="236">
        <v>7</v>
      </c>
      <c r="F168" s="164">
        <f>D168-D167</f>
        <v>0</v>
      </c>
      <c r="G168" s="164">
        <f>E168-E167</f>
        <v>5</v>
      </c>
      <c r="H168" s="164">
        <f>'Calabria-main'!L169-'Calabria-main'!L168</f>
        <v>1041</v>
      </c>
    </row>
    <row r="169" ht="26" customHeight="1">
      <c r="B169" s="77">
        <v>44051</v>
      </c>
      <c r="C169" s="183">
        <v>4</v>
      </c>
      <c r="D169" s="161">
        <f>'Calabria-main'!J170-'Calabria-main'!J169</f>
        <v>0</v>
      </c>
      <c r="E169" s="235">
        <v>4</v>
      </c>
      <c r="F169" s="162">
        <f>D169-D168</f>
        <v>0</v>
      </c>
      <c r="G169" s="162">
        <f>E169-E168</f>
        <v>-3</v>
      </c>
      <c r="H169" s="162">
        <f>'Calabria-main'!L170-'Calabria-main'!L169</f>
        <v>875</v>
      </c>
    </row>
    <row r="170" ht="24.65" customHeight="1">
      <c r="B170" s="77">
        <v>44052</v>
      </c>
      <c r="C170" s="187">
        <v>-1</v>
      </c>
      <c r="D170" s="163">
        <f>'Calabria-main'!J171-'Calabria-main'!J170</f>
        <v>0</v>
      </c>
      <c r="E170" s="236">
        <v>0</v>
      </c>
      <c r="F170" s="164">
        <f>D170-D169</f>
        <v>0</v>
      </c>
      <c r="G170" s="164">
        <f>E170-E169</f>
        <v>-4</v>
      </c>
      <c r="H170" s="164">
        <f>'Calabria-main'!L171-'Calabria-main'!L170</f>
        <v>554</v>
      </c>
    </row>
    <row r="171" ht="24.65" customHeight="1">
      <c r="B171" s="77">
        <v>44053</v>
      </c>
      <c r="C171" s="189">
        <v>1</v>
      </c>
      <c r="D171" s="161">
        <f>'Calabria-main'!J172-'Calabria-main'!J171</f>
        <v>0</v>
      </c>
      <c r="E171" s="235">
        <v>2</v>
      </c>
      <c r="F171" s="162">
        <f>D171-D170</f>
        <v>0</v>
      </c>
      <c r="G171" s="162">
        <f>E171-E170</f>
        <v>2</v>
      </c>
      <c r="H171" s="162">
        <f>'Calabria-main'!L172-'Calabria-main'!L171</f>
        <v>327</v>
      </c>
    </row>
    <row r="172" ht="24.65" customHeight="1">
      <c r="B172" s="77">
        <v>44054</v>
      </c>
      <c r="C172" s="187">
        <v>11</v>
      </c>
      <c r="D172" s="163">
        <f>'Calabria-main'!J173-'Calabria-main'!J172</f>
        <v>0</v>
      </c>
      <c r="E172" s="236">
        <v>11</v>
      </c>
      <c r="F172" s="164">
        <f>D172-D171</f>
        <v>0</v>
      </c>
      <c r="G172" s="164">
        <f>E172-E171</f>
        <v>9</v>
      </c>
      <c r="H172" s="164">
        <f>'Calabria-main'!L173-'Calabria-main'!L172</f>
        <v>946</v>
      </c>
    </row>
    <row r="173" ht="24.65" customHeight="1">
      <c r="B173" s="77">
        <v>44055</v>
      </c>
      <c r="C173" s="189">
        <v>-2</v>
      </c>
      <c r="D173" s="161">
        <f>'Calabria-main'!J174-'Calabria-main'!J173</f>
        <v>0</v>
      </c>
      <c r="E173" s="235">
        <v>4</v>
      </c>
      <c r="F173" s="162">
        <f>D173-D172</f>
        <v>0</v>
      </c>
      <c r="G173" s="162">
        <f>E173-E172</f>
        <v>-7</v>
      </c>
      <c r="H173" s="162">
        <f>'Calabria-main'!L174-'Calabria-main'!L173</f>
        <v>1092</v>
      </c>
    </row>
    <row r="174" ht="24.65" customHeight="1">
      <c r="B174" s="77">
        <v>44056</v>
      </c>
      <c r="C174" s="187">
        <v>9</v>
      </c>
      <c r="D174" s="163">
        <f>'Calabria-main'!J175-'Calabria-main'!J174</f>
        <v>0</v>
      </c>
      <c r="E174" s="236">
        <v>12</v>
      </c>
      <c r="F174" s="164">
        <f>D174-D173</f>
        <v>0</v>
      </c>
      <c r="G174" s="164">
        <f>E174-E173</f>
        <v>8</v>
      </c>
      <c r="H174" s="164">
        <f>'Calabria-main'!L175-'Calabria-main'!L174</f>
        <v>1164</v>
      </c>
    </row>
    <row r="175" ht="24.65" customHeight="1">
      <c r="B175" s="77">
        <v>44057</v>
      </c>
      <c r="C175" s="189">
        <v>14</v>
      </c>
      <c r="D175" s="161">
        <f>'Calabria-main'!J176-'Calabria-main'!J175</f>
        <v>0</v>
      </c>
      <c r="E175" s="235">
        <v>19</v>
      </c>
      <c r="F175" s="162">
        <f>D175-D174</f>
        <v>0</v>
      </c>
      <c r="G175" s="162">
        <f>E175-E174</f>
        <v>7</v>
      </c>
      <c r="H175" s="162">
        <f>'Calabria-main'!L176-'Calabria-main'!L175</f>
        <v>1185</v>
      </c>
    </row>
    <row r="176" ht="24.65" customHeight="1">
      <c r="B176" s="77">
        <v>44058</v>
      </c>
      <c r="C176" s="187">
        <v>10</v>
      </c>
      <c r="D176" s="163">
        <f>'Calabria-main'!J177-'Calabria-main'!J176</f>
        <v>0</v>
      </c>
      <c r="E176" s="236">
        <v>10</v>
      </c>
      <c r="F176" s="164">
        <f>D176-D175</f>
        <v>0</v>
      </c>
      <c r="G176" s="164">
        <f>E176-E175</f>
        <v>-9</v>
      </c>
      <c r="H176" s="164">
        <f>'Calabria-main'!L177-'Calabria-main'!L176</f>
        <v>1487</v>
      </c>
    </row>
    <row r="177" ht="24.65" customHeight="1">
      <c r="B177" s="77">
        <v>44059</v>
      </c>
      <c r="C177" s="189">
        <v>3</v>
      </c>
      <c r="D177" s="161">
        <f>'Calabria-main'!J178-'Calabria-main'!J177</f>
        <v>0</v>
      </c>
      <c r="E177" s="235">
        <v>3</v>
      </c>
      <c r="F177" s="162">
        <f>D177-D176</f>
        <v>0</v>
      </c>
      <c r="G177" s="162">
        <f>E177-E176</f>
        <v>-7</v>
      </c>
      <c r="H177" s="162">
        <f>'Calabria-main'!L178-'Calabria-main'!L177</f>
        <v>1676</v>
      </c>
    </row>
    <row r="178" ht="24.65" customHeight="1">
      <c r="B178" s="77">
        <v>44060</v>
      </c>
      <c r="C178" s="187">
        <v>3</v>
      </c>
      <c r="D178" s="163">
        <f>'Calabria-main'!J179-'Calabria-main'!J178</f>
        <v>0</v>
      </c>
      <c r="E178" s="236">
        <v>4</v>
      </c>
      <c r="F178" s="164">
        <f>D178-D177</f>
        <v>0</v>
      </c>
      <c r="G178" s="164">
        <f>E178-E177</f>
        <v>1</v>
      </c>
      <c r="H178" s="164">
        <f>'Calabria-main'!L179-'Calabria-main'!L178</f>
        <v>864</v>
      </c>
    </row>
    <row r="179" ht="24.65" customHeight="1">
      <c r="B179" s="77">
        <v>44061</v>
      </c>
      <c r="C179" s="189">
        <v>5</v>
      </c>
      <c r="D179" s="161">
        <f>'Calabria-main'!J180-'Calabria-main'!J179</f>
        <v>0</v>
      </c>
      <c r="E179" s="235">
        <v>5</v>
      </c>
      <c r="F179" s="162">
        <f>D179-D178</f>
        <v>0</v>
      </c>
      <c r="G179" s="162">
        <f>E179-E178</f>
        <v>1</v>
      </c>
      <c r="H179" s="162">
        <f>'Calabria-main'!L180-'Calabria-main'!L179</f>
        <v>1474</v>
      </c>
    </row>
    <row r="180" ht="24.65" customHeight="1">
      <c r="B180" s="77">
        <v>44062</v>
      </c>
      <c r="C180" s="187">
        <v>-4</v>
      </c>
      <c r="D180" s="163">
        <f>'Calabria-main'!J181-'Calabria-main'!J180</f>
        <v>0</v>
      </c>
      <c r="E180" s="236">
        <v>10</v>
      </c>
      <c r="F180" s="164">
        <f>D180-D179</f>
        <v>0</v>
      </c>
      <c r="G180" s="164">
        <f>E180-E179</f>
        <v>5</v>
      </c>
      <c r="H180" s="164">
        <f>'Calabria-main'!L181-'Calabria-main'!L180</f>
        <v>1516</v>
      </c>
    </row>
    <row r="181" ht="24.65" customHeight="1">
      <c r="B181" s="77">
        <v>44063</v>
      </c>
      <c r="C181" s="189">
        <v>1</v>
      </c>
      <c r="D181" s="161">
        <f>'Calabria-main'!J182-'Calabria-main'!J181</f>
        <v>0</v>
      </c>
      <c r="E181" s="235">
        <v>10</v>
      </c>
      <c r="F181" s="162">
        <f>D181-D180</f>
        <v>0</v>
      </c>
      <c r="G181" s="162">
        <f>E181-E180</f>
        <v>0</v>
      </c>
      <c r="H181" s="162">
        <f>'Calabria-main'!L182-'Calabria-main'!L181</f>
        <v>1452</v>
      </c>
    </row>
    <row r="182" ht="24.65" customHeight="1">
      <c r="B182" s="77">
        <v>44064</v>
      </c>
      <c r="C182" s="187">
        <v>2</v>
      </c>
      <c r="D182" s="163">
        <f>'Calabria-main'!J183-'Calabria-main'!J182</f>
        <v>0</v>
      </c>
      <c r="E182" s="236">
        <v>2</v>
      </c>
      <c r="F182" s="164">
        <f>D182-D181</f>
        <v>0</v>
      </c>
      <c r="G182" s="164">
        <f>E182-E181</f>
        <v>-8</v>
      </c>
      <c r="H182" s="164">
        <f>'Calabria-main'!L183-'Calabria-main'!L182</f>
        <v>1340</v>
      </c>
    </row>
    <row r="183" ht="24.65" customHeight="1">
      <c r="B183" s="77">
        <v>44065</v>
      </c>
      <c r="C183" s="189">
        <v>5</v>
      </c>
      <c r="D183" s="161">
        <f>'Calabria-main'!J184-'Calabria-main'!J183</f>
        <v>0</v>
      </c>
      <c r="E183" s="235">
        <v>11</v>
      </c>
      <c r="F183" s="162">
        <f>D183-D182</f>
        <v>0</v>
      </c>
      <c r="G183" s="162">
        <f>E183-E182</f>
        <v>9</v>
      </c>
      <c r="H183" s="162">
        <f>'Calabria-main'!L184-'Calabria-main'!L183</f>
        <v>1342</v>
      </c>
    </row>
    <row r="184" ht="24.65" customHeight="1">
      <c r="B184" s="77">
        <v>44066</v>
      </c>
      <c r="C184" s="187">
        <v>8</v>
      </c>
      <c r="D184" s="163">
        <f>'Calabria-main'!J185-'Calabria-main'!J184</f>
        <v>0</v>
      </c>
      <c r="E184" s="236">
        <v>8</v>
      </c>
      <c r="F184" s="164">
        <f>D184-D183</f>
        <v>0</v>
      </c>
      <c r="G184" s="164">
        <f>E184-E183</f>
        <v>-3</v>
      </c>
      <c r="H184" s="164">
        <f>'Calabria-main'!L185-'Calabria-main'!L184</f>
        <v>1184</v>
      </c>
    </row>
    <row r="185" ht="24.65" customHeight="1">
      <c r="B185" s="77">
        <v>44067</v>
      </c>
      <c r="C185" s="189">
        <v>1</v>
      </c>
      <c r="D185" s="161">
        <f>'Calabria-main'!J186-'Calabria-main'!J185</f>
        <v>0</v>
      </c>
      <c r="E185" s="235">
        <v>2</v>
      </c>
      <c r="F185" s="162">
        <f>D185-D184</f>
        <v>0</v>
      </c>
      <c r="G185" s="162">
        <f>E185-E184</f>
        <v>-6</v>
      </c>
      <c r="H185" s="162">
        <f>'Calabria-main'!L186-'Calabria-main'!L185</f>
        <v>1274</v>
      </c>
    </row>
    <row r="186" ht="24.65" customHeight="1">
      <c r="B186" s="77">
        <v>44068</v>
      </c>
      <c r="C186" s="187">
        <v>3</v>
      </c>
      <c r="D186" s="163">
        <f>'Calabria-main'!J187-'Calabria-main'!J186</f>
        <v>0</v>
      </c>
      <c r="E186" s="236">
        <v>8</v>
      </c>
      <c r="F186" s="164">
        <f>D186-D185</f>
        <v>0</v>
      </c>
      <c r="G186" s="164">
        <f>E186-E185</f>
        <v>6</v>
      </c>
      <c r="H186" s="164">
        <f>'Calabria-main'!L187-'Calabria-main'!L186</f>
        <v>1458</v>
      </c>
    </row>
    <row r="187" ht="24.65" customHeight="1">
      <c r="B187" s="77">
        <v>44069</v>
      </c>
      <c r="C187" s="189">
        <v>3</v>
      </c>
      <c r="D187" s="161">
        <f>'Calabria-main'!J188-'Calabria-main'!J187</f>
        <v>0</v>
      </c>
      <c r="E187" s="235">
        <v>8</v>
      </c>
      <c r="F187" s="162">
        <f>D187-D186</f>
        <v>0</v>
      </c>
      <c r="G187" s="162">
        <f>E187-E186</f>
        <v>0</v>
      </c>
      <c r="H187" s="162">
        <f>'Calabria-main'!L188-'Calabria-main'!L187</f>
        <v>1224</v>
      </c>
    </row>
    <row r="188" ht="24.65" customHeight="1">
      <c r="B188" s="77">
        <v>44070</v>
      </c>
      <c r="C188" s="187">
        <v>6</v>
      </c>
      <c r="D188" s="163">
        <f>'Calabria-main'!J189-'Calabria-main'!J188</f>
        <v>0</v>
      </c>
      <c r="E188" s="236">
        <v>6</v>
      </c>
      <c r="F188" s="164">
        <f>D188-D187</f>
        <v>0</v>
      </c>
      <c r="G188" s="164">
        <f>E188-E187</f>
        <v>-2</v>
      </c>
      <c r="H188" s="164">
        <f>'Calabria-main'!L189-'Calabria-main'!L188</f>
        <v>1604</v>
      </c>
    </row>
    <row r="189" ht="24.65" customHeight="1">
      <c r="B189" s="77">
        <v>44071</v>
      </c>
      <c r="C189" s="189">
        <v>10</v>
      </c>
      <c r="D189" s="161">
        <f>'Calabria-main'!J190-'Calabria-main'!J189</f>
        <v>0</v>
      </c>
      <c r="E189" s="235">
        <v>10</v>
      </c>
      <c r="F189" s="162">
        <f>D189-D188</f>
        <v>0</v>
      </c>
      <c r="G189" s="162">
        <f>E189-E188</f>
        <v>4</v>
      </c>
      <c r="H189" s="162">
        <f>'Calabria-main'!L190-'Calabria-main'!L189</f>
        <v>1538</v>
      </c>
    </row>
    <row r="190" ht="24.65" customHeight="1">
      <c r="B190" s="77">
        <v>44072</v>
      </c>
      <c r="C190" s="187">
        <v>9</v>
      </c>
      <c r="D190" s="163">
        <f>'Calabria-main'!J191-'Calabria-main'!J190</f>
        <v>0</v>
      </c>
      <c r="E190" s="236">
        <v>11</v>
      </c>
      <c r="F190" s="164">
        <f>D190-D189</f>
        <v>0</v>
      </c>
      <c r="G190" s="164">
        <f>E190-E189</f>
        <v>1</v>
      </c>
      <c r="H190" s="164">
        <f>'Calabria-main'!L191-'Calabria-main'!L190</f>
        <v>1530</v>
      </c>
    </row>
    <row r="191" ht="24.65" customHeight="1">
      <c r="B191" s="77">
        <v>44073</v>
      </c>
      <c r="C191" s="189">
        <v>34</v>
      </c>
      <c r="D191" s="161">
        <f>'Calabria-main'!J192-'Calabria-main'!J191</f>
        <v>0</v>
      </c>
      <c r="E191" s="235">
        <v>34</v>
      </c>
      <c r="F191" s="162">
        <f>D191-D190</f>
        <v>0</v>
      </c>
      <c r="G191" s="162">
        <f>E191-E190</f>
        <v>23</v>
      </c>
      <c r="H191" s="162">
        <f>'Calabria-main'!L192-'Calabria-main'!L191</f>
        <v>6379</v>
      </c>
    </row>
    <row r="192" ht="24.65" customHeight="1">
      <c r="B192" s="77">
        <v>44074</v>
      </c>
      <c r="C192" s="187">
        <v>13</v>
      </c>
      <c r="D192" s="163">
        <f>'Calabria-main'!J193-'Calabria-main'!J192</f>
        <v>0</v>
      </c>
      <c r="E192" s="236">
        <v>14</v>
      </c>
      <c r="F192" s="164">
        <f>D192-D191</f>
        <v>0</v>
      </c>
      <c r="G192" s="164">
        <f>E192-E191</f>
        <v>-20</v>
      </c>
      <c r="H192" s="164">
        <f>'Calabria-main'!L193-'Calabria-main'!L192</f>
        <v>-4074</v>
      </c>
    </row>
    <row r="193" ht="24.65" customHeight="1">
      <c r="B193" s="77">
        <v>44075</v>
      </c>
      <c r="C193" s="189">
        <v>21</v>
      </c>
      <c r="D193" s="161">
        <f>'Calabria-main'!J194-'Calabria-main'!J193</f>
        <v>0</v>
      </c>
      <c r="E193" s="235">
        <v>22</v>
      </c>
      <c r="F193" s="162">
        <f>D193-D192</f>
        <v>0</v>
      </c>
      <c r="G193" s="162">
        <f>E193-E192</f>
        <v>8</v>
      </c>
      <c r="H193" s="162">
        <f>'Calabria-main'!L194-'Calabria-main'!L193</f>
        <v>1557</v>
      </c>
    </row>
    <row r="194" ht="24.65" customHeight="1">
      <c r="B194" s="77">
        <v>44076</v>
      </c>
      <c r="C194" s="187">
        <v>24</v>
      </c>
      <c r="D194" s="163">
        <f>'Calabria-main'!J195-'Calabria-main'!J194</f>
        <v>0</v>
      </c>
      <c r="E194" s="236">
        <v>32</v>
      </c>
      <c r="F194" s="164">
        <f>D194-D193</f>
        <v>0</v>
      </c>
      <c r="G194" s="164">
        <f>E194-E193</f>
        <v>10</v>
      </c>
      <c r="H194" s="164">
        <f>'Calabria-main'!L195-'Calabria-main'!L194</f>
        <v>1772</v>
      </c>
    </row>
    <row r="195" ht="24.65" customHeight="1">
      <c r="B195" s="77">
        <v>44077</v>
      </c>
      <c r="C195" s="189">
        <v>4</v>
      </c>
      <c r="D195" s="161">
        <f>'Calabria-main'!J196-'Calabria-main'!J195</f>
        <v>0</v>
      </c>
      <c r="E195" s="235">
        <v>13</v>
      </c>
      <c r="F195" s="162">
        <f>D195-D194</f>
        <v>0</v>
      </c>
      <c r="G195" s="162">
        <f>E195-E194</f>
        <v>-19</v>
      </c>
      <c r="H195" s="162">
        <f>'Calabria-main'!L196-'Calabria-main'!L195</f>
        <v>1630</v>
      </c>
    </row>
    <row r="196" ht="24.65" customHeight="1">
      <c r="B196" s="77">
        <v>44078</v>
      </c>
      <c r="C196" s="187">
        <v>19</v>
      </c>
      <c r="D196" s="163">
        <f>'Calabria-main'!J197-'Calabria-main'!J196</f>
        <v>0</v>
      </c>
      <c r="E196" s="236">
        <v>19</v>
      </c>
      <c r="F196" s="164">
        <f>D196-D195</f>
        <v>0</v>
      </c>
      <c r="G196" s="164">
        <f>E196-E195</f>
        <v>6</v>
      </c>
      <c r="H196" s="164">
        <f>'Calabria-main'!L197-'Calabria-main'!L196</f>
        <v>1684</v>
      </c>
    </row>
    <row r="197" ht="24.65" customHeight="1">
      <c r="B197" s="77">
        <v>44079</v>
      </c>
      <c r="C197" s="189">
        <v>12</v>
      </c>
      <c r="D197" s="161">
        <f>'Calabria-main'!J198-'Calabria-main'!J197</f>
        <v>1</v>
      </c>
      <c r="E197" s="235">
        <v>19</v>
      </c>
      <c r="F197" s="162">
        <f>D197-D196</f>
        <v>1</v>
      </c>
      <c r="G197" s="162">
        <f>E197-E196</f>
        <v>0</v>
      </c>
      <c r="H197" s="162">
        <f>'Calabria-main'!L198-'Calabria-main'!L197</f>
        <v>1954</v>
      </c>
    </row>
    <row r="198" ht="24.65" customHeight="1">
      <c r="B198" s="77">
        <v>44080</v>
      </c>
      <c r="C198" s="187">
        <v>24</v>
      </c>
      <c r="D198" s="163">
        <f>'Calabria-main'!J199-'Calabria-main'!J198</f>
        <v>0</v>
      </c>
      <c r="E198" s="236">
        <v>27</v>
      </c>
      <c r="F198" s="164">
        <f>D198-D197</f>
        <v>-1</v>
      </c>
      <c r="G198" s="164">
        <f>E198-E197</f>
        <v>8</v>
      </c>
      <c r="H198" s="164">
        <f>'Calabria-main'!L199-'Calabria-main'!L198</f>
        <v>1508</v>
      </c>
    </row>
    <row r="199" ht="24.65" customHeight="1">
      <c r="B199" s="77">
        <v>44081</v>
      </c>
      <c r="C199" s="189">
        <v>6</v>
      </c>
      <c r="D199" s="161">
        <f>'Calabria-main'!J200-'Calabria-main'!J199</f>
        <v>0</v>
      </c>
      <c r="E199" s="235">
        <v>17</v>
      </c>
      <c r="F199" s="162">
        <f>D199-D198</f>
        <v>0</v>
      </c>
      <c r="G199" s="162">
        <f>E199-E198</f>
        <v>-10</v>
      </c>
      <c r="H199" s="162">
        <f>'Calabria-main'!L200-'Calabria-main'!L199</f>
        <v>620</v>
      </c>
    </row>
    <row r="200" ht="24.65" customHeight="1">
      <c r="B200" s="77">
        <v>44082</v>
      </c>
      <c r="C200" s="187">
        <v>1</v>
      </c>
      <c r="D200" s="163">
        <f>'Calabria-main'!J201-'Calabria-main'!J200</f>
        <v>0</v>
      </c>
      <c r="E200" s="236">
        <v>8</v>
      </c>
      <c r="F200" s="164">
        <f>D200-D199</f>
        <v>0</v>
      </c>
      <c r="G200" s="164">
        <f>E200-E199</f>
        <v>-9</v>
      </c>
      <c r="H200" s="164">
        <f>'Calabria-main'!L201-'Calabria-main'!L200</f>
        <v>1168</v>
      </c>
    </row>
    <row r="201" ht="24.65" customHeight="1">
      <c r="B201" s="77">
        <v>44083</v>
      </c>
      <c r="C201" s="189">
        <v>6</v>
      </c>
      <c r="D201" s="161">
        <f>'Calabria-main'!J202-'Calabria-main'!J201</f>
        <v>0</v>
      </c>
      <c r="E201" s="235">
        <v>19</v>
      </c>
      <c r="F201" s="162">
        <f>D201-D200</f>
        <v>0</v>
      </c>
      <c r="G201" s="162">
        <f>E201-E200</f>
        <v>11</v>
      </c>
      <c r="H201" s="162">
        <f>'Calabria-main'!L202-'Calabria-main'!L201</f>
        <v>1478</v>
      </c>
    </row>
    <row r="202" ht="24.65" customHeight="1">
      <c r="B202" s="77">
        <v>44084</v>
      </c>
      <c r="C202" s="187">
        <v>8</v>
      </c>
      <c r="D202" s="163">
        <f>'Calabria-main'!J203-'Calabria-main'!J202</f>
        <v>0</v>
      </c>
      <c r="E202" s="236">
        <v>8</v>
      </c>
      <c r="F202" s="164">
        <f>D202-D201</f>
        <v>0</v>
      </c>
      <c r="G202" s="164">
        <f>E202-E201</f>
        <v>-11</v>
      </c>
      <c r="H202" s="164">
        <f>'Calabria-main'!L203-'Calabria-main'!L202</f>
        <v>1395</v>
      </c>
    </row>
    <row r="203" ht="24.65" customHeight="1">
      <c r="B203" s="77">
        <v>44085</v>
      </c>
      <c r="C203" s="189">
        <v>0</v>
      </c>
      <c r="D203" s="161">
        <f>'Calabria-main'!J204-'Calabria-main'!J203</f>
        <v>0</v>
      </c>
      <c r="E203" s="235">
        <v>8</v>
      </c>
      <c r="F203" s="162">
        <f>D203-D202</f>
        <v>0</v>
      </c>
      <c r="G203" s="162">
        <f>E203-E202</f>
        <v>0</v>
      </c>
      <c r="H203" s="162">
        <f>'Calabria-main'!L204-'Calabria-main'!L203</f>
        <v>1569</v>
      </c>
    </row>
    <row r="204" ht="24.65" customHeight="1">
      <c r="B204" s="77">
        <v>44086</v>
      </c>
      <c r="C204" s="187">
        <v>18</v>
      </c>
      <c r="D204" s="163">
        <f>'Calabria-main'!J205-'Calabria-main'!J204</f>
        <v>0</v>
      </c>
      <c r="E204" s="236">
        <v>18</v>
      </c>
      <c r="F204" s="164">
        <f>D204-D203</f>
        <v>0</v>
      </c>
      <c r="G204" s="164">
        <f>E204-E203</f>
        <v>10</v>
      </c>
      <c r="H204" s="164">
        <f>'Calabria-main'!L205-'Calabria-main'!L204</f>
        <v>1530</v>
      </c>
    </row>
    <row r="205" ht="24.65" customHeight="1">
      <c r="B205" s="77">
        <v>44087</v>
      </c>
      <c r="C205" s="189">
        <v>7</v>
      </c>
      <c r="D205" s="161">
        <f>'Calabria-main'!J206-'Calabria-main'!J205</f>
        <v>0</v>
      </c>
      <c r="E205" s="235">
        <v>14</v>
      </c>
      <c r="F205" s="162">
        <f>D205-D204</f>
        <v>0</v>
      </c>
      <c r="G205" s="162">
        <f>E205-E204</f>
        <v>-4</v>
      </c>
      <c r="H205" s="162">
        <f>'Calabria-main'!L206-'Calabria-main'!L205</f>
        <v>1315</v>
      </c>
    </row>
    <row r="206" ht="24.65" customHeight="1">
      <c r="B206" s="77">
        <v>44088</v>
      </c>
      <c r="C206" s="187">
        <v>-20</v>
      </c>
      <c r="D206" s="163">
        <f>'Calabria-main'!J207-'Calabria-main'!J206</f>
        <v>0</v>
      </c>
      <c r="E206" s="236">
        <v>3</v>
      </c>
      <c r="F206" s="164">
        <f>D206-D205</f>
        <v>0</v>
      </c>
      <c r="G206" s="164">
        <f>E206-E205</f>
        <v>-11</v>
      </c>
      <c r="H206" s="164">
        <f>'Calabria-main'!L207-'Calabria-main'!L206</f>
        <v>674</v>
      </c>
    </row>
    <row r="207" ht="24.65" customHeight="1">
      <c r="B207" s="77">
        <v>44089</v>
      </c>
      <c r="C207" s="189">
        <v>-1</v>
      </c>
      <c r="D207" s="161">
        <f>'Calabria-main'!J208-'Calabria-main'!J207</f>
        <v>0</v>
      </c>
      <c r="E207" s="235">
        <v>4</v>
      </c>
      <c r="F207" s="162">
        <f>D207-D206</f>
        <v>0</v>
      </c>
      <c r="G207" s="162">
        <f>E207-E206</f>
        <v>1</v>
      </c>
      <c r="H207" s="162">
        <f>'Calabria-main'!L208-'Calabria-main'!L207</f>
        <v>1185</v>
      </c>
    </row>
    <row r="208" ht="24.65" customHeight="1">
      <c r="B208" s="77">
        <v>44090</v>
      </c>
      <c r="C208" s="187">
        <v>15</v>
      </c>
      <c r="D208" s="163">
        <f>'Calabria-main'!J209-'Calabria-main'!J208</f>
        <v>0</v>
      </c>
      <c r="E208" s="236">
        <v>19</v>
      </c>
      <c r="F208" s="164">
        <f>D208-D207</f>
        <v>0</v>
      </c>
      <c r="G208" s="164">
        <f>E208-E207</f>
        <v>15</v>
      </c>
      <c r="H208" s="164">
        <f>'Calabria-main'!L209-'Calabria-main'!L208</f>
        <v>1669</v>
      </c>
    </row>
    <row r="209" ht="24.65" customHeight="1">
      <c r="B209" s="77">
        <v>44091</v>
      </c>
      <c r="C209" s="189">
        <v>16</v>
      </c>
      <c r="D209" s="161">
        <f>'Calabria-main'!J210-'Calabria-main'!J209</f>
        <v>0</v>
      </c>
      <c r="E209" s="235">
        <v>16</v>
      </c>
      <c r="F209" s="162">
        <f>D209-D208</f>
        <v>0</v>
      </c>
      <c r="G209" s="162">
        <f>E209-E208</f>
        <v>-3</v>
      </c>
      <c r="H209" s="162">
        <f>'Calabria-main'!L210-'Calabria-main'!L209</f>
        <v>1845</v>
      </c>
    </row>
    <row r="210" ht="24.65" customHeight="1">
      <c r="B210" s="77">
        <v>44092</v>
      </c>
      <c r="C210" s="187">
        <v>16</v>
      </c>
      <c r="D210" s="163">
        <f>'Calabria-main'!J211-'Calabria-main'!J210</f>
        <v>0</v>
      </c>
      <c r="E210" s="236">
        <v>28</v>
      </c>
      <c r="F210" s="164">
        <f>D210-D209</f>
        <v>0</v>
      </c>
      <c r="G210" s="164">
        <f>E210-E209</f>
        <v>12</v>
      </c>
      <c r="H210" s="164">
        <f>'Calabria-main'!L211-'Calabria-main'!L210</f>
        <v>1777</v>
      </c>
    </row>
    <row r="211" ht="24.65" customHeight="1">
      <c r="B211" s="77">
        <v>44093</v>
      </c>
      <c r="C211" s="189">
        <v>24</v>
      </c>
      <c r="D211" s="161">
        <f>'Calabria-main'!J212-'Calabria-main'!J211</f>
        <v>0</v>
      </c>
      <c r="E211" s="235">
        <v>25</v>
      </c>
      <c r="F211" s="162">
        <f>D211-D210</f>
        <v>0</v>
      </c>
      <c r="G211" s="162">
        <f>E211-E210</f>
        <v>-3</v>
      </c>
      <c r="H211" s="162">
        <f>'Calabria-main'!L212-'Calabria-main'!L211</f>
        <v>1880</v>
      </c>
    </row>
    <row r="212" ht="24.65" customHeight="1">
      <c r="B212" s="77">
        <v>44094</v>
      </c>
      <c r="C212" s="187">
        <v>16</v>
      </c>
      <c r="D212" s="163">
        <f>'Calabria-main'!J213-'Calabria-main'!J212</f>
        <v>0</v>
      </c>
      <c r="E212" s="236">
        <v>22</v>
      </c>
      <c r="F212" s="164">
        <f>D212-D211</f>
        <v>0</v>
      </c>
      <c r="G212" s="164">
        <f>E212-E211</f>
        <v>-3</v>
      </c>
      <c r="H212" s="164">
        <f>'Calabria-main'!L213-'Calabria-main'!L212</f>
        <v>1632</v>
      </c>
    </row>
    <row r="213" ht="24.65" customHeight="1">
      <c r="B213" s="77">
        <v>44095</v>
      </c>
      <c r="C213" s="189">
        <v>7</v>
      </c>
      <c r="D213" s="161">
        <f>'Calabria-main'!J214-'Calabria-main'!J213</f>
        <v>0</v>
      </c>
      <c r="E213" s="235">
        <v>12</v>
      </c>
      <c r="F213" s="162">
        <f>D213-D212</f>
        <v>0</v>
      </c>
      <c r="G213" s="162">
        <f>E213-E212</f>
        <v>-10</v>
      </c>
      <c r="H213" s="162">
        <f>'Calabria-main'!L214-'Calabria-main'!L213</f>
        <v>920</v>
      </c>
    </row>
    <row r="214" ht="24.65" customHeight="1">
      <c r="B214" s="77">
        <v>44096</v>
      </c>
      <c r="C214" s="187">
        <v>22</v>
      </c>
      <c r="D214" s="163">
        <f>'Calabria-main'!J215-'Calabria-main'!J214</f>
        <v>0</v>
      </c>
      <c r="E214" s="236">
        <v>24</v>
      </c>
      <c r="F214" s="164">
        <f>D214-D213</f>
        <v>0</v>
      </c>
      <c r="G214" s="164">
        <f>E214-E213</f>
        <v>12</v>
      </c>
      <c r="H214" s="164">
        <f>'Calabria-main'!L215-'Calabria-main'!L214</f>
        <v>1531</v>
      </c>
    </row>
    <row r="215" ht="24.65" customHeight="1">
      <c r="B215" s="77">
        <v>44097</v>
      </c>
      <c r="C215" s="189">
        <v>15</v>
      </c>
      <c r="D215" s="161">
        <f>'Calabria-main'!J216-'Calabria-main'!J215</f>
        <v>0</v>
      </c>
      <c r="E215" s="235">
        <v>19</v>
      </c>
      <c r="F215" s="162">
        <f>D215-D214</f>
        <v>0</v>
      </c>
      <c r="G215" s="162">
        <f>E215-E214</f>
        <v>-5</v>
      </c>
      <c r="H215" s="162">
        <f>'Calabria-main'!L216-'Calabria-main'!L215</f>
        <v>1893</v>
      </c>
    </row>
    <row r="216" ht="24.65" customHeight="1">
      <c r="B216" s="77">
        <v>44098</v>
      </c>
      <c r="C216" s="187">
        <v>-5</v>
      </c>
      <c r="D216" s="163">
        <f>'Calabria-main'!J217-'Calabria-main'!J216</f>
        <v>0</v>
      </c>
      <c r="E216" s="236">
        <v>9</v>
      </c>
      <c r="F216" s="164">
        <f>D216-D215</f>
        <v>0</v>
      </c>
      <c r="G216" s="164">
        <f>E216-E215</f>
        <v>-10</v>
      </c>
      <c r="H216" s="164">
        <f>'Calabria-main'!L217-'Calabria-main'!L216</f>
        <v>1842</v>
      </c>
    </row>
    <row r="217" ht="24.65" customHeight="1">
      <c r="B217" s="77">
        <v>44099</v>
      </c>
      <c r="C217" s="189">
        <v>8</v>
      </c>
      <c r="D217" s="161">
        <f>'Calabria-main'!J218-'Calabria-main'!J217</f>
        <v>0</v>
      </c>
      <c r="E217" s="235">
        <v>10</v>
      </c>
      <c r="F217" s="162">
        <f>D217-D216</f>
        <v>0</v>
      </c>
      <c r="G217" s="162">
        <f>E217-E216</f>
        <v>1</v>
      </c>
      <c r="H217" s="162">
        <f>'Calabria-main'!L218-'Calabria-main'!L217</f>
        <v>1908</v>
      </c>
    </row>
    <row r="218" ht="24.65" customHeight="1">
      <c r="B218" s="77">
        <v>44100</v>
      </c>
      <c r="C218" s="187">
        <v>5</v>
      </c>
      <c r="D218" s="163">
        <f>'Calabria-main'!J219-'Calabria-main'!J218</f>
        <v>2</v>
      </c>
      <c r="E218" s="236">
        <v>15</v>
      </c>
      <c r="F218" s="164">
        <f>D218-D217</f>
        <v>2</v>
      </c>
      <c r="G218" s="164">
        <f>E218-E217</f>
        <v>5</v>
      </c>
      <c r="H218" s="164">
        <f>'Calabria-main'!L219-'Calabria-main'!L218</f>
        <v>1764</v>
      </c>
    </row>
    <row r="219" ht="24.65" customHeight="1">
      <c r="B219" s="77">
        <v>44101</v>
      </c>
      <c r="C219" s="189">
        <v>31</v>
      </c>
      <c r="D219" s="161">
        <f>'Calabria-main'!J220-'Calabria-main'!J219</f>
        <v>0</v>
      </c>
      <c r="E219" s="235">
        <v>31</v>
      </c>
      <c r="F219" s="162">
        <f>D219-D218</f>
        <v>-2</v>
      </c>
      <c r="G219" s="162">
        <f>E219-E218</f>
        <v>16</v>
      </c>
      <c r="H219" s="162">
        <f>'Calabria-main'!L220-'Calabria-main'!L219</f>
        <v>1870</v>
      </c>
    </row>
    <row r="220" ht="24.65" customHeight="1">
      <c r="B220" s="77">
        <v>44102</v>
      </c>
      <c r="C220" s="187">
        <v>2</v>
      </c>
      <c r="D220" s="163">
        <f>'Calabria-main'!J221-'Calabria-main'!J220</f>
        <v>0</v>
      </c>
      <c r="E220" s="236">
        <v>5</v>
      </c>
      <c r="F220" s="164">
        <f>D220-D219</f>
        <v>0</v>
      </c>
      <c r="G220" s="164">
        <f>E220-E219</f>
        <v>-26</v>
      </c>
      <c r="H220" s="164">
        <f>'Calabria-main'!L221-'Calabria-main'!L220</f>
        <v>975</v>
      </c>
    </row>
    <row r="221" ht="24.65" customHeight="1">
      <c r="B221" s="77">
        <v>44103</v>
      </c>
      <c r="C221" s="189">
        <v>-2</v>
      </c>
      <c r="D221" s="161">
        <f>'Calabria-main'!J222-'Calabria-main'!J221</f>
        <v>0</v>
      </c>
      <c r="E221" s="235">
        <v>10</v>
      </c>
      <c r="F221" s="162">
        <f>D221-D220</f>
        <v>0</v>
      </c>
      <c r="G221" s="162">
        <f>E221-E220</f>
        <v>5</v>
      </c>
      <c r="H221" s="162">
        <f>'Calabria-main'!L222-'Calabria-main'!L221</f>
        <v>1387</v>
      </c>
    </row>
    <row r="222" ht="24.65" customHeight="1">
      <c r="B222" s="77">
        <v>44104</v>
      </c>
      <c r="C222" s="187">
        <v>11</v>
      </c>
      <c r="D222" s="163">
        <f>'Calabria-main'!J223-'Calabria-main'!J222</f>
        <v>0</v>
      </c>
      <c r="E222" s="236">
        <v>18</v>
      </c>
      <c r="F222" s="164">
        <f>D222-D221</f>
        <v>0</v>
      </c>
      <c r="G222" s="164">
        <f>E222-E221</f>
        <v>8</v>
      </c>
      <c r="H222" s="164">
        <f>'Calabria-main'!L223-'Calabria-main'!L222</f>
        <v>1897</v>
      </c>
    </row>
    <row r="223" ht="24.65" customHeight="1">
      <c r="B223" s="77">
        <v>44105</v>
      </c>
      <c r="C223" s="189">
        <v>-18</v>
      </c>
      <c r="D223" s="161">
        <f>'Calabria-main'!J224-'Calabria-main'!J223</f>
        <v>0</v>
      </c>
      <c r="E223" s="235">
        <v>17</v>
      </c>
      <c r="F223" s="162">
        <f>D223-D222</f>
        <v>0</v>
      </c>
      <c r="G223" s="162">
        <f>E223-E222</f>
        <v>-1</v>
      </c>
      <c r="H223" s="162">
        <f>'Calabria-main'!L224-'Calabria-main'!L223</f>
        <v>1972</v>
      </c>
    </row>
    <row r="224" ht="24.65" customHeight="1">
      <c r="B224" s="77">
        <v>44106</v>
      </c>
      <c r="C224" s="187">
        <v>1</v>
      </c>
      <c r="D224" s="163">
        <f>'Calabria-main'!J225-'Calabria-main'!J224</f>
        <v>0</v>
      </c>
      <c r="E224" s="236">
        <v>18</v>
      </c>
      <c r="F224" s="164">
        <f>D224-D223</f>
        <v>0</v>
      </c>
      <c r="G224" s="164">
        <f>E224-E223</f>
        <v>1</v>
      </c>
      <c r="H224" s="164">
        <f>'Calabria-main'!L225-'Calabria-main'!L224</f>
        <v>1742</v>
      </c>
    </row>
    <row r="225" ht="24.65" customHeight="1">
      <c r="B225" s="77">
        <v>44107</v>
      </c>
      <c r="C225" s="189">
        <v>20</v>
      </c>
      <c r="D225" s="161">
        <f>'Calabria-main'!J226-'Calabria-main'!J225</f>
        <v>0</v>
      </c>
      <c r="E225" s="235">
        <v>24</v>
      </c>
      <c r="F225" s="162">
        <f>D225-D224</f>
        <v>0</v>
      </c>
      <c r="G225" s="162">
        <f>E225-E224</f>
        <v>6</v>
      </c>
      <c r="H225" s="162">
        <f>'Calabria-main'!L226-'Calabria-main'!L225</f>
        <v>1902</v>
      </c>
    </row>
    <row r="226" ht="24.65" customHeight="1">
      <c r="B226" s="77">
        <v>44108</v>
      </c>
      <c r="C226" s="187">
        <v>17</v>
      </c>
      <c r="D226" s="163">
        <f>'Calabria-main'!J227-'Calabria-main'!J226</f>
        <v>1</v>
      </c>
      <c r="E226" s="236">
        <v>19</v>
      </c>
      <c r="F226" s="164">
        <f>D226-D225</f>
        <v>1</v>
      </c>
      <c r="G226" s="164">
        <f>E226-E225</f>
        <v>-5</v>
      </c>
      <c r="H226" s="164">
        <f>'Calabria-main'!L227-'Calabria-main'!L226</f>
        <v>1796</v>
      </c>
    </row>
    <row r="227" ht="24.65" customHeight="1">
      <c r="B227" s="77">
        <v>44109</v>
      </c>
      <c r="C227" s="189">
        <v>8</v>
      </c>
      <c r="D227" s="161">
        <f>'Calabria-main'!J228-'Calabria-main'!J227</f>
        <v>0</v>
      </c>
      <c r="E227" s="235">
        <v>23</v>
      </c>
      <c r="F227" s="162">
        <f>D227-D226</f>
        <v>-1</v>
      </c>
      <c r="G227" s="162">
        <f>E227-E226</f>
        <v>4</v>
      </c>
      <c r="H227" s="162">
        <f>'Calabria-main'!L228-'Calabria-main'!L227</f>
        <v>1360</v>
      </c>
    </row>
    <row r="228" ht="24.65" customHeight="1">
      <c r="B228" s="77">
        <v>44110</v>
      </c>
      <c r="C228" s="187">
        <v>2</v>
      </c>
      <c r="D228" s="163">
        <f>'Calabria-main'!J229-'Calabria-main'!J228</f>
        <v>1</v>
      </c>
      <c r="E228" s="236">
        <v>23</v>
      </c>
      <c r="F228" s="164">
        <f>D228-D227</f>
        <v>1</v>
      </c>
      <c r="G228" s="164">
        <f>E228-E227</f>
        <v>0</v>
      </c>
      <c r="H228" s="164">
        <f>'Calabria-main'!L229-'Calabria-main'!L228</f>
        <v>1882</v>
      </c>
    </row>
    <row r="229" ht="24.65" customHeight="1">
      <c r="B229" s="77">
        <v>44111</v>
      </c>
      <c r="C229" s="189">
        <v>6</v>
      </c>
      <c r="D229" s="161">
        <f>'Calabria-main'!J230-'Calabria-main'!J229</f>
        <v>0</v>
      </c>
      <c r="E229" s="235">
        <v>16</v>
      </c>
      <c r="F229" s="162">
        <f>D229-D228</f>
        <v>-1</v>
      </c>
      <c r="G229" s="162">
        <f>E229-E228</f>
        <v>-7</v>
      </c>
      <c r="H229" s="162">
        <f>'Calabria-main'!L230-'Calabria-main'!L229</f>
        <v>2001</v>
      </c>
    </row>
    <row r="230" ht="24.65" customHeight="1">
      <c r="B230" s="77">
        <v>44112</v>
      </c>
      <c r="C230" s="187">
        <v>12</v>
      </c>
      <c r="D230" s="163">
        <f>'Calabria-main'!J231-'Calabria-main'!J230</f>
        <v>0</v>
      </c>
      <c r="E230" s="236">
        <v>21</v>
      </c>
      <c r="F230" s="164">
        <f>D230-D229</f>
        <v>0</v>
      </c>
      <c r="G230" s="164">
        <f>E230-E229</f>
        <v>5</v>
      </c>
      <c r="H230" s="164">
        <f>'Calabria-main'!L231-'Calabria-main'!L230</f>
        <v>1905</v>
      </c>
    </row>
    <row r="231" ht="24.65" customHeight="1">
      <c r="B231" s="77">
        <v>44113</v>
      </c>
      <c r="C231" s="189">
        <v>35</v>
      </c>
      <c r="D231" s="161">
        <f>'Calabria-main'!J232-'Calabria-main'!J231</f>
        <v>1</v>
      </c>
      <c r="E231" s="235">
        <v>42</v>
      </c>
      <c r="F231" s="162">
        <f>D231-D230</f>
        <v>1</v>
      </c>
      <c r="G231" s="162">
        <f>E231-E230</f>
        <v>21</v>
      </c>
      <c r="H231" s="162">
        <f>'Calabria-main'!L232-'Calabria-main'!L231</f>
        <v>2157</v>
      </c>
    </row>
    <row r="232" ht="24.65" customHeight="1">
      <c r="B232" s="77">
        <v>44114</v>
      </c>
      <c r="C232" s="187">
        <v>58</v>
      </c>
      <c r="D232" s="163">
        <f>'Calabria-main'!J233-'Calabria-main'!J232</f>
        <v>0</v>
      </c>
      <c r="E232" s="236">
        <v>68</v>
      </c>
      <c r="F232" s="164">
        <f>D232-D231</f>
        <v>-1</v>
      </c>
      <c r="G232" s="164">
        <f>E232-E231</f>
        <v>26</v>
      </c>
      <c r="H232" s="164">
        <f>'Calabria-main'!L233-'Calabria-main'!L232</f>
        <v>2545</v>
      </c>
    </row>
    <row r="233" ht="24.65" customHeight="1">
      <c r="B233" s="77">
        <v>44115</v>
      </c>
      <c r="C233" s="189">
        <v>34</v>
      </c>
      <c r="D233" s="161">
        <f>'Calabria-main'!J234-'Calabria-main'!J233</f>
        <v>0</v>
      </c>
      <c r="E233" s="235">
        <v>35</v>
      </c>
      <c r="F233" s="162">
        <f>D233-D232</f>
        <v>0</v>
      </c>
      <c r="G233" s="162">
        <f>E233-E232</f>
        <v>-33</v>
      </c>
      <c r="H233" s="162">
        <f>'Calabria-main'!L234-'Calabria-main'!L233</f>
        <v>1696</v>
      </c>
    </row>
    <row r="234" ht="24.65" customHeight="1">
      <c r="B234" s="77">
        <v>44116</v>
      </c>
      <c r="C234" s="187">
        <v>43</v>
      </c>
      <c r="D234" s="163">
        <f>'Calabria-main'!J235-'Calabria-main'!J234</f>
        <v>1</v>
      </c>
      <c r="E234" s="236">
        <v>53</v>
      </c>
      <c r="F234" s="164">
        <f>D234-D233</f>
        <v>1</v>
      </c>
      <c r="G234" s="164">
        <f>E234-E233</f>
        <v>18</v>
      </c>
      <c r="H234" s="164">
        <f>'Calabria-main'!L235-'Calabria-main'!L234</f>
        <v>1228</v>
      </c>
    </row>
    <row r="235" ht="24.65" customHeight="1">
      <c r="B235" s="77">
        <v>44117</v>
      </c>
      <c r="C235" s="189">
        <v>25</v>
      </c>
      <c r="D235" s="161">
        <f>'Calabria-main'!J236-'Calabria-main'!J235</f>
        <v>0</v>
      </c>
      <c r="E235" s="235">
        <v>44</v>
      </c>
      <c r="F235" s="162">
        <f>D235-D234</f>
        <v>-1</v>
      </c>
      <c r="G235" s="162">
        <f>E235-E234</f>
        <v>-9</v>
      </c>
      <c r="H235" s="162">
        <f>'Calabria-main'!L236-'Calabria-main'!L235</f>
        <v>2383</v>
      </c>
    </row>
    <row r="236" ht="24.65" customHeight="1">
      <c r="B236" s="77">
        <v>44118</v>
      </c>
      <c r="C236" s="187">
        <v>48</v>
      </c>
      <c r="D236" s="163">
        <f>'Calabria-main'!J237-'Calabria-main'!J236</f>
        <v>0</v>
      </c>
      <c r="E236" s="236">
        <v>60</v>
      </c>
      <c r="F236" s="164">
        <f>D236-D235</f>
        <v>0</v>
      </c>
      <c r="G236" s="164">
        <f>E236-E235</f>
        <v>16</v>
      </c>
      <c r="H236" s="164">
        <f>'Calabria-main'!L237-'Calabria-main'!L236</f>
        <v>2435</v>
      </c>
    </row>
    <row r="237" ht="24.65" customHeight="1">
      <c r="B237" s="77">
        <v>44119</v>
      </c>
      <c r="C237" s="189">
        <v>13</v>
      </c>
      <c r="D237" s="161">
        <f>'Calabria-main'!J238-'Calabria-main'!J237</f>
        <v>0</v>
      </c>
      <c r="E237" s="235">
        <v>39</v>
      </c>
      <c r="F237" s="162">
        <f>D237-D236</f>
        <v>0</v>
      </c>
      <c r="G237" s="162">
        <f>E237-E236</f>
        <v>-21</v>
      </c>
      <c r="H237" s="162">
        <f>'Calabria-main'!L238-'Calabria-main'!L237</f>
        <v>1957</v>
      </c>
    </row>
    <row r="238" ht="24.65" customHeight="1">
      <c r="B238" s="77">
        <v>44120</v>
      </c>
      <c r="C238" s="187">
        <v>45</v>
      </c>
      <c r="D238" s="163">
        <f>'Calabria-main'!J239-'Calabria-main'!J238</f>
        <v>0</v>
      </c>
      <c r="E238" s="236">
        <v>102</v>
      </c>
      <c r="F238" s="164">
        <f>D238-D237</f>
        <v>0</v>
      </c>
      <c r="G238" s="164">
        <f>E238-E237</f>
        <v>63</v>
      </c>
      <c r="H238" s="164">
        <f>'Calabria-main'!L239-'Calabria-main'!L238</f>
        <v>2758</v>
      </c>
    </row>
    <row r="239" ht="24.65" customHeight="1">
      <c r="B239" s="77">
        <v>44121</v>
      </c>
      <c r="C239" s="189">
        <v>90</v>
      </c>
      <c r="D239" s="161">
        <f>'Calabria-main'!J240-'Calabria-main'!J239</f>
        <v>0</v>
      </c>
      <c r="E239" s="235">
        <v>94</v>
      </c>
      <c r="F239" s="162">
        <f>D239-D238</f>
        <v>0</v>
      </c>
      <c r="G239" s="162">
        <f>E239-E238</f>
        <v>-8</v>
      </c>
      <c r="H239" s="162">
        <f>'Calabria-main'!L240-'Calabria-main'!L239</f>
        <v>2995</v>
      </c>
    </row>
    <row r="240" ht="24.65" customHeight="1">
      <c r="B240" s="77">
        <v>44122</v>
      </c>
      <c r="C240" s="187">
        <v>78</v>
      </c>
      <c r="D240" s="163">
        <f>'Calabria-main'!J241-'Calabria-main'!J240</f>
        <v>0</v>
      </c>
      <c r="E240" s="236">
        <v>78</v>
      </c>
      <c r="F240" s="164">
        <f>D240-D239</f>
        <v>0</v>
      </c>
      <c r="G240" s="164">
        <f>E240-E239</f>
        <v>-16</v>
      </c>
      <c r="H240" s="164">
        <f>'Calabria-main'!L241-'Calabria-main'!L240</f>
        <v>2359</v>
      </c>
    </row>
    <row r="241" ht="24.65" customHeight="1">
      <c r="B241" s="77">
        <v>44123</v>
      </c>
      <c r="C241" s="189">
        <v>98</v>
      </c>
      <c r="D241" s="161">
        <f>'Calabria-main'!J242-'Calabria-main'!J241</f>
        <v>0</v>
      </c>
      <c r="E241" s="235">
        <v>108</v>
      </c>
      <c r="F241" s="162">
        <f>D241-D240</f>
        <v>0</v>
      </c>
      <c r="G241" s="162">
        <f>E241-E240</f>
        <v>30</v>
      </c>
      <c r="H241" s="162">
        <f>'Calabria-main'!L242-'Calabria-main'!L241</f>
        <v>1476</v>
      </c>
    </row>
    <row r="242" ht="24.65" customHeight="1">
      <c r="B242" s="77">
        <v>44124</v>
      </c>
      <c r="C242" s="187">
        <v>82</v>
      </c>
      <c r="D242" s="163">
        <f>'Calabria-main'!J243-'Calabria-main'!J242</f>
        <v>0</v>
      </c>
      <c r="E242" s="236">
        <v>94</v>
      </c>
      <c r="F242" s="164">
        <f>D242-D241</f>
        <v>0</v>
      </c>
      <c r="G242" s="164">
        <f>E242-E241</f>
        <v>-14</v>
      </c>
      <c r="H242" s="164">
        <f>'Calabria-main'!L243-'Calabria-main'!L242</f>
        <v>2477</v>
      </c>
    </row>
    <row r="243" ht="24.65" customHeight="1">
      <c r="B243" s="77">
        <v>44125</v>
      </c>
      <c r="C243" s="189">
        <v>128</v>
      </c>
      <c r="D243" s="161">
        <f>'Calabria-main'!J244-'Calabria-main'!J243</f>
        <v>1</v>
      </c>
      <c r="E243" s="235">
        <v>136</v>
      </c>
      <c r="F243" s="162">
        <f>D243-D242</f>
        <v>1</v>
      </c>
      <c r="G243" s="162">
        <f>E243-E242</f>
        <v>42</v>
      </c>
      <c r="H243" s="162">
        <f>'Calabria-main'!L244-'Calabria-main'!L243</f>
        <v>2458</v>
      </c>
    </row>
    <row r="244" ht="24.65" customHeight="1">
      <c r="B244" s="77">
        <v>44126</v>
      </c>
      <c r="C244" s="187">
        <v>157</v>
      </c>
      <c r="D244" s="163">
        <f>'Calabria-main'!J245-'Calabria-main'!J244</f>
        <v>0</v>
      </c>
      <c r="E244" s="236">
        <v>187</v>
      </c>
      <c r="F244" s="164">
        <f>D244-D243</f>
        <v>-1</v>
      </c>
      <c r="G244" s="164">
        <f>E244-E243</f>
        <v>51</v>
      </c>
      <c r="H244" s="164">
        <f>'Calabria-main'!L245-'Calabria-main'!L244</f>
        <v>3020</v>
      </c>
    </row>
    <row r="245" ht="24.65" customHeight="1">
      <c r="B245" s="77">
        <v>44127</v>
      </c>
      <c r="C245" s="189">
        <v>158</v>
      </c>
      <c r="D245" s="161">
        <f>'Calabria-main'!J246-'Calabria-main'!J245</f>
        <v>0</v>
      </c>
      <c r="E245" s="235">
        <v>159</v>
      </c>
      <c r="F245" s="162">
        <f>D245-D244</f>
        <v>0</v>
      </c>
      <c r="G245" s="162">
        <f>E245-E244</f>
        <v>-28</v>
      </c>
      <c r="H245" s="162">
        <f>'Calabria-main'!L246-'Calabria-main'!L245</f>
        <v>3110</v>
      </c>
    </row>
    <row r="246" ht="24.65" customHeight="1">
      <c r="B246" s="77">
        <v>44128</v>
      </c>
      <c r="C246" s="187">
        <v>154</v>
      </c>
      <c r="D246" s="163">
        <f>'Calabria-main'!J247-'Calabria-main'!J246</f>
        <v>0</v>
      </c>
      <c r="E246" s="236">
        <v>166</v>
      </c>
      <c r="F246" s="164">
        <f>D246-D245</f>
        <v>0</v>
      </c>
      <c r="G246" s="164">
        <f>E246-E245</f>
        <v>7</v>
      </c>
      <c r="H246" s="164">
        <f>'Calabria-main'!L247-'Calabria-main'!L246</f>
        <v>3346</v>
      </c>
    </row>
    <row r="247" ht="24.65" customHeight="1">
      <c r="B247" s="77">
        <v>44129</v>
      </c>
      <c r="C247" s="189">
        <v>164</v>
      </c>
      <c r="D247" s="161">
        <f>'Calabria-main'!J248-'Calabria-main'!J247</f>
        <v>1</v>
      </c>
      <c r="E247" s="235">
        <v>179</v>
      </c>
      <c r="F247" s="162">
        <f>D247-D246</f>
        <v>1</v>
      </c>
      <c r="G247" s="162">
        <f>E247-E246</f>
        <v>13</v>
      </c>
      <c r="H247" s="162">
        <f>'Calabria-main'!L248-'Calabria-main'!L247</f>
        <v>2960</v>
      </c>
    </row>
    <row r="248" ht="24.65" customHeight="1">
      <c r="B248" s="77">
        <v>44130</v>
      </c>
      <c r="C248" s="187">
        <v>171</v>
      </c>
      <c r="D248" s="163">
        <f>'Calabria-main'!J249-'Calabria-main'!J248</f>
        <v>2</v>
      </c>
      <c r="E248" s="236">
        <v>180</v>
      </c>
      <c r="F248" s="164">
        <f>D248-D247</f>
        <v>1</v>
      </c>
      <c r="G248" s="164">
        <f>E248-E247</f>
        <v>1</v>
      </c>
      <c r="H248" s="164">
        <f>'Calabria-main'!L249-'Calabria-main'!L248</f>
        <v>2527</v>
      </c>
    </row>
    <row r="249" ht="24.65" customHeight="1">
      <c r="B249" s="77">
        <v>44131</v>
      </c>
      <c r="C249" s="189">
        <v>141</v>
      </c>
      <c r="D249" s="161">
        <f>'Calabria-main'!J250-'Calabria-main'!J249</f>
        <v>3</v>
      </c>
      <c r="E249" s="235">
        <v>234</v>
      </c>
      <c r="F249" s="162">
        <f>D249-D248</f>
        <v>1</v>
      </c>
      <c r="G249" s="162">
        <f>E249-E248</f>
        <v>54</v>
      </c>
      <c r="H249" s="162">
        <f>'Calabria-main'!L250-'Calabria-main'!L249</f>
        <v>2858</v>
      </c>
    </row>
    <row r="250" ht="24.65" customHeight="1">
      <c r="B250" s="77">
        <v>44132</v>
      </c>
      <c r="C250" s="187">
        <v>179</v>
      </c>
      <c r="D250" s="163">
        <f>'Calabria-main'!J251-'Calabria-main'!J250</f>
        <v>0</v>
      </c>
      <c r="E250" s="236">
        <v>196</v>
      </c>
      <c r="F250" s="164">
        <f>D250-D249</f>
        <v>-3</v>
      </c>
      <c r="G250" s="164">
        <f>E250-E249</f>
        <v>-38</v>
      </c>
      <c r="H250" s="164">
        <f>'Calabria-main'!L251-'Calabria-main'!L250</f>
        <v>3267</v>
      </c>
    </row>
    <row r="251" ht="24.65" customHeight="1">
      <c r="B251" s="77">
        <v>44133</v>
      </c>
      <c r="C251" s="189">
        <v>210</v>
      </c>
      <c r="D251" s="161">
        <f>'Calabria-main'!J252-'Calabria-main'!J251</f>
        <v>2</v>
      </c>
      <c r="E251" s="235">
        <v>225</v>
      </c>
      <c r="F251" s="162">
        <f>D251-D250</f>
        <v>2</v>
      </c>
      <c r="G251" s="162">
        <f>E251-E250</f>
        <v>29</v>
      </c>
      <c r="H251" s="162">
        <f>'Calabria-main'!L252-'Calabria-main'!L251</f>
        <v>2741</v>
      </c>
    </row>
    <row r="252" ht="24.65" customHeight="1">
      <c r="B252" s="77">
        <v>44134</v>
      </c>
      <c r="C252" s="187">
        <v>236</v>
      </c>
      <c r="D252" s="163">
        <f>'Calabria-main'!J253-'Calabria-main'!J252</f>
        <v>1</v>
      </c>
      <c r="E252" s="236">
        <v>239</v>
      </c>
      <c r="F252" s="164">
        <f>D252-D251</f>
        <v>-1</v>
      </c>
      <c r="G252" s="164">
        <f>E252-E251</f>
        <v>14</v>
      </c>
      <c r="H252" s="164">
        <f>'Calabria-main'!L253-'Calabria-main'!L252</f>
        <v>2852</v>
      </c>
    </row>
    <row r="253" ht="24.65" customHeight="1">
      <c r="B253" s="77">
        <v>44135</v>
      </c>
      <c r="C253" s="189">
        <v>174</v>
      </c>
      <c r="D253" s="161">
        <f>'Calabria-main'!J254-'Calabria-main'!J253</f>
        <v>2</v>
      </c>
      <c r="E253" s="235">
        <v>202</v>
      </c>
      <c r="F253" s="162">
        <f>D253-D252</f>
        <v>1</v>
      </c>
      <c r="G253" s="162">
        <f>E253-E252</f>
        <v>-37</v>
      </c>
      <c r="H253" s="162">
        <f>'Calabria-main'!L254-'Calabria-main'!L253</f>
        <v>3134</v>
      </c>
    </row>
    <row r="254" ht="24.65" customHeight="1">
      <c r="B254" s="77">
        <v>44136</v>
      </c>
      <c r="C254" s="187">
        <v>238</v>
      </c>
      <c r="D254" s="163">
        <f>'Calabria-main'!J255-'Calabria-main'!J254</f>
        <v>1</v>
      </c>
      <c r="E254" s="236">
        <v>245</v>
      </c>
      <c r="F254" s="164">
        <f>D254-D253</f>
        <v>-1</v>
      </c>
      <c r="G254" s="164">
        <f>E254-E253</f>
        <v>43</v>
      </c>
      <c r="H254" s="164">
        <f>'Calabria-main'!L255-'Calabria-main'!L254</f>
        <v>2871</v>
      </c>
    </row>
    <row r="255" ht="24.65" customHeight="1">
      <c r="B255" s="77">
        <v>44137</v>
      </c>
      <c r="C255" s="189">
        <v>243</v>
      </c>
      <c r="D255" s="161">
        <f>'Calabria-main'!J256-'Calabria-main'!J255</f>
        <v>1</v>
      </c>
      <c r="E255" s="235">
        <v>254</v>
      </c>
      <c r="F255" s="162">
        <f>D255-D254</f>
        <v>0</v>
      </c>
      <c r="G255" s="162">
        <f>E255-E254</f>
        <v>9</v>
      </c>
      <c r="H255" s="162">
        <f>'Calabria-main'!L256-'Calabria-main'!L255</f>
        <v>2343</v>
      </c>
    </row>
    <row r="256" ht="24.65" customHeight="1">
      <c r="B256" s="77">
        <v>44138</v>
      </c>
      <c r="C256" s="187">
        <v>35</v>
      </c>
      <c r="D256" s="163">
        <f>'Calabria-main'!J257-'Calabria-main'!J256</f>
        <v>3</v>
      </c>
      <c r="E256" s="236">
        <v>266</v>
      </c>
      <c r="F256" s="164">
        <f>D256-D255</f>
        <v>2</v>
      </c>
      <c r="G256" s="164">
        <f>E256-E255</f>
        <v>12</v>
      </c>
      <c r="H256" s="164">
        <f>'Calabria-main'!L257-'Calabria-main'!L256</f>
        <v>2888</v>
      </c>
    </row>
    <row r="257" ht="24.65" customHeight="1">
      <c r="B257" s="77">
        <v>44139</v>
      </c>
      <c r="C257" s="189">
        <v>253</v>
      </c>
      <c r="D257" s="161">
        <f>'Calabria-main'!J258-'Calabria-main'!J257</f>
        <v>4</v>
      </c>
      <c r="E257" s="235">
        <v>262</v>
      </c>
      <c r="F257" s="162">
        <f>D257-D256</f>
        <v>1</v>
      </c>
      <c r="G257" s="162">
        <f>E257-E256</f>
        <v>-4</v>
      </c>
      <c r="H257" s="162">
        <f>'Calabria-main'!L258-'Calabria-main'!L257</f>
        <v>2874</v>
      </c>
    </row>
    <row r="258" ht="24.65" customHeight="1">
      <c r="B258" s="77">
        <v>44140</v>
      </c>
      <c r="C258" s="187">
        <v>351</v>
      </c>
      <c r="D258" s="163">
        <f>'Calabria-main'!J259-'Calabria-main'!J258</f>
        <v>3</v>
      </c>
      <c r="E258" s="236">
        <v>358</v>
      </c>
      <c r="F258" s="164">
        <f>D258-D257</f>
        <v>-1</v>
      </c>
      <c r="G258" s="164">
        <f>E258-E257</f>
        <v>96</v>
      </c>
      <c r="H258" s="164">
        <f>'Calabria-main'!L259-'Calabria-main'!L258</f>
        <v>3412</v>
      </c>
    </row>
    <row r="259" ht="24.65" customHeight="1">
      <c r="B259" s="77">
        <v>44141</v>
      </c>
      <c r="C259" s="189">
        <v>237</v>
      </c>
      <c r="D259" s="161">
        <f>'Calabria-main'!J260-'Calabria-main'!J259</f>
        <v>4</v>
      </c>
      <c r="E259" s="235">
        <v>264</v>
      </c>
      <c r="F259" s="162">
        <f>D259-D258</f>
        <v>1</v>
      </c>
      <c r="G259" s="162">
        <f>E259-E258</f>
        <v>-94</v>
      </c>
      <c r="H259" s="162">
        <f>'Calabria-main'!L260-'Calabria-main'!L259</f>
        <v>2861</v>
      </c>
    </row>
    <row r="260" ht="24.65" customHeight="1">
      <c r="B260" s="77">
        <v>44142</v>
      </c>
      <c r="C260" s="187">
        <v>314</v>
      </c>
      <c r="D260" s="163">
        <f>'Calabria-main'!J261-'Calabria-main'!J260</f>
        <v>4</v>
      </c>
      <c r="E260" s="236">
        <v>392</v>
      </c>
      <c r="F260" s="164">
        <f>D260-D259</f>
        <v>0</v>
      </c>
      <c r="G260" s="164">
        <f>E260-E259</f>
        <v>128</v>
      </c>
      <c r="H260" s="164">
        <f>'Calabria-main'!L261-'Calabria-main'!L260</f>
        <v>3550</v>
      </c>
    </row>
    <row r="261" ht="24.65" customHeight="1">
      <c r="B261" s="77">
        <v>44143</v>
      </c>
      <c r="C261" s="189">
        <v>225</v>
      </c>
      <c r="D261" s="161">
        <f>'Calabria-main'!J262-'Calabria-main'!J261</f>
        <v>4</v>
      </c>
      <c r="E261" s="235">
        <v>359</v>
      </c>
      <c r="F261" s="162">
        <f>D261-D260</f>
        <v>0</v>
      </c>
      <c r="G261" s="162">
        <f>E261-E260</f>
        <v>-33</v>
      </c>
      <c r="H261" s="162">
        <f>'Calabria-main'!L262-'Calabria-main'!L261</f>
        <v>3182</v>
      </c>
    </row>
    <row r="262" ht="24.65" customHeight="1">
      <c r="B262" s="77">
        <v>44144</v>
      </c>
      <c r="C262" s="187">
        <v>425</v>
      </c>
      <c r="D262" s="163">
        <f>'Calabria-main'!J263-'Calabria-main'!J262</f>
        <v>4</v>
      </c>
      <c r="E262" s="236">
        <v>443</v>
      </c>
      <c r="F262" s="164">
        <f>D262-D261</f>
        <v>0</v>
      </c>
      <c r="G262" s="164">
        <f>E262-E261</f>
        <v>84</v>
      </c>
      <c r="H262" s="164">
        <f>'Calabria-main'!L263-'Calabria-main'!L262</f>
        <v>2204</v>
      </c>
    </row>
    <row r="263" ht="24.65" customHeight="1">
      <c r="B263" s="77">
        <v>44145</v>
      </c>
      <c r="C263" s="189">
        <v>402</v>
      </c>
      <c r="D263" s="161">
        <f>'Calabria-main'!J264-'Calabria-main'!J263</f>
        <v>7</v>
      </c>
      <c r="E263" s="235">
        <v>409</v>
      </c>
      <c r="F263" s="162">
        <f>D263-D262</f>
        <v>3</v>
      </c>
      <c r="G263" s="162">
        <f>E263-E262</f>
        <v>-34</v>
      </c>
      <c r="H263" s="162">
        <f>'Calabria-main'!L264-'Calabria-main'!L263</f>
        <v>3082</v>
      </c>
    </row>
    <row r="264" ht="24.65" customHeight="1">
      <c r="B264" s="77">
        <v>44146</v>
      </c>
      <c r="C264" s="187">
        <v>290</v>
      </c>
      <c r="D264" s="163">
        <f>'Calabria-main'!J265-'Calabria-main'!J264</f>
        <v>5</v>
      </c>
      <c r="E264" s="236">
        <v>376</v>
      </c>
      <c r="F264" s="164">
        <f>D264-D263</f>
        <v>-2</v>
      </c>
      <c r="G264" s="164">
        <f>E264-E263</f>
        <v>-33</v>
      </c>
      <c r="H264" s="164">
        <f>'Calabria-main'!L265-'Calabria-main'!L264</f>
        <v>3371</v>
      </c>
    </row>
    <row r="265" ht="24.65" customHeight="1">
      <c r="B265" s="77">
        <v>44147</v>
      </c>
      <c r="C265" s="189">
        <v>423</v>
      </c>
      <c r="D265" s="161">
        <f>'Calabria-main'!J266-'Calabria-main'!J265</f>
        <v>1</v>
      </c>
      <c r="E265" s="235">
        <v>426</v>
      </c>
      <c r="F265" s="162">
        <f>D265-D264</f>
        <v>-4</v>
      </c>
      <c r="G265" s="162">
        <f>E265-E264</f>
        <v>50</v>
      </c>
      <c r="H265" s="162">
        <f>'Calabria-main'!L266-'Calabria-main'!L265</f>
        <v>3313</v>
      </c>
    </row>
    <row r="266" ht="24.65" customHeight="1">
      <c r="B266" s="77">
        <v>44148</v>
      </c>
      <c r="C266" s="187">
        <v>117</v>
      </c>
      <c r="D266" s="163">
        <f>'Calabria-main'!J267-'Calabria-main'!J266</f>
        <v>7</v>
      </c>
      <c r="E266" s="236">
        <v>297</v>
      </c>
      <c r="F266" s="164">
        <f>D266-D265</f>
        <v>6</v>
      </c>
      <c r="G266" s="164">
        <f>E266-E265</f>
        <v>-129</v>
      </c>
      <c r="H266" s="164">
        <f>'Calabria-main'!L267-'Calabria-main'!L266</f>
        <v>2957</v>
      </c>
    </row>
    <row r="267" ht="24.65" customHeight="1">
      <c r="B267" s="77">
        <v>44149</v>
      </c>
      <c r="C267" s="189">
        <v>309</v>
      </c>
      <c r="D267" s="161">
        <f>'Calabria-main'!J268-'Calabria-main'!J267</f>
        <v>5</v>
      </c>
      <c r="E267" s="235">
        <v>333</v>
      </c>
      <c r="F267" s="162">
        <f>D267-D266</f>
        <v>-2</v>
      </c>
      <c r="G267" s="162">
        <f>E267-E266</f>
        <v>36</v>
      </c>
      <c r="H267" s="162">
        <f>'Calabria-main'!L268-'Calabria-main'!L267</f>
        <v>3373</v>
      </c>
    </row>
    <row r="268" ht="24.65" customHeight="1">
      <c r="B268" s="77">
        <v>44150</v>
      </c>
      <c r="C268" s="187">
        <v>53</v>
      </c>
      <c r="D268" s="163">
        <f>'Calabria-main'!J269-'Calabria-main'!J268</f>
        <v>5</v>
      </c>
      <c r="E268" s="236">
        <v>344</v>
      </c>
      <c r="F268" s="164">
        <f>D268-D267</f>
        <v>0</v>
      </c>
      <c r="G268" s="164">
        <f>E268-E267</f>
        <v>11</v>
      </c>
      <c r="H268" s="164">
        <f>'Calabria-main'!L269-'Calabria-main'!L268</f>
        <v>2559</v>
      </c>
    </row>
    <row r="269" ht="24.65" customHeight="1">
      <c r="B269" s="77">
        <v>44151</v>
      </c>
      <c r="C269" s="189">
        <v>229</v>
      </c>
      <c r="D269" s="161">
        <f>'Calabria-main'!J270-'Calabria-main'!J269</f>
        <v>6</v>
      </c>
      <c r="E269" s="235">
        <v>297</v>
      </c>
      <c r="F269" s="162">
        <f>D269-D268</f>
        <v>1</v>
      </c>
      <c r="G269" s="162">
        <f>E269-E268</f>
        <v>-47</v>
      </c>
      <c r="H269" s="162">
        <f>'Calabria-main'!L270-'Calabria-main'!L269</f>
        <v>1729</v>
      </c>
    </row>
    <row r="270" ht="24.65" customHeight="1">
      <c r="B270" s="77">
        <v>44152</v>
      </c>
      <c r="C270" s="187">
        <v>470</v>
      </c>
      <c r="D270" s="163">
        <f>'Calabria-main'!J271-'Calabria-main'!J270</f>
        <v>7</v>
      </c>
      <c r="E270" s="236">
        <v>680</v>
      </c>
      <c r="F270" s="164">
        <f>D270-D269</f>
        <v>1</v>
      </c>
      <c r="G270" s="164">
        <f>E270-E269</f>
        <v>383</v>
      </c>
      <c r="H270" s="164">
        <f>'Calabria-main'!L271-'Calabria-main'!L270</f>
        <v>4344</v>
      </c>
    </row>
    <row r="271" ht="24.65" customHeight="1">
      <c r="B271" s="77">
        <v>44153</v>
      </c>
      <c r="C271" s="189">
        <v>793</v>
      </c>
      <c r="D271" s="161">
        <f>'Calabria-main'!J272-'Calabria-main'!J271</f>
        <v>10</v>
      </c>
      <c r="E271" s="235">
        <v>936</v>
      </c>
      <c r="F271" s="162">
        <f>D271-D270</f>
        <v>3</v>
      </c>
      <c r="G271" s="162">
        <f>E271-E270</f>
        <v>256</v>
      </c>
      <c r="H271" s="162">
        <f>'Calabria-main'!L272-'Calabria-main'!L271</f>
        <v>5906</v>
      </c>
    </row>
    <row r="272" ht="24.65" customHeight="1">
      <c r="B272" s="77">
        <v>44154</v>
      </c>
      <c r="C272" s="187">
        <v>447</v>
      </c>
      <c r="D272" s="163">
        <f>'Calabria-main'!J273-'Calabria-main'!J272</f>
        <v>5</v>
      </c>
      <c r="E272" s="236">
        <v>506</v>
      </c>
      <c r="F272" s="164">
        <f>D272-D271</f>
        <v>-5</v>
      </c>
      <c r="G272" s="164">
        <f>E272-E271</f>
        <v>-430</v>
      </c>
      <c r="H272" s="164">
        <f>'Calabria-main'!L273-'Calabria-main'!L272</f>
        <v>2741</v>
      </c>
    </row>
    <row r="273" ht="24.65" customHeight="1">
      <c r="B273" s="77">
        <v>44155</v>
      </c>
      <c r="C273" s="189">
        <v>389</v>
      </c>
      <c r="D273" s="161">
        <f>'Calabria-main'!J274-'Calabria-main'!J273</f>
        <v>11</v>
      </c>
      <c r="E273" s="235">
        <v>515</v>
      </c>
      <c r="F273" s="162">
        <f>D273-D272</f>
        <v>6</v>
      </c>
      <c r="G273" s="162">
        <f>E273-E272</f>
        <v>9</v>
      </c>
      <c r="H273" s="162">
        <f>'Calabria-main'!L274-'Calabria-main'!L273</f>
        <v>3070</v>
      </c>
    </row>
    <row r="274" ht="24.65" customHeight="1">
      <c r="B274" s="77">
        <v>44156</v>
      </c>
      <c r="C274" s="187">
        <v>421</v>
      </c>
      <c r="D274" s="163">
        <f>'Calabria-main'!J275-'Calabria-main'!J274</f>
        <v>4</v>
      </c>
      <c r="E274" s="236">
        <v>425</v>
      </c>
      <c r="F274" s="164">
        <f>D274-D273</f>
        <v>-7</v>
      </c>
      <c r="G274" s="164">
        <f>E274-E273</f>
        <v>-90</v>
      </c>
      <c r="H274" s="164">
        <f>'Calabria-main'!L275-'Calabria-main'!L274</f>
        <v>2954</v>
      </c>
    </row>
    <row r="275" ht="24.65" customHeight="1">
      <c r="B275" s="77">
        <v>44157</v>
      </c>
      <c r="C275" s="189">
        <v>270</v>
      </c>
      <c r="D275" s="161">
        <f>'Calabria-main'!J276-'Calabria-main'!J275</f>
        <v>5</v>
      </c>
      <c r="E275" s="235">
        <v>444</v>
      </c>
      <c r="F275" s="162">
        <f>D275-D274</f>
        <v>1</v>
      </c>
      <c r="G275" s="162">
        <f>E275-E274</f>
        <v>19</v>
      </c>
      <c r="H275" s="162">
        <f>'Calabria-main'!L276-'Calabria-main'!L275</f>
        <v>2426</v>
      </c>
    </row>
    <row r="276" ht="24.65" customHeight="1">
      <c r="B276" s="77">
        <v>44158</v>
      </c>
      <c r="C276" s="187">
        <v>88</v>
      </c>
      <c r="D276" s="163">
        <f>'Calabria-main'!J277-'Calabria-main'!J276</f>
        <v>17</v>
      </c>
      <c r="E276" s="236">
        <v>321</v>
      </c>
      <c r="F276" s="164">
        <f>D276-D275</f>
        <v>12</v>
      </c>
      <c r="G276" s="164">
        <f>E276-E275</f>
        <v>-123</v>
      </c>
      <c r="H276" s="164">
        <f>'Calabria-main'!L277-'Calabria-main'!L276</f>
        <v>2056</v>
      </c>
    </row>
    <row r="277" ht="24.65" customHeight="1">
      <c r="B277" s="77">
        <v>44159</v>
      </c>
      <c r="C277" s="189">
        <v>-11</v>
      </c>
      <c r="D277" s="161">
        <f>'Calabria-main'!J278-'Calabria-main'!J277</f>
        <v>4</v>
      </c>
      <c r="E277" s="235">
        <v>307</v>
      </c>
      <c r="F277" s="162">
        <f>D277-D276</f>
        <v>-13</v>
      </c>
      <c r="G277" s="162">
        <f>E277-E276</f>
        <v>-14</v>
      </c>
      <c r="H277" s="162">
        <f>'Calabria-main'!L278-'Calabria-main'!L277</f>
        <v>3208</v>
      </c>
    </row>
    <row r="278" ht="24.65" customHeight="1">
      <c r="B278" s="77">
        <v>44160</v>
      </c>
      <c r="C278" s="187">
        <v>129</v>
      </c>
      <c r="D278" s="163">
        <f>'Calabria-main'!J279-'Calabria-main'!J278</f>
        <v>7</v>
      </c>
      <c r="E278" s="236">
        <v>335</v>
      </c>
      <c r="F278" s="164">
        <f>D278-D277</f>
        <v>3</v>
      </c>
      <c r="G278" s="164">
        <f>E278-E277</f>
        <v>28</v>
      </c>
      <c r="H278" s="164">
        <f>'Calabria-main'!L279-'Calabria-main'!L278</f>
        <v>2749</v>
      </c>
    </row>
    <row r="279" ht="24.65" customHeight="1">
      <c r="B279" s="77">
        <v>44161</v>
      </c>
      <c r="C279" s="189">
        <v>202</v>
      </c>
      <c r="D279" s="161">
        <f>'Calabria-main'!J280-'Calabria-main'!J279</f>
        <v>4</v>
      </c>
      <c r="E279" s="235">
        <v>397</v>
      </c>
      <c r="F279" s="162">
        <f>D279-D278</f>
        <v>-3</v>
      </c>
      <c r="G279" s="162">
        <f>E279-E278</f>
        <v>62</v>
      </c>
      <c r="H279" s="162">
        <f>'Calabria-main'!L280-'Calabria-main'!L279</f>
        <v>2608</v>
      </c>
    </row>
    <row r="280" ht="24.65" customHeight="1">
      <c r="B280" s="77">
        <v>44162</v>
      </c>
      <c r="C280" s="187">
        <v>356</v>
      </c>
      <c r="D280" s="163">
        <f>'Calabria-main'!J281-'Calabria-main'!J280</f>
        <v>5</v>
      </c>
      <c r="E280" s="236">
        <v>468</v>
      </c>
      <c r="F280" s="164">
        <f>D280-D279</f>
        <v>1</v>
      </c>
      <c r="G280" s="164">
        <f>E280-E279</f>
        <v>71</v>
      </c>
      <c r="H280" s="164">
        <f>'Calabria-main'!L281-'Calabria-main'!L280</f>
        <v>3147</v>
      </c>
    </row>
    <row r="281" ht="24.65" customHeight="1">
      <c r="B281" s="77">
        <v>44163</v>
      </c>
      <c r="C281" s="189">
        <v>162</v>
      </c>
      <c r="D281" s="161">
        <f>'Calabria-main'!J282-'Calabria-main'!J281</f>
        <v>13</v>
      </c>
      <c r="E281" s="235">
        <v>426</v>
      </c>
      <c r="F281" s="162">
        <f>D281-D280</f>
        <v>8</v>
      </c>
      <c r="G281" s="162">
        <f>E281-E280</f>
        <v>-42</v>
      </c>
      <c r="H281" s="162">
        <f>'Calabria-main'!L282-'Calabria-main'!L281</f>
        <v>3201</v>
      </c>
    </row>
    <row r="282" ht="24.65" customHeight="1">
      <c r="B282" s="77">
        <v>44164</v>
      </c>
      <c r="C282" s="187">
        <v>40</v>
      </c>
      <c r="D282" s="163">
        <f>'Calabria-main'!J283-'Calabria-main'!J282</f>
        <v>9</v>
      </c>
      <c r="E282" s="236">
        <v>294</v>
      </c>
      <c r="F282" s="164">
        <f>D282-D281</f>
        <v>-4</v>
      </c>
      <c r="G282" s="164">
        <f>E282-E281</f>
        <v>-132</v>
      </c>
      <c r="H282" s="164">
        <f>'Calabria-main'!L283-'Calabria-main'!L282</f>
        <v>2536</v>
      </c>
    </row>
    <row r="283" ht="24.65" customHeight="1">
      <c r="B283" s="77">
        <v>44165</v>
      </c>
      <c r="C283" s="189">
        <v>-54</v>
      </c>
      <c r="D283" s="161">
        <f>'Calabria-main'!J284-'Calabria-main'!J283</f>
        <v>14</v>
      </c>
      <c r="E283" s="235">
        <v>270</v>
      </c>
      <c r="F283" s="162">
        <f>D283-D282</f>
        <v>5</v>
      </c>
      <c r="G283" s="162">
        <f>E283-E282</f>
        <v>-24</v>
      </c>
      <c r="H283" s="162">
        <f>'Calabria-main'!L284-'Calabria-main'!L283</f>
        <v>1759</v>
      </c>
    </row>
    <row r="284" ht="24.65" customHeight="1">
      <c r="B284" s="77">
        <v>44166</v>
      </c>
      <c r="C284" s="187">
        <v>-1</v>
      </c>
      <c r="D284" s="163">
        <f>'Calabria-main'!J285-'Calabria-main'!J284</f>
        <v>6</v>
      </c>
      <c r="E284" s="236">
        <v>318</v>
      </c>
      <c r="F284" s="164">
        <f>D284-D283</f>
        <v>-8</v>
      </c>
      <c r="G284" s="164">
        <f>E284-E283</f>
        <v>48</v>
      </c>
      <c r="H284" s="164">
        <f>'Calabria-main'!L285-'Calabria-main'!L284</f>
        <v>2298</v>
      </c>
    </row>
    <row r="285" ht="24.65" customHeight="1">
      <c r="B285" s="77">
        <v>44167</v>
      </c>
      <c r="C285" s="189">
        <v>-79</v>
      </c>
      <c r="D285" s="161">
        <f>'Calabria-main'!J286-'Calabria-main'!J285</f>
        <v>9</v>
      </c>
      <c r="E285" s="235">
        <v>230</v>
      </c>
      <c r="F285" s="162">
        <f>D285-D284</f>
        <v>3</v>
      </c>
      <c r="G285" s="162">
        <f>E285-E284</f>
        <v>-88</v>
      </c>
      <c r="H285" s="162">
        <f>'Calabria-main'!L286-'Calabria-main'!L285</f>
        <v>3165</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6.xml><?xml version="1.0" encoding="utf-8"?>
<worksheet xmlns:r="http://schemas.openxmlformats.org/officeDocument/2006/relationships" xmlns="http://schemas.openxmlformats.org/spreadsheetml/2006/main">
  <sheetPr>
    <pageSetUpPr fitToPage="1"/>
  </sheetPr>
  <dimension ref="B3:Z285"/>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15.7344" style="237" customWidth="1"/>
    <col min="2" max="26" width="17.625" style="237" customWidth="1"/>
    <col min="27" max="16384" width="16.3516" style="237" customWidth="1"/>
  </cols>
  <sheetData>
    <row r="1" ht="74.55" customHeight="1"/>
    <row r="2" ht="42.3" customHeight="1">
      <c r="B2" t="s" s="238">
        <v>35</v>
      </c>
      <c r="C2" s="238"/>
      <c r="D2" s="238"/>
      <c r="E2" s="238"/>
      <c r="F2" s="238"/>
      <c r="G2" s="238"/>
      <c r="H2" s="238"/>
      <c r="I2" s="238"/>
      <c r="J2" s="238"/>
      <c r="K2" s="238"/>
      <c r="L2" s="238"/>
      <c r="M2" s="238"/>
      <c r="N2" s="238"/>
      <c r="O2" s="238"/>
      <c r="P2" s="238"/>
      <c r="Q2" s="238"/>
      <c r="R2" s="238"/>
      <c r="S2" s="238"/>
      <c r="T2" s="238"/>
      <c r="U2" s="238"/>
      <c r="V2" s="238"/>
      <c r="W2" s="238"/>
      <c r="X2" s="238"/>
      <c r="Y2" s="238"/>
      <c r="Z2" s="238"/>
    </row>
    <row r="3" ht="71.8" customHeight="1">
      <c r="B3" t="s" s="239">
        <v>1</v>
      </c>
      <c r="C3" t="s" s="240">
        <v>36</v>
      </c>
      <c r="D3" t="s" s="241">
        <v>37</v>
      </c>
      <c r="E3" t="s" s="242">
        <v>38</v>
      </c>
      <c r="F3" t="s" s="243">
        <v>39</v>
      </c>
      <c r="G3" t="s" s="244">
        <v>40</v>
      </c>
      <c r="H3" t="s" s="240">
        <v>41</v>
      </c>
      <c r="I3" t="s" s="241">
        <v>42</v>
      </c>
      <c r="J3" t="s" s="242">
        <v>43</v>
      </c>
      <c r="K3" t="s" s="245">
        <v>44</v>
      </c>
      <c r="L3" t="s" s="244">
        <v>45</v>
      </c>
      <c r="M3" t="s" s="240">
        <v>46</v>
      </c>
      <c r="N3" t="s" s="241">
        <v>47</v>
      </c>
      <c r="O3" t="s" s="242">
        <v>48</v>
      </c>
      <c r="P3" t="s" s="243">
        <v>49</v>
      </c>
      <c r="Q3" t="s" s="244">
        <v>50</v>
      </c>
      <c r="R3" t="s" s="240">
        <v>51</v>
      </c>
      <c r="S3" t="s" s="241">
        <v>52</v>
      </c>
      <c r="T3" t="s" s="242">
        <v>53</v>
      </c>
      <c r="U3" t="s" s="243">
        <v>54</v>
      </c>
      <c r="V3" t="s" s="244">
        <v>55</v>
      </c>
      <c r="W3" t="s" s="246">
        <v>56</v>
      </c>
      <c r="X3" t="s" s="246">
        <v>57</v>
      </c>
      <c r="Y3" t="s" s="246">
        <v>58</v>
      </c>
      <c r="Z3" t="s" s="246">
        <v>59</v>
      </c>
    </row>
    <row r="4" ht="27" customHeight="1">
      <c r="B4" s="10">
        <v>43885</v>
      </c>
      <c r="C4" s="11">
        <v>0</v>
      </c>
      <c r="D4" s="11">
        <v>2</v>
      </c>
      <c r="E4" s="11">
        <v>5</v>
      </c>
      <c r="F4" s="11">
        <v>-4</v>
      </c>
      <c r="G4" s="11">
        <v>-6</v>
      </c>
      <c r="H4" s="11">
        <v>-6</v>
      </c>
      <c r="I4" s="11">
        <v>3</v>
      </c>
      <c r="J4" s="12">
        <v>-3</v>
      </c>
      <c r="K4" s="13">
        <v>-13</v>
      </c>
      <c r="L4" s="14">
        <v>2</v>
      </c>
      <c r="M4" s="11">
        <v>5</v>
      </c>
      <c r="N4" s="11">
        <v>-10</v>
      </c>
      <c r="O4" s="11">
        <v>1</v>
      </c>
      <c r="P4" s="11">
        <v>1</v>
      </c>
      <c r="Q4" s="11">
        <v>0</v>
      </c>
      <c r="R4" s="11">
        <v>2</v>
      </c>
      <c r="S4" s="11">
        <v>1</v>
      </c>
      <c r="T4" s="11">
        <v>3</v>
      </c>
      <c r="U4" s="11">
        <v>18</v>
      </c>
      <c r="V4" s="11">
        <v>-8</v>
      </c>
      <c r="W4" s="247">
        <f>AVERAGE(C4:V4)</f>
        <v>-0.35</v>
      </c>
      <c r="X4" s="247"/>
      <c r="Y4" s="247"/>
      <c r="Z4" s="247"/>
    </row>
    <row r="5" ht="26" customHeight="1">
      <c r="B5" s="15">
        <v>43886</v>
      </c>
      <c r="C5" s="16">
        <v>-5</v>
      </c>
      <c r="D5" s="16">
        <v>-1</v>
      </c>
      <c r="E5" s="16">
        <v>1</v>
      </c>
      <c r="F5" s="16">
        <v>-10</v>
      </c>
      <c r="G5" s="16">
        <v>-7</v>
      </c>
      <c r="H5" s="16">
        <v>-6</v>
      </c>
      <c r="I5" s="16">
        <v>0</v>
      </c>
      <c r="J5" s="17">
        <v>-6</v>
      </c>
      <c r="K5" s="18">
        <v>-17</v>
      </c>
      <c r="L5" s="19">
        <v>-3</v>
      </c>
      <c r="M5" s="16">
        <v>1</v>
      </c>
      <c r="N5" s="16">
        <v>-13</v>
      </c>
      <c r="O5" s="16">
        <v>-3</v>
      </c>
      <c r="P5" s="16">
        <v>-4</v>
      </c>
      <c r="Q5" s="16">
        <v>-5</v>
      </c>
      <c r="R5" s="16">
        <v>0</v>
      </c>
      <c r="S5" s="16">
        <v>-5</v>
      </c>
      <c r="T5" s="16">
        <v>-1</v>
      </c>
      <c r="U5" s="16">
        <v>10</v>
      </c>
      <c r="V5" s="16">
        <v>-11</v>
      </c>
      <c r="W5" s="248">
        <f>AVERAGE(C5:V5)</f>
        <v>-4.25</v>
      </c>
      <c r="X5" s="248"/>
      <c r="Y5" s="248"/>
      <c r="Z5" s="248"/>
    </row>
    <row r="6" ht="26" customHeight="1">
      <c r="B6" s="15">
        <v>43887</v>
      </c>
      <c r="C6" s="11">
        <v>-2</v>
      </c>
      <c r="D6" s="11">
        <v>3</v>
      </c>
      <c r="E6" s="11">
        <v>1</v>
      </c>
      <c r="F6" s="11">
        <v>-5</v>
      </c>
      <c r="G6" s="11">
        <v>-9</v>
      </c>
      <c r="H6" s="11">
        <v>-5</v>
      </c>
      <c r="I6" s="11">
        <v>1</v>
      </c>
      <c r="J6" s="12">
        <v>-4</v>
      </c>
      <c r="K6" s="20">
        <v>-16</v>
      </c>
      <c r="L6" s="14">
        <v>-5</v>
      </c>
      <c r="M6" s="11">
        <v>0</v>
      </c>
      <c r="N6" s="11">
        <v>-11</v>
      </c>
      <c r="O6" s="11">
        <v>1</v>
      </c>
      <c r="P6" s="11">
        <v>0</v>
      </c>
      <c r="Q6" s="11">
        <v>-3</v>
      </c>
      <c r="R6" s="11">
        <v>1</v>
      </c>
      <c r="S6" s="11">
        <v>-5</v>
      </c>
      <c r="T6" s="11">
        <v>2</v>
      </c>
      <c r="U6" s="11">
        <v>10</v>
      </c>
      <c r="V6" s="11">
        <v>-10</v>
      </c>
      <c r="W6" s="247">
        <f>AVERAGE(C6:V6)</f>
        <v>-2.8</v>
      </c>
      <c r="X6" s="247"/>
      <c r="Y6" s="247"/>
      <c r="Z6" s="247"/>
    </row>
    <row r="7" ht="26" customHeight="1">
      <c r="B7" s="15">
        <v>43888</v>
      </c>
      <c r="C7" s="16">
        <v>-4</v>
      </c>
      <c r="D7" s="16">
        <v>1</v>
      </c>
      <c r="E7" s="16">
        <v>0</v>
      </c>
      <c r="F7" s="16">
        <v>-6</v>
      </c>
      <c r="G7" s="16">
        <v>-9</v>
      </c>
      <c r="H7" s="16">
        <v>-5</v>
      </c>
      <c r="I7" s="16">
        <v>0</v>
      </c>
      <c r="J7" s="17">
        <v>-4</v>
      </c>
      <c r="K7" s="18">
        <v>-17</v>
      </c>
      <c r="L7" s="19">
        <v>-5</v>
      </c>
      <c r="M7" s="16">
        <v>-1</v>
      </c>
      <c r="N7" s="16">
        <v>-9</v>
      </c>
      <c r="O7" s="16">
        <v>0</v>
      </c>
      <c r="P7" s="16">
        <v>-1</v>
      </c>
      <c r="Q7" s="16">
        <v>-3</v>
      </c>
      <c r="R7" s="16">
        <v>-1</v>
      </c>
      <c r="S7" s="16">
        <v>-9</v>
      </c>
      <c r="T7" s="16">
        <v>-2</v>
      </c>
      <c r="U7" s="16">
        <v>15</v>
      </c>
      <c r="V7" s="16">
        <v>-11</v>
      </c>
      <c r="W7" s="248">
        <f>AVERAGE(C7:V7)</f>
        <v>-3.55</v>
      </c>
      <c r="X7" s="248"/>
      <c r="Y7" s="248"/>
      <c r="Z7" s="248"/>
    </row>
    <row r="8" ht="26" customHeight="1">
      <c r="B8" s="15">
        <v>43889</v>
      </c>
      <c r="C8" s="11">
        <v>-1</v>
      </c>
      <c r="D8" s="11">
        <v>-2</v>
      </c>
      <c r="E8" s="11">
        <v>-2</v>
      </c>
      <c r="F8" s="11">
        <v>-8</v>
      </c>
      <c r="G8" s="11">
        <v>-8</v>
      </c>
      <c r="H8" s="11">
        <v>-4</v>
      </c>
      <c r="I8" s="11">
        <v>0</v>
      </c>
      <c r="J8" s="12">
        <v>-7</v>
      </c>
      <c r="K8" s="20">
        <v>-17</v>
      </c>
      <c r="L8" s="14">
        <v>-7</v>
      </c>
      <c r="M8" s="11">
        <v>-1</v>
      </c>
      <c r="N8" s="11">
        <v>-11</v>
      </c>
      <c r="O8" s="11">
        <v>-1</v>
      </c>
      <c r="P8" s="11">
        <v>2</v>
      </c>
      <c r="Q8" s="11">
        <v>-3</v>
      </c>
      <c r="R8" s="11">
        <v>-1</v>
      </c>
      <c r="S8" s="11">
        <v>-6</v>
      </c>
      <c r="T8" s="11">
        <v>2</v>
      </c>
      <c r="U8" s="11">
        <v>8</v>
      </c>
      <c r="V8" s="11">
        <v>-9</v>
      </c>
      <c r="W8" s="247">
        <f>AVERAGE(C8:V8)</f>
        <v>-3.8</v>
      </c>
      <c r="X8" s="247"/>
      <c r="Y8" s="247">
        <f>AVERAGE(W4:W8)</f>
        <v>-2.95</v>
      </c>
      <c r="Z8" s="247"/>
    </row>
    <row r="9" ht="26" customHeight="1">
      <c r="B9" s="15">
        <v>43890</v>
      </c>
      <c r="C9" s="16">
        <v>0</v>
      </c>
      <c r="D9" s="16">
        <v>0</v>
      </c>
      <c r="E9" s="16">
        <v>-1</v>
      </c>
      <c r="F9" s="16">
        <v>-2</v>
      </c>
      <c r="G9" s="16">
        <v>-10</v>
      </c>
      <c r="H9" s="16">
        <v>-7</v>
      </c>
      <c r="I9" s="16">
        <v>0</v>
      </c>
      <c r="J9" s="17">
        <v>-7</v>
      </c>
      <c r="K9" s="18">
        <v>-19</v>
      </c>
      <c r="L9" s="19">
        <v>-7</v>
      </c>
      <c r="M9" s="16">
        <v>7</v>
      </c>
      <c r="N9" s="16">
        <v>-10</v>
      </c>
      <c r="O9" s="16">
        <v>2</v>
      </c>
      <c r="P9" s="16">
        <v>4</v>
      </c>
      <c r="Q9" s="16">
        <v>-1</v>
      </c>
      <c r="R9" s="16">
        <v>-2</v>
      </c>
      <c r="S9" s="16">
        <v>-4</v>
      </c>
      <c r="T9" s="16">
        <v>1</v>
      </c>
      <c r="U9" s="16">
        <v>0</v>
      </c>
      <c r="V9" s="16">
        <v>-10</v>
      </c>
      <c r="W9" s="248">
        <f>AVERAGE(C9:V9)</f>
        <v>-3.3</v>
      </c>
      <c r="X9" s="248"/>
      <c r="Y9" s="248"/>
      <c r="Z9" s="248">
        <f>AVERAGE(W9:W10)</f>
        <v>-6.3</v>
      </c>
    </row>
    <row r="10" ht="26" customHeight="1">
      <c r="B10" s="15">
        <v>43891</v>
      </c>
      <c r="C10" s="11">
        <v>-4</v>
      </c>
      <c r="D10" s="11">
        <v>-1</v>
      </c>
      <c r="E10" s="11">
        <v>-3</v>
      </c>
      <c r="F10" s="11">
        <v>-4</v>
      </c>
      <c r="G10" s="11">
        <v>-20</v>
      </c>
      <c r="H10" s="11">
        <v>-20</v>
      </c>
      <c r="I10" s="11">
        <v>-11</v>
      </c>
      <c r="J10" s="12">
        <v>-13</v>
      </c>
      <c r="K10" s="20">
        <v>-24</v>
      </c>
      <c r="L10" s="14">
        <v>-12</v>
      </c>
      <c r="M10" s="11">
        <v>-14</v>
      </c>
      <c r="N10" s="11">
        <v>-8</v>
      </c>
      <c r="O10" s="11">
        <v>0</v>
      </c>
      <c r="P10" s="11">
        <v>1</v>
      </c>
      <c r="Q10" s="11">
        <v>1</v>
      </c>
      <c r="R10" s="11">
        <v>-14</v>
      </c>
      <c r="S10" s="11">
        <v>-14</v>
      </c>
      <c r="T10" s="11">
        <v>-10</v>
      </c>
      <c r="U10" s="11">
        <v>7</v>
      </c>
      <c r="V10" s="11">
        <v>-23</v>
      </c>
      <c r="W10" s="247">
        <f>AVERAGE(C10:V10)</f>
        <v>-9.300000000000001</v>
      </c>
      <c r="X10" s="247">
        <f>AVERAGE(W4:W10)</f>
        <v>-3.90714285714286</v>
      </c>
      <c r="Y10" s="247"/>
      <c r="Z10" s="247"/>
    </row>
    <row r="11" ht="26" customHeight="1">
      <c r="B11" s="15">
        <v>43892</v>
      </c>
      <c r="C11" s="16">
        <v>0</v>
      </c>
      <c r="D11" s="16">
        <v>4</v>
      </c>
      <c r="E11" s="16">
        <v>6</v>
      </c>
      <c r="F11" s="16">
        <v>-2</v>
      </c>
      <c r="G11" s="16">
        <v>-7</v>
      </c>
      <c r="H11" s="16">
        <v>-4</v>
      </c>
      <c r="I11" s="16">
        <v>-1</v>
      </c>
      <c r="J11" s="17">
        <v>-3</v>
      </c>
      <c r="K11" s="18">
        <v>-13</v>
      </c>
      <c r="L11" s="19">
        <v>-2</v>
      </c>
      <c r="M11" s="16">
        <v>4</v>
      </c>
      <c r="N11" s="16">
        <v>-8</v>
      </c>
      <c r="O11" s="16">
        <v>3</v>
      </c>
      <c r="P11" s="16">
        <v>2</v>
      </c>
      <c r="Q11" s="16">
        <v>-1</v>
      </c>
      <c r="R11" s="16">
        <v>-3</v>
      </c>
      <c r="S11" s="16">
        <v>-4</v>
      </c>
      <c r="T11" s="16">
        <v>-1</v>
      </c>
      <c r="U11" s="16">
        <v>3</v>
      </c>
      <c r="V11" s="16">
        <v>-8</v>
      </c>
      <c r="W11" s="248">
        <f>AVERAGE(C11:V11)</f>
        <v>-1.75</v>
      </c>
      <c r="X11" s="248"/>
      <c r="Y11" s="248"/>
      <c r="Z11" s="248"/>
    </row>
    <row r="12" ht="26" customHeight="1">
      <c r="B12" s="15">
        <v>43893</v>
      </c>
      <c r="C12" s="11">
        <v>-29</v>
      </c>
      <c r="D12" s="11">
        <v>-23</v>
      </c>
      <c r="E12" s="11">
        <v>-12</v>
      </c>
      <c r="F12" s="11">
        <v>-11</v>
      </c>
      <c r="G12" s="11">
        <v>-44</v>
      </c>
      <c r="H12" s="11">
        <v>-26</v>
      </c>
      <c r="I12" s="11">
        <v>-18</v>
      </c>
      <c r="J12" s="12">
        <v>-23</v>
      </c>
      <c r="K12" s="20">
        <v>-38</v>
      </c>
      <c r="L12" s="14">
        <v>-27</v>
      </c>
      <c r="M12" s="11">
        <v>-24</v>
      </c>
      <c r="N12" s="11">
        <v>-22</v>
      </c>
      <c r="O12" s="11">
        <v>-11</v>
      </c>
      <c r="P12" s="11">
        <v>-32</v>
      </c>
      <c r="Q12" s="11">
        <v>-18</v>
      </c>
      <c r="R12" s="11">
        <v>-27</v>
      </c>
      <c r="S12" s="11">
        <v>-35</v>
      </c>
      <c r="T12" s="11">
        <v>-25</v>
      </c>
      <c r="U12" s="11">
        <v>-13</v>
      </c>
      <c r="V12" s="11">
        <v>-38</v>
      </c>
      <c r="W12" s="247">
        <f>AVERAGE(C12:V12)</f>
        <v>-24.8</v>
      </c>
      <c r="X12" s="247"/>
      <c r="Y12" s="247"/>
      <c r="Z12" s="247"/>
    </row>
    <row r="13" ht="26" customHeight="1">
      <c r="B13" s="15">
        <v>43894</v>
      </c>
      <c r="C13" s="16">
        <v>-28</v>
      </c>
      <c r="D13" s="16">
        <v>-21</v>
      </c>
      <c r="E13" s="16">
        <v>-10</v>
      </c>
      <c r="F13" s="16">
        <v>-11</v>
      </c>
      <c r="G13" s="16">
        <v>-42</v>
      </c>
      <c r="H13" s="16">
        <v>-23</v>
      </c>
      <c r="I13" s="16">
        <v>-17</v>
      </c>
      <c r="J13" s="17">
        <v>-21</v>
      </c>
      <c r="K13" s="18">
        <v>-37</v>
      </c>
      <c r="L13" s="19">
        <v>-28</v>
      </c>
      <c r="M13" s="16">
        <v>-22</v>
      </c>
      <c r="N13" s="16">
        <v>-22</v>
      </c>
      <c r="O13" s="16">
        <v>-10</v>
      </c>
      <c r="P13" s="16">
        <v>-32</v>
      </c>
      <c r="Q13" s="16">
        <v>-17</v>
      </c>
      <c r="R13" s="16">
        <v>-26</v>
      </c>
      <c r="S13" s="16">
        <v>-31</v>
      </c>
      <c r="T13" s="16">
        <v>-22</v>
      </c>
      <c r="U13" s="16">
        <v>-19</v>
      </c>
      <c r="V13" s="16">
        <v>-36</v>
      </c>
      <c r="W13" s="248">
        <f>AVERAGE(C13:V13)</f>
        <v>-23.75</v>
      </c>
      <c r="X13" s="248"/>
      <c r="Y13" s="248"/>
      <c r="Z13" s="248"/>
    </row>
    <row r="14" ht="26" customHeight="1">
      <c r="B14" s="15">
        <v>43895</v>
      </c>
      <c r="C14" s="11">
        <v>-4</v>
      </c>
      <c r="D14" s="11">
        <v>-1</v>
      </c>
      <c r="E14" s="11">
        <v>-2</v>
      </c>
      <c r="F14" s="11">
        <v>-8</v>
      </c>
      <c r="G14" s="11">
        <v>-6</v>
      </c>
      <c r="H14" s="11">
        <v>-2</v>
      </c>
      <c r="I14" s="11">
        <v>-9</v>
      </c>
      <c r="J14" s="12">
        <v>0</v>
      </c>
      <c r="K14" s="20">
        <v>-13</v>
      </c>
      <c r="L14" s="14">
        <v>-5</v>
      </c>
      <c r="M14" s="11">
        <v>-2</v>
      </c>
      <c r="N14" s="11">
        <v>-8</v>
      </c>
      <c r="O14" s="11">
        <v>-5</v>
      </c>
      <c r="P14" s="11">
        <v>-2</v>
      </c>
      <c r="Q14" s="11">
        <v>-6</v>
      </c>
      <c r="R14" s="11">
        <v>-5</v>
      </c>
      <c r="S14" s="11">
        <v>-6</v>
      </c>
      <c r="T14" s="11">
        <v>-6</v>
      </c>
      <c r="U14" s="11">
        <v>-4</v>
      </c>
      <c r="V14" s="11">
        <v>-6</v>
      </c>
      <c r="W14" s="247">
        <f>AVERAGE(C14:V14)</f>
        <v>-5</v>
      </c>
      <c r="X14" s="247"/>
      <c r="Y14" s="247"/>
      <c r="Z14" s="247"/>
    </row>
    <row r="15" ht="27" customHeight="1">
      <c r="B15" s="21">
        <v>43896</v>
      </c>
      <c r="C15" s="16">
        <v>-8</v>
      </c>
      <c r="D15" s="16">
        <v>-6</v>
      </c>
      <c r="E15" s="16">
        <v>-7</v>
      </c>
      <c r="F15" s="16">
        <v>-13</v>
      </c>
      <c r="G15" s="16">
        <v>-9</v>
      </c>
      <c r="H15" s="16">
        <v>-6</v>
      </c>
      <c r="I15" s="16">
        <v>-13</v>
      </c>
      <c r="J15" s="17">
        <v>-6</v>
      </c>
      <c r="K15" s="18">
        <v>-17</v>
      </c>
      <c r="L15" s="19">
        <v>-11</v>
      </c>
      <c r="M15" s="16">
        <v>-10</v>
      </c>
      <c r="N15" s="16">
        <v>-12</v>
      </c>
      <c r="O15" s="16">
        <v>-8</v>
      </c>
      <c r="P15" s="16">
        <v>-5</v>
      </c>
      <c r="Q15" s="16">
        <v>-11</v>
      </c>
      <c r="R15" s="16">
        <v>-9</v>
      </c>
      <c r="S15" s="16">
        <v>-6</v>
      </c>
      <c r="T15" s="16">
        <v>-8</v>
      </c>
      <c r="U15" s="16">
        <v>-3</v>
      </c>
      <c r="V15" s="16">
        <v>-9</v>
      </c>
      <c r="W15" s="248">
        <f>AVERAGE(C15:V15)</f>
        <v>-8.85</v>
      </c>
      <c r="X15" s="248"/>
      <c r="Y15" s="248">
        <f>AVERAGE(W11:W15)</f>
        <v>-12.83</v>
      </c>
      <c r="Z15" s="248"/>
    </row>
    <row r="16" ht="28" customHeight="1">
      <c r="B16" s="249">
        <v>43897</v>
      </c>
      <c r="C16" s="11">
        <v>-10</v>
      </c>
      <c r="D16" s="11">
        <v>-13</v>
      </c>
      <c r="E16" s="11">
        <v>-12</v>
      </c>
      <c r="F16" s="11">
        <v>-13</v>
      </c>
      <c r="G16" s="11">
        <v>-14</v>
      </c>
      <c r="H16" s="11">
        <v>-14</v>
      </c>
      <c r="I16" s="11">
        <v>-14</v>
      </c>
      <c r="J16" s="12">
        <v>-5</v>
      </c>
      <c r="K16" s="20">
        <v>-19</v>
      </c>
      <c r="L16" s="14">
        <v>-16</v>
      </c>
      <c r="M16" s="11">
        <v>-15</v>
      </c>
      <c r="N16" s="11">
        <v>-10</v>
      </c>
      <c r="O16" s="11">
        <v>-10</v>
      </c>
      <c r="P16" s="11">
        <v>-9</v>
      </c>
      <c r="Q16" s="11">
        <v>-10</v>
      </c>
      <c r="R16" s="11">
        <v>-12</v>
      </c>
      <c r="S16" s="11">
        <v>-20</v>
      </c>
      <c r="T16" s="11">
        <v>-13</v>
      </c>
      <c r="U16" s="11">
        <v>-4</v>
      </c>
      <c r="V16" s="11">
        <v>-13</v>
      </c>
      <c r="W16" s="247">
        <f>AVERAGE(C16:V16)</f>
        <v>-12.3</v>
      </c>
      <c r="X16" s="247"/>
      <c r="Y16" s="247"/>
      <c r="Z16" s="247">
        <f>AVERAGE(W16:W17)</f>
        <v>-14.775</v>
      </c>
    </row>
    <row r="17" ht="28" customHeight="1">
      <c r="B17" s="24">
        <v>43898</v>
      </c>
      <c r="C17" s="25">
        <v>-15</v>
      </c>
      <c r="D17" s="25">
        <v>-13</v>
      </c>
      <c r="E17" s="25">
        <v>-19</v>
      </c>
      <c r="F17" s="25">
        <v>-12</v>
      </c>
      <c r="G17" s="25">
        <v>-26</v>
      </c>
      <c r="H17" s="25">
        <v>-5</v>
      </c>
      <c r="I17" s="25">
        <v>-12</v>
      </c>
      <c r="J17" s="26">
        <v>-15</v>
      </c>
      <c r="K17" s="27">
        <v>-35</v>
      </c>
      <c r="L17" s="28">
        <v>-21</v>
      </c>
      <c r="M17" s="25">
        <v>-27</v>
      </c>
      <c r="N17" s="25">
        <v>-23</v>
      </c>
      <c r="O17" s="25">
        <v>-14</v>
      </c>
      <c r="P17" s="25">
        <v>-3</v>
      </c>
      <c r="Q17" s="25">
        <v>-15</v>
      </c>
      <c r="R17" s="25">
        <v>-12</v>
      </c>
      <c r="S17" s="25">
        <v>-20</v>
      </c>
      <c r="T17" s="25">
        <v>-13</v>
      </c>
      <c r="U17" s="25">
        <v>-24</v>
      </c>
      <c r="V17" s="25">
        <v>-21</v>
      </c>
      <c r="W17" s="250">
        <f>AVERAGE(C17:V17)</f>
        <v>-17.25</v>
      </c>
      <c r="X17" s="250">
        <f>AVERAGE(W11:W17)</f>
        <v>-13.3857142857143</v>
      </c>
      <c r="Y17" s="250"/>
      <c r="Z17" s="250"/>
    </row>
    <row r="18" ht="28" customHeight="1">
      <c r="B18" s="29">
        <v>43899</v>
      </c>
      <c r="C18" s="30">
        <v>-11</v>
      </c>
      <c r="D18" s="31">
        <v>-6</v>
      </c>
      <c r="E18" s="31">
        <v>-10</v>
      </c>
      <c r="F18" s="31">
        <v>-18</v>
      </c>
      <c r="G18" s="31">
        <v>-19</v>
      </c>
      <c r="H18" s="31">
        <v>-8</v>
      </c>
      <c r="I18" s="31">
        <v>-19</v>
      </c>
      <c r="J18" s="32">
        <v>-14</v>
      </c>
      <c r="K18" s="33">
        <v>-27</v>
      </c>
      <c r="L18" s="251">
        <v>-15</v>
      </c>
      <c r="M18" s="252">
        <v>-6</v>
      </c>
      <c r="N18" s="252">
        <v>-23</v>
      </c>
      <c r="O18" s="252">
        <v>-11</v>
      </c>
      <c r="P18" s="252">
        <v>-9</v>
      </c>
      <c r="Q18" s="252">
        <v>-14</v>
      </c>
      <c r="R18" s="252">
        <v>-15</v>
      </c>
      <c r="S18" s="252">
        <v>-14</v>
      </c>
      <c r="T18" s="252">
        <v>-13</v>
      </c>
      <c r="U18" s="252">
        <v>-14</v>
      </c>
      <c r="V18" s="253">
        <v>-18</v>
      </c>
      <c r="W18" s="254">
        <f>AVERAGE(C18:V18)</f>
        <v>-14.2</v>
      </c>
      <c r="X18" s="255"/>
      <c r="Y18" s="255"/>
      <c r="Z18" s="256"/>
    </row>
    <row r="19" ht="27" customHeight="1">
      <c r="B19" s="35">
        <v>43900</v>
      </c>
      <c r="C19" s="36">
        <v>-19</v>
      </c>
      <c r="D19" s="36">
        <v>-15</v>
      </c>
      <c r="E19" s="36">
        <v>-19</v>
      </c>
      <c r="F19" s="36">
        <v>-29</v>
      </c>
      <c r="G19" s="36">
        <v>-19</v>
      </c>
      <c r="H19" s="36">
        <v>-12</v>
      </c>
      <c r="I19" s="36">
        <v>-29</v>
      </c>
      <c r="J19" s="37">
        <v>-20</v>
      </c>
      <c r="K19" s="38">
        <v>-32</v>
      </c>
      <c r="L19" s="39">
        <v>-21</v>
      </c>
      <c r="M19" s="36">
        <v>-14</v>
      </c>
      <c r="N19" s="36">
        <v>-31</v>
      </c>
      <c r="O19" s="36">
        <v>-22</v>
      </c>
      <c r="P19" s="36">
        <v>-13</v>
      </c>
      <c r="Q19" s="36">
        <v>-23</v>
      </c>
      <c r="R19" s="36">
        <v>-20</v>
      </c>
      <c r="S19" s="36">
        <v>-13</v>
      </c>
      <c r="T19" s="36">
        <v>-18</v>
      </c>
      <c r="U19" s="36">
        <v>-30</v>
      </c>
      <c r="V19" s="36">
        <v>-20</v>
      </c>
      <c r="W19" s="257">
        <f>AVERAGE(C19:V19)</f>
        <v>-20.95</v>
      </c>
      <c r="X19" s="257"/>
      <c r="Y19" s="257"/>
      <c r="Z19" s="257"/>
    </row>
    <row r="20" ht="26" customHeight="1">
      <c r="B20" s="15">
        <v>43901</v>
      </c>
      <c r="C20" s="11">
        <v>-24</v>
      </c>
      <c r="D20" s="11">
        <v>-21</v>
      </c>
      <c r="E20" s="11">
        <v>-30</v>
      </c>
      <c r="F20" s="11">
        <v>-39</v>
      </c>
      <c r="G20" s="11">
        <v>-23</v>
      </c>
      <c r="H20" s="11">
        <v>-13</v>
      </c>
      <c r="I20" s="11">
        <v>-35</v>
      </c>
      <c r="J20" s="12">
        <v>-27</v>
      </c>
      <c r="K20" s="20">
        <v>-36</v>
      </c>
      <c r="L20" s="14">
        <v>-24</v>
      </c>
      <c r="M20" s="11">
        <v>-18</v>
      </c>
      <c r="N20" s="11">
        <v>-35</v>
      </c>
      <c r="O20" s="11">
        <v>-28</v>
      </c>
      <c r="P20" s="11">
        <v>-19</v>
      </c>
      <c r="Q20" s="11">
        <v>-30</v>
      </c>
      <c r="R20" s="11">
        <v>-25</v>
      </c>
      <c r="S20" s="11">
        <v>-23</v>
      </c>
      <c r="T20" s="11">
        <v>-21</v>
      </c>
      <c r="U20" s="11">
        <v>-35</v>
      </c>
      <c r="V20" s="11">
        <v>-23</v>
      </c>
      <c r="W20" s="247">
        <f>AVERAGE(C20:V20)</f>
        <v>-26.45</v>
      </c>
      <c r="X20" s="247"/>
      <c r="Y20" s="247"/>
      <c r="Z20" s="247"/>
    </row>
    <row r="21" ht="26" customHeight="1">
      <c r="B21" s="15">
        <v>43902</v>
      </c>
      <c r="C21" s="40">
        <v>-33</v>
      </c>
      <c r="D21" s="40">
        <v>-30</v>
      </c>
      <c r="E21" s="40">
        <v>-41</v>
      </c>
      <c r="F21" s="40">
        <v>-50</v>
      </c>
      <c r="G21" s="40">
        <v>-27</v>
      </c>
      <c r="H21" s="40">
        <v>-22</v>
      </c>
      <c r="I21" s="40">
        <v>-46</v>
      </c>
      <c r="J21" s="41">
        <v>-34</v>
      </c>
      <c r="K21" s="42">
        <v>-43</v>
      </c>
      <c r="L21" s="43">
        <v>-29</v>
      </c>
      <c r="M21" s="40">
        <v>-29</v>
      </c>
      <c r="N21" s="40">
        <v>-43</v>
      </c>
      <c r="O21" s="40">
        <v>-39</v>
      </c>
      <c r="P21" s="40">
        <v>-26</v>
      </c>
      <c r="Q21" s="40">
        <v>-40</v>
      </c>
      <c r="R21" s="40">
        <v>-31</v>
      </c>
      <c r="S21" s="40">
        <v>-31</v>
      </c>
      <c r="T21" s="40">
        <v>-32</v>
      </c>
      <c r="U21" s="40">
        <v>-41</v>
      </c>
      <c r="V21" s="40">
        <v>-29</v>
      </c>
      <c r="W21" s="248">
        <f>AVERAGE(C21:V21)</f>
        <v>-34.8</v>
      </c>
      <c r="X21" s="248"/>
      <c r="Y21" s="248"/>
      <c r="Z21" s="248"/>
    </row>
    <row r="22" ht="26" customHeight="1">
      <c r="B22" s="44">
        <v>43903</v>
      </c>
      <c r="C22" s="45">
        <v>-40</v>
      </c>
      <c r="D22" s="45">
        <v>-39</v>
      </c>
      <c r="E22" s="45">
        <v>-47</v>
      </c>
      <c r="F22" s="45">
        <v>-57</v>
      </c>
      <c r="G22" s="45">
        <v>-32</v>
      </c>
      <c r="H22" s="45">
        <v>-19</v>
      </c>
      <c r="I22" s="45">
        <v>-53</v>
      </c>
      <c r="J22" s="46">
        <v>-44</v>
      </c>
      <c r="K22" s="47">
        <v>-50</v>
      </c>
      <c r="L22" s="48">
        <v>-39</v>
      </c>
      <c r="M22" s="45">
        <v>-41</v>
      </c>
      <c r="N22" s="45">
        <v>-50</v>
      </c>
      <c r="O22" s="45">
        <v>-47</v>
      </c>
      <c r="P22" s="45">
        <v>-31</v>
      </c>
      <c r="Q22" s="45">
        <v>-48</v>
      </c>
      <c r="R22" s="45">
        <v>-39</v>
      </c>
      <c r="S22" s="45">
        <v>-41</v>
      </c>
      <c r="T22" s="45">
        <v>-37</v>
      </c>
      <c r="U22" s="45">
        <v>-54</v>
      </c>
      <c r="V22" s="165">
        <v>-36</v>
      </c>
      <c r="W22" s="247">
        <f>AVERAGE(C22:V22)</f>
        <v>-42.2</v>
      </c>
      <c r="X22" s="247"/>
      <c r="Y22" s="247">
        <f>AVERAGE(W18:W22)</f>
        <v>-27.72</v>
      </c>
      <c r="Z22" s="247"/>
    </row>
    <row r="23" ht="26" customHeight="1">
      <c r="B23" s="44">
        <v>43904</v>
      </c>
      <c r="C23" s="49">
        <v>-57</v>
      </c>
      <c r="D23" s="49">
        <v>-50</v>
      </c>
      <c r="E23" s="49">
        <v>-59</v>
      </c>
      <c r="F23" s="49">
        <v>-67</v>
      </c>
      <c r="G23" s="49">
        <v>-53</v>
      </c>
      <c r="H23" s="49">
        <v>-37</v>
      </c>
      <c r="I23" s="49">
        <v>-65</v>
      </c>
      <c r="J23" s="50">
        <v>-58</v>
      </c>
      <c r="K23" s="51">
        <v>-67</v>
      </c>
      <c r="L23" s="52">
        <v>-58</v>
      </c>
      <c r="M23" s="49">
        <v>-56</v>
      </c>
      <c r="N23" s="49">
        <v>-69</v>
      </c>
      <c r="O23" s="49">
        <v>-55</v>
      </c>
      <c r="P23" s="49">
        <v>-48</v>
      </c>
      <c r="Q23" s="49">
        <v>-57</v>
      </c>
      <c r="R23" s="49">
        <v>-57</v>
      </c>
      <c r="S23" s="49">
        <v>-68</v>
      </c>
      <c r="T23" s="49">
        <v>-58</v>
      </c>
      <c r="U23" s="49">
        <v>-74</v>
      </c>
      <c r="V23" s="166">
        <v>-60</v>
      </c>
      <c r="W23" s="248">
        <f>AVERAGE(C23:V23)</f>
        <v>-58.65</v>
      </c>
      <c r="X23" s="248"/>
      <c r="Y23" s="248"/>
      <c r="Z23" s="248">
        <f>AVERAGE(W23:W24)</f>
        <v>-66.5</v>
      </c>
    </row>
    <row r="24" ht="26" customHeight="1">
      <c r="B24" s="44">
        <v>43905</v>
      </c>
      <c r="C24" s="45">
        <v>-73</v>
      </c>
      <c r="D24" s="45">
        <v>-66</v>
      </c>
      <c r="E24" s="45">
        <v>-74</v>
      </c>
      <c r="F24" s="45">
        <v>-80</v>
      </c>
      <c r="G24" s="45">
        <v>-71</v>
      </c>
      <c r="H24" s="45">
        <v>-58</v>
      </c>
      <c r="I24" s="45">
        <v>-76</v>
      </c>
      <c r="J24" s="46">
        <v>-74</v>
      </c>
      <c r="K24" s="47">
        <v>-78</v>
      </c>
      <c r="L24" s="48">
        <v>-72</v>
      </c>
      <c r="M24" s="45">
        <v>-77</v>
      </c>
      <c r="N24" s="45">
        <v>-82</v>
      </c>
      <c r="O24" s="45">
        <v>-73</v>
      </c>
      <c r="P24" s="45">
        <v>-68</v>
      </c>
      <c r="Q24" s="45">
        <v>-75</v>
      </c>
      <c r="R24" s="45">
        <v>-70</v>
      </c>
      <c r="S24" s="45">
        <v>-80</v>
      </c>
      <c r="T24" s="45">
        <v>-74</v>
      </c>
      <c r="U24" s="45">
        <v>-90</v>
      </c>
      <c r="V24" s="165">
        <v>-76</v>
      </c>
      <c r="W24" s="247">
        <f>AVERAGE(C24:V24)</f>
        <v>-74.34999999999999</v>
      </c>
      <c r="X24" s="247">
        <f>AVERAGE(W18:W24)</f>
        <v>-38.8</v>
      </c>
      <c r="Y24" s="247"/>
      <c r="Z24" s="247"/>
    </row>
    <row r="25" ht="26" customHeight="1">
      <c r="B25" s="44">
        <v>43906</v>
      </c>
      <c r="C25" s="49">
        <v>-44</v>
      </c>
      <c r="D25" s="49">
        <v>-40</v>
      </c>
      <c r="E25" s="49">
        <v>-51</v>
      </c>
      <c r="F25" s="49">
        <v>-60</v>
      </c>
      <c r="G25" s="49">
        <v>-37</v>
      </c>
      <c r="H25" s="49">
        <v>-35</v>
      </c>
      <c r="I25" s="49">
        <v>-56</v>
      </c>
      <c r="J25" s="50">
        <v>-44</v>
      </c>
      <c r="K25" s="51">
        <v>-52</v>
      </c>
      <c r="L25" s="52">
        <v>-42</v>
      </c>
      <c r="M25" s="49">
        <v>-42</v>
      </c>
      <c r="N25" s="49">
        <v>-52</v>
      </c>
      <c r="O25" s="49">
        <v>-48</v>
      </c>
      <c r="P25" s="49">
        <v>-35</v>
      </c>
      <c r="Q25" s="49">
        <v>-53</v>
      </c>
      <c r="R25" s="49">
        <v>-40</v>
      </c>
      <c r="S25" s="49">
        <v>-44</v>
      </c>
      <c r="T25" s="49">
        <v>-42</v>
      </c>
      <c r="U25" s="49">
        <v>-49</v>
      </c>
      <c r="V25" s="166">
        <v>-42</v>
      </c>
      <c r="W25" s="248">
        <f>AVERAGE(C25:V25)</f>
        <v>-45.4</v>
      </c>
      <c r="X25" s="248"/>
      <c r="Y25" s="248"/>
      <c r="Z25" s="248"/>
    </row>
    <row r="26" ht="26" customHeight="1">
      <c r="B26" s="44">
        <v>43907</v>
      </c>
      <c r="C26" s="45">
        <v>-45</v>
      </c>
      <c r="D26" s="45">
        <v>-44</v>
      </c>
      <c r="E26" s="45">
        <v>-54</v>
      </c>
      <c r="F26" s="45">
        <v>-61</v>
      </c>
      <c r="G26" s="45">
        <v>-40</v>
      </c>
      <c r="H26" s="45">
        <v>-38</v>
      </c>
      <c r="I26" s="45">
        <v>-57</v>
      </c>
      <c r="J26" s="46">
        <v>-48</v>
      </c>
      <c r="K26" s="47">
        <v>-55</v>
      </c>
      <c r="L26" s="48">
        <v>-44</v>
      </c>
      <c r="M26" s="45">
        <v>-44</v>
      </c>
      <c r="N26" s="45">
        <v>-55</v>
      </c>
      <c r="O26" s="45">
        <v>-52</v>
      </c>
      <c r="P26" s="45">
        <v>-37</v>
      </c>
      <c r="Q26" s="45">
        <v>-56</v>
      </c>
      <c r="R26" s="45">
        <v>-42</v>
      </c>
      <c r="S26" s="45">
        <v>-45</v>
      </c>
      <c r="T26" s="45">
        <v>-44</v>
      </c>
      <c r="U26" s="45">
        <v>-50</v>
      </c>
      <c r="V26" s="165">
        <v>-47</v>
      </c>
      <c r="W26" s="247">
        <f>AVERAGE(C26:V26)</f>
        <v>-47.9</v>
      </c>
      <c r="X26" s="247"/>
      <c r="Y26" s="247"/>
      <c r="Z26" s="247"/>
    </row>
    <row r="27" ht="26" customHeight="1">
      <c r="B27" s="44">
        <v>43908</v>
      </c>
      <c r="C27" s="49">
        <v>-46</v>
      </c>
      <c r="D27" s="49">
        <v>-43</v>
      </c>
      <c r="E27" s="49">
        <v>-54</v>
      </c>
      <c r="F27" s="49">
        <v>-62</v>
      </c>
      <c r="G27" s="49">
        <v>-41</v>
      </c>
      <c r="H27" s="49">
        <v>-37</v>
      </c>
      <c r="I27" s="49">
        <v>-57</v>
      </c>
      <c r="J27" s="50">
        <v>-50</v>
      </c>
      <c r="K27" s="51">
        <v>-57</v>
      </c>
      <c r="L27" s="52">
        <v>-46</v>
      </c>
      <c r="M27" s="49">
        <v>-43</v>
      </c>
      <c r="N27" s="49">
        <v>-56</v>
      </c>
      <c r="O27" s="49">
        <v>-52</v>
      </c>
      <c r="P27" s="49">
        <v>-38</v>
      </c>
      <c r="Q27" s="49">
        <v>-56</v>
      </c>
      <c r="R27" s="49">
        <v>-43</v>
      </c>
      <c r="S27" s="49">
        <v>-46</v>
      </c>
      <c r="T27" s="49">
        <v>-44</v>
      </c>
      <c r="U27" s="49">
        <v>-52</v>
      </c>
      <c r="V27" s="166">
        <v>-47</v>
      </c>
      <c r="W27" s="248">
        <f>AVERAGE(C27:V27)</f>
        <v>-48.5</v>
      </c>
      <c r="X27" s="248"/>
      <c r="Y27" s="248"/>
      <c r="Z27" s="248"/>
    </row>
    <row r="28" ht="26" customHeight="1">
      <c r="B28" s="44">
        <v>43909</v>
      </c>
      <c r="C28" s="45">
        <v>-49</v>
      </c>
      <c r="D28" s="45">
        <v>-47</v>
      </c>
      <c r="E28" s="45">
        <v>-58</v>
      </c>
      <c r="F28" s="45">
        <v>-63</v>
      </c>
      <c r="G28" s="45">
        <v>-43</v>
      </c>
      <c r="H28" s="45">
        <v>-39</v>
      </c>
      <c r="I28" s="45">
        <v>-59</v>
      </c>
      <c r="J28" s="46">
        <v>-51</v>
      </c>
      <c r="K28" s="47">
        <v>-58</v>
      </c>
      <c r="L28" s="48">
        <v>-48</v>
      </c>
      <c r="M28" s="45">
        <v>-46</v>
      </c>
      <c r="N28" s="45">
        <v>-57</v>
      </c>
      <c r="O28" s="45">
        <v>-54</v>
      </c>
      <c r="P28" s="45">
        <v>-38</v>
      </c>
      <c r="Q28" s="45">
        <v>-57</v>
      </c>
      <c r="R28" s="45">
        <v>-46</v>
      </c>
      <c r="S28" s="45">
        <v>-49</v>
      </c>
      <c r="T28" s="45">
        <v>-49</v>
      </c>
      <c r="U28" s="45">
        <v>-59</v>
      </c>
      <c r="V28" s="165">
        <v>-49</v>
      </c>
      <c r="W28" s="247">
        <f>AVERAGE(C28:V28)</f>
        <v>-50.95</v>
      </c>
      <c r="X28" s="247"/>
      <c r="Y28" s="247"/>
      <c r="Z28" s="247"/>
    </row>
    <row r="29" ht="27" customHeight="1">
      <c r="B29" s="53">
        <v>43910</v>
      </c>
      <c r="C29" s="54">
        <v>-51</v>
      </c>
      <c r="D29" s="54">
        <v>-49</v>
      </c>
      <c r="E29" s="54">
        <v>-59</v>
      </c>
      <c r="F29" s="54">
        <v>-65</v>
      </c>
      <c r="G29" s="54">
        <v>-44</v>
      </c>
      <c r="H29" s="54">
        <v>-38</v>
      </c>
      <c r="I29" s="54">
        <v>-61</v>
      </c>
      <c r="J29" s="55">
        <v>-55</v>
      </c>
      <c r="K29" s="56">
        <v>-59</v>
      </c>
      <c r="L29" s="57">
        <v>-51</v>
      </c>
      <c r="M29" s="54">
        <v>-53</v>
      </c>
      <c r="N29" s="54">
        <v>-60</v>
      </c>
      <c r="O29" s="54">
        <v>-55</v>
      </c>
      <c r="P29" s="54">
        <v>-40</v>
      </c>
      <c r="Q29" s="54">
        <v>-59</v>
      </c>
      <c r="R29" s="54">
        <v>-48</v>
      </c>
      <c r="S29" s="54">
        <v>-51</v>
      </c>
      <c r="T29" s="54">
        <v>-49</v>
      </c>
      <c r="U29" s="54">
        <v>-68</v>
      </c>
      <c r="V29" s="258">
        <v>-51</v>
      </c>
      <c r="W29" s="259">
        <f>AVERAGE(C29:V29)</f>
        <v>-53.3</v>
      </c>
      <c r="X29" s="259"/>
      <c r="Y29" s="259">
        <f>AVERAGE(W25:W29)</f>
        <v>-49.21</v>
      </c>
      <c r="Z29" s="259"/>
    </row>
    <row r="30" ht="28" customHeight="1">
      <c r="B30" s="58">
        <v>43911</v>
      </c>
      <c r="C30" s="59">
        <v>-63</v>
      </c>
      <c r="D30" s="60">
        <v>-61</v>
      </c>
      <c r="E30" s="60">
        <v>-68</v>
      </c>
      <c r="F30" s="60">
        <v>-72</v>
      </c>
      <c r="G30" s="60">
        <v>-60</v>
      </c>
      <c r="H30" s="60">
        <v>-50</v>
      </c>
      <c r="I30" s="60">
        <v>-71</v>
      </c>
      <c r="J30" s="61">
        <v>-68</v>
      </c>
      <c r="K30" s="62">
        <v>-72</v>
      </c>
      <c r="L30" s="260">
        <v>-65</v>
      </c>
      <c r="M30" s="261">
        <v>-65</v>
      </c>
      <c r="N30" s="261">
        <v>-74</v>
      </c>
      <c r="O30" s="261">
        <v>-63</v>
      </c>
      <c r="P30" s="261">
        <v>-57</v>
      </c>
      <c r="Q30" s="261">
        <v>-66</v>
      </c>
      <c r="R30" s="261">
        <v>-63</v>
      </c>
      <c r="S30" s="261">
        <v>-68</v>
      </c>
      <c r="T30" s="261">
        <v>-68</v>
      </c>
      <c r="U30" s="261">
        <v>-78</v>
      </c>
      <c r="V30" s="262">
        <v>-66</v>
      </c>
      <c r="W30" s="263">
        <f>AVERAGE(C30:V30)</f>
        <v>-65.90000000000001</v>
      </c>
      <c r="X30" s="264"/>
      <c r="Y30" s="265"/>
      <c r="Z30" s="266">
        <f>AVERAGE(W30:W31)</f>
        <v>-72.72499999999999</v>
      </c>
    </row>
    <row r="31" ht="27" customHeight="1">
      <c r="B31" s="64">
        <v>43912</v>
      </c>
      <c r="C31" s="65">
        <v>-77</v>
      </c>
      <c r="D31" s="65">
        <v>-77</v>
      </c>
      <c r="E31" s="65">
        <v>-83</v>
      </c>
      <c r="F31" s="65">
        <v>-85</v>
      </c>
      <c r="G31" s="65">
        <v>-73</v>
      </c>
      <c r="H31" s="65">
        <v>-65</v>
      </c>
      <c r="I31" s="65">
        <v>-81</v>
      </c>
      <c r="J31" s="65">
        <v>-80</v>
      </c>
      <c r="K31" s="65">
        <v>-82</v>
      </c>
      <c r="L31" s="65">
        <v>-77</v>
      </c>
      <c r="M31" s="65">
        <v>-81</v>
      </c>
      <c r="N31" s="65">
        <v>-85</v>
      </c>
      <c r="O31" s="65">
        <v>-80</v>
      </c>
      <c r="P31" s="65">
        <v>-74</v>
      </c>
      <c r="Q31" s="65">
        <v>-86</v>
      </c>
      <c r="R31" s="65">
        <v>-73</v>
      </c>
      <c r="S31" s="65">
        <v>-83</v>
      </c>
      <c r="T31" s="65">
        <v>-78</v>
      </c>
      <c r="U31" s="65">
        <v>-92</v>
      </c>
      <c r="V31" s="267">
        <v>-79</v>
      </c>
      <c r="W31" s="268">
        <f>AVERAGE(C31:V31)</f>
        <v>-79.55</v>
      </c>
      <c r="X31" s="268">
        <f>AVERAGE(W25:W31)</f>
        <v>-55.9285714285714</v>
      </c>
      <c r="Y31" s="268"/>
      <c r="Z31" s="268"/>
    </row>
    <row r="32" ht="27" customHeight="1">
      <c r="B32" s="66">
        <v>43913</v>
      </c>
      <c r="C32" s="45">
        <v>-52</v>
      </c>
      <c r="D32" s="45">
        <v>-52</v>
      </c>
      <c r="E32" s="45">
        <v>-59</v>
      </c>
      <c r="F32" s="45">
        <v>-66</v>
      </c>
      <c r="G32" s="45">
        <v>-48</v>
      </c>
      <c r="H32" s="45">
        <v>-42</v>
      </c>
      <c r="I32" s="45">
        <v>-60</v>
      </c>
      <c r="J32" s="45">
        <v>-54</v>
      </c>
      <c r="K32" s="45">
        <v>-62</v>
      </c>
      <c r="L32" s="45">
        <v>-52</v>
      </c>
      <c r="M32" s="45">
        <v>-52</v>
      </c>
      <c r="N32" s="45">
        <v>-62</v>
      </c>
      <c r="O32" s="45">
        <v>-57</v>
      </c>
      <c r="P32" s="45">
        <v>-42</v>
      </c>
      <c r="Q32" s="45">
        <v>-59</v>
      </c>
      <c r="R32" s="45">
        <v>-49</v>
      </c>
      <c r="S32" s="45">
        <v>-51</v>
      </c>
      <c r="T32" s="45">
        <v>-50</v>
      </c>
      <c r="U32" s="45">
        <v>-65</v>
      </c>
      <c r="V32" s="165">
        <v>-52</v>
      </c>
      <c r="W32" s="247">
        <f>AVERAGE(C32:V32)</f>
        <v>-54.3</v>
      </c>
      <c r="X32" s="247"/>
      <c r="Y32" s="247"/>
      <c r="Z32" s="247"/>
    </row>
    <row r="33" ht="28" customHeight="1">
      <c r="B33" s="67">
        <v>43914</v>
      </c>
      <c r="C33" s="52">
        <v>-54</v>
      </c>
      <c r="D33" s="49">
        <v>-52</v>
      </c>
      <c r="E33" s="49">
        <v>-60</v>
      </c>
      <c r="F33" s="49">
        <v>-66</v>
      </c>
      <c r="G33" s="49">
        <v>-47</v>
      </c>
      <c r="H33" s="49">
        <v>-41</v>
      </c>
      <c r="I33" s="49">
        <v>-60</v>
      </c>
      <c r="J33" s="49">
        <v>-53</v>
      </c>
      <c r="K33" s="49">
        <v>-61</v>
      </c>
      <c r="L33" s="49">
        <v>-53</v>
      </c>
      <c r="M33" s="49">
        <v>-50</v>
      </c>
      <c r="N33" s="49">
        <v>-63</v>
      </c>
      <c r="O33" s="49">
        <v>-59</v>
      </c>
      <c r="P33" s="49">
        <v>-41</v>
      </c>
      <c r="Q33" s="49">
        <v>-60</v>
      </c>
      <c r="R33" s="49">
        <v>-49</v>
      </c>
      <c r="S33" s="49">
        <v>-47</v>
      </c>
      <c r="T33" s="49">
        <v>-49</v>
      </c>
      <c r="U33" s="49">
        <v>-63</v>
      </c>
      <c r="V33" s="166">
        <v>-51</v>
      </c>
      <c r="W33" s="248">
        <f>AVERAGE(C33:V33)</f>
        <v>-53.95</v>
      </c>
      <c r="X33" s="248"/>
      <c r="Y33" s="248"/>
      <c r="Z33" s="248"/>
    </row>
    <row r="34" ht="28" customHeight="1">
      <c r="B34" s="68">
        <v>43915</v>
      </c>
      <c r="C34" s="45">
        <v>-56</v>
      </c>
      <c r="D34" s="45">
        <v>-51</v>
      </c>
      <c r="E34" s="45">
        <v>-62</v>
      </c>
      <c r="F34" s="45">
        <v>-67</v>
      </c>
      <c r="G34" s="45">
        <v>-49</v>
      </c>
      <c r="H34" s="45">
        <v>-37</v>
      </c>
      <c r="I34" s="45">
        <v>-61</v>
      </c>
      <c r="J34" s="45">
        <v>-55</v>
      </c>
      <c r="K34" s="45">
        <v>-63</v>
      </c>
      <c r="L34" s="45">
        <v>-56</v>
      </c>
      <c r="M34" s="45">
        <v>-49</v>
      </c>
      <c r="N34" s="45">
        <v>-64</v>
      </c>
      <c r="O34" s="45">
        <v>-59</v>
      </c>
      <c r="P34" s="45">
        <v>-42</v>
      </c>
      <c r="Q34" s="45">
        <v>-63</v>
      </c>
      <c r="R34" s="45">
        <v>-50</v>
      </c>
      <c r="S34" s="45">
        <v>-52</v>
      </c>
      <c r="T34" s="45">
        <v>-51</v>
      </c>
      <c r="U34" s="45">
        <v>-63</v>
      </c>
      <c r="V34" s="165">
        <v>-52</v>
      </c>
      <c r="W34" s="247">
        <f>AVERAGE(C34:V34)</f>
        <v>-55.1</v>
      </c>
      <c r="X34" s="247"/>
      <c r="Y34" s="247"/>
      <c r="Z34" s="247"/>
    </row>
    <row r="35" ht="28" customHeight="1">
      <c r="B35" s="22">
        <v>43916</v>
      </c>
      <c r="C35" s="69">
        <v>-59</v>
      </c>
      <c r="D35" s="49">
        <v>-59</v>
      </c>
      <c r="E35" s="49">
        <v>-65</v>
      </c>
      <c r="F35" s="49">
        <v>-69</v>
      </c>
      <c r="G35" s="49">
        <v>-56</v>
      </c>
      <c r="H35" s="49">
        <v>-48</v>
      </c>
      <c r="I35" s="49">
        <v>-64</v>
      </c>
      <c r="J35" s="49">
        <v>-56</v>
      </c>
      <c r="K35" s="49">
        <v>-67</v>
      </c>
      <c r="L35" s="49">
        <v>-60</v>
      </c>
      <c r="M35" s="49">
        <v>-49</v>
      </c>
      <c r="N35" s="49">
        <v>-67</v>
      </c>
      <c r="O35" s="49">
        <v>-62</v>
      </c>
      <c r="P35" s="49">
        <v>-46</v>
      </c>
      <c r="Q35" s="49">
        <v>-62</v>
      </c>
      <c r="R35" s="49">
        <v>-55</v>
      </c>
      <c r="S35" s="49">
        <v>-57</v>
      </c>
      <c r="T35" s="49">
        <v>-56</v>
      </c>
      <c r="U35" s="49">
        <v>-66</v>
      </c>
      <c r="V35" s="166">
        <v>-60</v>
      </c>
      <c r="W35" s="248">
        <f>AVERAGE(C35:V35)</f>
        <v>-59.15</v>
      </c>
      <c r="X35" s="248"/>
      <c r="Y35" s="248"/>
      <c r="Z35" s="248"/>
    </row>
    <row r="36" ht="27" customHeight="1">
      <c r="B36" s="70">
        <v>43917</v>
      </c>
      <c r="C36" s="45">
        <v>-60</v>
      </c>
      <c r="D36" s="45">
        <v>-58</v>
      </c>
      <c r="E36" s="45">
        <v>-63</v>
      </c>
      <c r="F36" s="45">
        <v>-69</v>
      </c>
      <c r="G36" s="45">
        <v>-57</v>
      </c>
      <c r="H36" s="45">
        <v>-51</v>
      </c>
      <c r="I36" s="45">
        <v>-65</v>
      </c>
      <c r="J36" s="45">
        <v>-61</v>
      </c>
      <c r="K36" s="45">
        <v>-68</v>
      </c>
      <c r="L36" s="45">
        <v>-62</v>
      </c>
      <c r="M36" s="45">
        <v>-60</v>
      </c>
      <c r="N36" s="45">
        <v>-69</v>
      </c>
      <c r="O36" s="45">
        <v>-61</v>
      </c>
      <c r="P36" s="45">
        <v>-48</v>
      </c>
      <c r="Q36" s="45">
        <v>-62</v>
      </c>
      <c r="R36" s="45">
        <v>-58</v>
      </c>
      <c r="S36" s="45">
        <v>-59</v>
      </c>
      <c r="T36" s="45">
        <v>-59</v>
      </c>
      <c r="U36" s="45">
        <v>-73</v>
      </c>
      <c r="V36" s="165">
        <v>-62</v>
      </c>
      <c r="W36" s="247">
        <f>AVERAGE(C36:V36)</f>
        <v>-61.25</v>
      </c>
      <c r="X36" s="247"/>
      <c r="Y36" s="247">
        <f>AVERAGE(W32:W36)</f>
        <v>-56.75</v>
      </c>
      <c r="Z36" s="247"/>
    </row>
    <row r="37" ht="26" customHeight="1">
      <c r="B37" s="44">
        <v>43918</v>
      </c>
      <c r="C37" s="49">
        <v>-66</v>
      </c>
      <c r="D37" s="49">
        <v>-65</v>
      </c>
      <c r="E37" s="49">
        <v>-70</v>
      </c>
      <c r="F37" s="49">
        <v>-73</v>
      </c>
      <c r="G37" s="49">
        <v>-65</v>
      </c>
      <c r="H37" s="49">
        <v>-57</v>
      </c>
      <c r="I37" s="49">
        <v>-72</v>
      </c>
      <c r="J37" s="49">
        <v>-70</v>
      </c>
      <c r="K37" s="49">
        <v>-74</v>
      </c>
      <c r="L37" s="49">
        <v>-68</v>
      </c>
      <c r="M37" s="49">
        <v>-66</v>
      </c>
      <c r="N37" s="49">
        <v>-76</v>
      </c>
      <c r="O37" s="49">
        <v>-66</v>
      </c>
      <c r="P37" s="49">
        <v>-57</v>
      </c>
      <c r="Q37" s="49">
        <v>-66</v>
      </c>
      <c r="R37" s="49">
        <v>-66</v>
      </c>
      <c r="S37" s="49">
        <v>-75</v>
      </c>
      <c r="T37" s="49">
        <v>-71</v>
      </c>
      <c r="U37" s="49">
        <v>-81</v>
      </c>
      <c r="V37" s="166">
        <v>-70</v>
      </c>
      <c r="W37" s="248">
        <f>AVERAGE(C37:V37)</f>
        <v>-68.7</v>
      </c>
      <c r="X37" s="248"/>
      <c r="Y37" s="248"/>
      <c r="Z37" s="248">
        <f>AVERAGE(W37:W38)</f>
        <v>-74.90000000000001</v>
      </c>
    </row>
    <row r="38" ht="26" customHeight="1">
      <c r="B38" s="44">
        <v>43919</v>
      </c>
      <c r="C38" s="45">
        <v>-80</v>
      </c>
      <c r="D38" s="45">
        <v>-79</v>
      </c>
      <c r="E38" s="45">
        <v>-84</v>
      </c>
      <c r="F38" s="45">
        <v>-85</v>
      </c>
      <c r="G38" s="45">
        <v>-76</v>
      </c>
      <c r="H38" s="45">
        <v>-69</v>
      </c>
      <c r="I38" s="45">
        <v>-82</v>
      </c>
      <c r="J38" s="45">
        <v>-80</v>
      </c>
      <c r="K38" s="45">
        <v>-83</v>
      </c>
      <c r="L38" s="45">
        <v>-78</v>
      </c>
      <c r="M38" s="45">
        <v>-80</v>
      </c>
      <c r="N38" s="45">
        <v>-86</v>
      </c>
      <c r="O38" s="45">
        <v>-81</v>
      </c>
      <c r="P38" s="45">
        <v>-78</v>
      </c>
      <c r="Q38" s="45">
        <v>-85</v>
      </c>
      <c r="R38" s="45">
        <v>-75</v>
      </c>
      <c r="S38" s="45">
        <v>-86</v>
      </c>
      <c r="T38" s="45">
        <v>-81</v>
      </c>
      <c r="U38" s="45">
        <v>-93</v>
      </c>
      <c r="V38" s="165">
        <v>-81</v>
      </c>
      <c r="W38" s="247">
        <f>AVERAGE(C38:V38)</f>
        <v>-81.09999999999999</v>
      </c>
      <c r="X38" s="247">
        <f>AVERAGE(W32:W38)</f>
        <v>-61.9357142857143</v>
      </c>
      <c r="Y38" s="247"/>
      <c r="Z38" s="247"/>
    </row>
    <row r="39" ht="26" customHeight="1">
      <c r="B39" s="44">
        <v>43920</v>
      </c>
      <c r="C39" s="49">
        <v>-56</v>
      </c>
      <c r="D39" s="49">
        <v>-56</v>
      </c>
      <c r="E39" s="49">
        <v>-63</v>
      </c>
      <c r="F39" s="49">
        <v>-67</v>
      </c>
      <c r="G39" s="49">
        <v>-55</v>
      </c>
      <c r="H39" s="49">
        <v>-50</v>
      </c>
      <c r="I39" s="49">
        <v>-63</v>
      </c>
      <c r="J39" s="49">
        <v>-57</v>
      </c>
      <c r="K39" s="49">
        <v>-66</v>
      </c>
      <c r="L39" s="49">
        <v>-59</v>
      </c>
      <c r="M39" s="49">
        <v>-53</v>
      </c>
      <c r="N39" s="49">
        <v>-67</v>
      </c>
      <c r="O39" s="49">
        <v>-59</v>
      </c>
      <c r="P39" s="49">
        <v>-48</v>
      </c>
      <c r="Q39" s="49">
        <v>-60</v>
      </c>
      <c r="R39" s="49">
        <v>-56</v>
      </c>
      <c r="S39" s="49">
        <v>-61</v>
      </c>
      <c r="T39" s="49">
        <v>-58</v>
      </c>
      <c r="U39" s="49">
        <v>-70</v>
      </c>
      <c r="V39" s="166">
        <v>-61</v>
      </c>
      <c r="W39" s="248">
        <f>AVERAGE(C39:V39)</f>
        <v>-59.25</v>
      </c>
      <c r="X39" s="248"/>
      <c r="Y39" s="248"/>
      <c r="Z39" s="248"/>
    </row>
    <row r="40" ht="26" customHeight="1">
      <c r="B40" s="44">
        <v>43921</v>
      </c>
      <c r="C40" s="45">
        <v>-57</v>
      </c>
      <c r="D40" s="45">
        <v>-56</v>
      </c>
      <c r="E40" s="45">
        <v>-64</v>
      </c>
      <c r="F40" s="45">
        <v>-67</v>
      </c>
      <c r="G40" s="45">
        <v>-56</v>
      </c>
      <c r="H40" s="45">
        <v>-51</v>
      </c>
      <c r="I40" s="45">
        <v>-63</v>
      </c>
      <c r="J40" s="45">
        <v>-58</v>
      </c>
      <c r="K40" s="45">
        <v>-67</v>
      </c>
      <c r="L40" s="45">
        <v>-60</v>
      </c>
      <c r="M40" s="45">
        <v>-54</v>
      </c>
      <c r="N40" s="45">
        <v>-67</v>
      </c>
      <c r="O40" s="45">
        <v>-61</v>
      </c>
      <c r="P40" s="45">
        <v>-47</v>
      </c>
      <c r="Q40" s="45">
        <v>-61</v>
      </c>
      <c r="R40" s="45">
        <v>-56</v>
      </c>
      <c r="S40" s="45">
        <v>-57</v>
      </c>
      <c r="T40" s="45">
        <v>-57</v>
      </c>
      <c r="U40" s="45">
        <v>-68</v>
      </c>
      <c r="V40" s="165">
        <v>-61</v>
      </c>
      <c r="W40" s="247">
        <f>AVERAGE(C40:V40)</f>
        <v>-59.4</v>
      </c>
      <c r="X40" s="247"/>
      <c r="Y40" s="247"/>
      <c r="Z40" s="247"/>
    </row>
    <row r="41" ht="26" customHeight="1">
      <c r="B41" s="44">
        <v>43922</v>
      </c>
      <c r="C41" s="49">
        <v>-57</v>
      </c>
      <c r="D41" s="49">
        <v>-52</v>
      </c>
      <c r="E41" s="49">
        <v>-63</v>
      </c>
      <c r="F41" s="49">
        <v>-66</v>
      </c>
      <c r="G41" s="49">
        <v>-56</v>
      </c>
      <c r="H41" s="49">
        <v>-50</v>
      </c>
      <c r="I41" s="49">
        <v>-62</v>
      </c>
      <c r="J41" s="49">
        <v>-58</v>
      </c>
      <c r="K41" s="49">
        <v>-67</v>
      </c>
      <c r="L41" s="49">
        <v>-60</v>
      </c>
      <c r="M41" s="49">
        <v>-49</v>
      </c>
      <c r="N41" s="49">
        <v>-67</v>
      </c>
      <c r="O41" s="49">
        <v>-60</v>
      </c>
      <c r="P41" s="49">
        <v>-48</v>
      </c>
      <c r="Q41" s="49">
        <v>-61</v>
      </c>
      <c r="R41" s="49">
        <v>-56</v>
      </c>
      <c r="S41" s="49">
        <v>-60</v>
      </c>
      <c r="T41" s="49">
        <v>-56</v>
      </c>
      <c r="U41" s="49">
        <v>-70</v>
      </c>
      <c r="V41" s="166">
        <v>-61</v>
      </c>
      <c r="W41" s="248">
        <f>AVERAGE(C41:V41)</f>
        <v>-58.95</v>
      </c>
      <c r="X41" s="248"/>
      <c r="Y41" s="248"/>
      <c r="Z41" s="248"/>
    </row>
    <row r="42" ht="27" customHeight="1">
      <c r="B42" s="53">
        <v>43923</v>
      </c>
      <c r="C42" s="45">
        <v>-58</v>
      </c>
      <c r="D42" s="269">
        <v>-56</v>
      </c>
      <c r="E42" s="45">
        <v>-65</v>
      </c>
      <c r="F42" s="45">
        <v>-67</v>
      </c>
      <c r="G42" s="45">
        <v>-56</v>
      </c>
      <c r="H42" s="45">
        <v>-53</v>
      </c>
      <c r="I42" s="45">
        <v>-63</v>
      </c>
      <c r="J42" s="45">
        <v>-58</v>
      </c>
      <c r="K42" s="45">
        <v>-66</v>
      </c>
      <c r="L42" s="45">
        <v>-62</v>
      </c>
      <c r="M42" s="45">
        <v>-57</v>
      </c>
      <c r="N42" s="45">
        <v>-67</v>
      </c>
      <c r="O42" s="45">
        <v>-61</v>
      </c>
      <c r="P42" s="45">
        <v>-49</v>
      </c>
      <c r="Q42" s="45">
        <v>-62</v>
      </c>
      <c r="R42" s="45">
        <v>-57</v>
      </c>
      <c r="S42" s="45">
        <v>-60</v>
      </c>
      <c r="T42" s="45">
        <v>-56</v>
      </c>
      <c r="U42" s="45">
        <v>-68</v>
      </c>
      <c r="V42" s="165">
        <v>-61</v>
      </c>
      <c r="W42" s="247">
        <f>AVERAGE(C42:V42)</f>
        <v>-60.1</v>
      </c>
      <c r="X42" s="247"/>
      <c r="Y42" s="247"/>
      <c r="Z42" s="247"/>
    </row>
    <row r="43" ht="28" customHeight="1">
      <c r="B43" s="58">
        <v>43924</v>
      </c>
      <c r="C43" s="270">
        <v>-58</v>
      </c>
      <c r="D43" s="271">
        <v>-57</v>
      </c>
      <c r="E43" s="272">
        <v>-65</v>
      </c>
      <c r="F43" s="49">
        <v>-67</v>
      </c>
      <c r="G43" s="49">
        <v>-56</v>
      </c>
      <c r="H43" s="49">
        <v>-52</v>
      </c>
      <c r="I43" s="49">
        <v>-64</v>
      </c>
      <c r="J43" s="49">
        <v>-62</v>
      </c>
      <c r="K43" s="49">
        <v>-67</v>
      </c>
      <c r="L43" s="49">
        <v>-61</v>
      </c>
      <c r="M43" s="49">
        <v>-58</v>
      </c>
      <c r="N43" s="49">
        <v>-67</v>
      </c>
      <c r="O43" s="49">
        <v>-61</v>
      </c>
      <c r="P43" s="49">
        <v>-48</v>
      </c>
      <c r="Q43" s="49">
        <v>-62</v>
      </c>
      <c r="R43" s="49">
        <v>-58</v>
      </c>
      <c r="S43" s="49">
        <v>-59</v>
      </c>
      <c r="T43" s="49">
        <v>-58</v>
      </c>
      <c r="U43" s="49">
        <v>-74</v>
      </c>
      <c r="V43" s="166">
        <v>-61</v>
      </c>
      <c r="W43" s="248">
        <f>AVERAGE(C43:V43)</f>
        <v>-60.75</v>
      </c>
      <c r="X43" s="248"/>
      <c r="Y43" s="248">
        <f>AVERAGE(W39:W43)</f>
        <v>-59.69</v>
      </c>
      <c r="Z43" s="248"/>
    </row>
    <row r="44" ht="27" customHeight="1">
      <c r="B44" s="273">
        <v>43925</v>
      </c>
      <c r="C44" s="45">
        <v>-65</v>
      </c>
      <c r="D44" s="274">
        <v>-61</v>
      </c>
      <c r="E44" s="45">
        <v>-69</v>
      </c>
      <c r="F44" s="45">
        <v>-72</v>
      </c>
      <c r="G44" s="45">
        <v>-64</v>
      </c>
      <c r="H44" s="45">
        <v>-54</v>
      </c>
      <c r="I44" s="45">
        <v>-71</v>
      </c>
      <c r="J44" s="45">
        <v>-69</v>
      </c>
      <c r="K44" s="45">
        <v>-73</v>
      </c>
      <c r="L44" s="45">
        <v>-68</v>
      </c>
      <c r="M44" s="45">
        <v>-66</v>
      </c>
      <c r="N44" s="45">
        <v>-75</v>
      </c>
      <c r="O44" s="45">
        <v>-64</v>
      </c>
      <c r="P44" s="45">
        <v>-56</v>
      </c>
      <c r="Q44" s="45">
        <v>-66</v>
      </c>
      <c r="R44" s="45">
        <v>-66</v>
      </c>
      <c r="S44" s="45">
        <v>-73</v>
      </c>
      <c r="T44" s="45">
        <v>-69</v>
      </c>
      <c r="U44" s="45">
        <v>-82</v>
      </c>
      <c r="V44" s="165">
        <v>-68</v>
      </c>
      <c r="W44" s="247">
        <f>AVERAGE(C44:V44)</f>
        <v>-67.55</v>
      </c>
      <c r="X44" s="247"/>
      <c r="Y44" s="247"/>
      <c r="Z44" s="247">
        <f>AVERAGE(W44:W45)</f>
        <v>-73.77500000000001</v>
      </c>
    </row>
    <row r="45" ht="26" customHeight="1">
      <c r="B45" s="77">
        <v>43926</v>
      </c>
      <c r="C45" s="78">
        <v>-80</v>
      </c>
      <c r="D45" s="79">
        <v>-78</v>
      </c>
      <c r="E45" s="79">
        <v>-84</v>
      </c>
      <c r="F45" s="79">
        <v>-84</v>
      </c>
      <c r="G45" s="79">
        <v>-75</v>
      </c>
      <c r="H45" s="79">
        <v>-65</v>
      </c>
      <c r="I45" s="79">
        <v>-81</v>
      </c>
      <c r="J45" s="79">
        <v>-79</v>
      </c>
      <c r="K45" s="79">
        <v>-82</v>
      </c>
      <c r="L45" s="79">
        <v>-77</v>
      </c>
      <c r="M45" s="79">
        <v>-81</v>
      </c>
      <c r="N45" s="79">
        <v>-85</v>
      </c>
      <c r="O45" s="79">
        <v>-80</v>
      </c>
      <c r="P45" s="79">
        <v>-77</v>
      </c>
      <c r="Q45" s="79">
        <v>-85</v>
      </c>
      <c r="R45" s="79">
        <v>-74</v>
      </c>
      <c r="S45" s="79">
        <v>-83</v>
      </c>
      <c r="T45" s="79">
        <v>-80</v>
      </c>
      <c r="U45" s="79">
        <v>-91</v>
      </c>
      <c r="V45" s="275">
        <v>-79</v>
      </c>
      <c r="W45" s="248">
        <f>AVERAGE(C45:V45)</f>
        <v>-80</v>
      </c>
      <c r="X45" s="248">
        <f>AVERAGE(W39:W45)</f>
        <v>-63.7142857142857</v>
      </c>
      <c r="Y45" s="248"/>
      <c r="Z45" s="248"/>
    </row>
    <row r="46" ht="26" customHeight="1">
      <c r="B46" s="77">
        <v>43927</v>
      </c>
      <c r="C46" s="80">
        <v>-55</v>
      </c>
      <c r="D46" s="81">
        <v>-52</v>
      </c>
      <c r="E46" s="81">
        <v>-60</v>
      </c>
      <c r="F46" s="81">
        <v>-65</v>
      </c>
      <c r="G46" s="81">
        <v>-52</v>
      </c>
      <c r="H46" s="81">
        <v>-48</v>
      </c>
      <c r="I46" s="81">
        <v>-61</v>
      </c>
      <c r="J46" s="81">
        <v>-55</v>
      </c>
      <c r="K46" s="81">
        <v>-63</v>
      </c>
      <c r="L46" s="81">
        <v>-56</v>
      </c>
      <c r="M46" s="81">
        <v>-55</v>
      </c>
      <c r="N46" s="81">
        <v>-63</v>
      </c>
      <c r="O46" s="81">
        <v>-58</v>
      </c>
      <c r="P46" s="81">
        <v>-45</v>
      </c>
      <c r="Q46" s="81">
        <v>-59</v>
      </c>
      <c r="R46" s="81">
        <v>-53</v>
      </c>
      <c r="S46" s="81">
        <v>-57</v>
      </c>
      <c r="T46" s="81">
        <v>-54</v>
      </c>
      <c r="U46" s="81">
        <v>-64</v>
      </c>
      <c r="V46" s="276">
        <v>-56</v>
      </c>
      <c r="W46" s="247">
        <f>AVERAGE(C46:V46)</f>
        <v>-56.55</v>
      </c>
      <c r="X46" s="247"/>
      <c r="Y46" s="247"/>
      <c r="Z46" s="247"/>
    </row>
    <row r="47" ht="27" customHeight="1">
      <c r="B47" s="82">
        <v>43928</v>
      </c>
      <c r="C47" s="83">
        <v>-53</v>
      </c>
      <c r="D47" s="84">
        <v>-53</v>
      </c>
      <c r="E47" s="84">
        <v>-61</v>
      </c>
      <c r="F47" s="84">
        <v>-65</v>
      </c>
      <c r="G47" s="84">
        <v>-52</v>
      </c>
      <c r="H47" s="84">
        <v>-46</v>
      </c>
      <c r="I47" s="84">
        <v>-60</v>
      </c>
      <c r="J47" s="84">
        <v>-56</v>
      </c>
      <c r="K47" s="84">
        <v>-62</v>
      </c>
      <c r="L47" s="84">
        <v>-56</v>
      </c>
      <c r="M47" s="84">
        <v>-52</v>
      </c>
      <c r="N47" s="84">
        <v>-63</v>
      </c>
      <c r="O47" s="84">
        <v>-58</v>
      </c>
      <c r="P47" s="84">
        <v>-46</v>
      </c>
      <c r="Q47" s="84">
        <v>-60</v>
      </c>
      <c r="R47" s="84">
        <v>-53</v>
      </c>
      <c r="S47" s="84">
        <v>-54</v>
      </c>
      <c r="T47" s="84">
        <v>-54</v>
      </c>
      <c r="U47" s="84">
        <v>-65</v>
      </c>
      <c r="V47" s="277">
        <v>-56</v>
      </c>
      <c r="W47" s="248">
        <f>AVERAGE(C47:V47)</f>
        <v>-56.25</v>
      </c>
      <c r="X47" s="248"/>
      <c r="Y47" s="248"/>
      <c r="Z47" s="248"/>
    </row>
    <row r="48" ht="28" customHeight="1">
      <c r="B48" s="85">
        <v>43929</v>
      </c>
      <c r="C48" s="86">
        <v>-53</v>
      </c>
      <c r="D48" s="81">
        <v>-53</v>
      </c>
      <c r="E48" s="81">
        <v>-60</v>
      </c>
      <c r="F48" s="81">
        <v>-63</v>
      </c>
      <c r="G48" s="81">
        <v>-50</v>
      </c>
      <c r="H48" s="81">
        <v>-45</v>
      </c>
      <c r="I48" s="81">
        <v>-60</v>
      </c>
      <c r="J48" s="81">
        <v>-56</v>
      </c>
      <c r="K48" s="81">
        <v>-61</v>
      </c>
      <c r="L48" s="81">
        <v>-56</v>
      </c>
      <c r="M48" s="81">
        <v>-52</v>
      </c>
      <c r="N48" s="81">
        <v>-62</v>
      </c>
      <c r="O48" s="81">
        <v>-57</v>
      </c>
      <c r="P48" s="81">
        <v>-44</v>
      </c>
      <c r="Q48" s="81">
        <v>-59</v>
      </c>
      <c r="R48" s="81">
        <v>-52</v>
      </c>
      <c r="S48" s="81">
        <v>-55</v>
      </c>
      <c r="T48" s="81">
        <v>-52</v>
      </c>
      <c r="U48" s="81">
        <v>-66</v>
      </c>
      <c r="V48" s="276">
        <v>-54</v>
      </c>
      <c r="W48" s="247">
        <f>AVERAGE(C48:V48)</f>
        <v>-55.5</v>
      </c>
      <c r="X48" s="247"/>
      <c r="Y48" s="247"/>
      <c r="Z48" s="247"/>
    </row>
    <row r="49" ht="27" customHeight="1">
      <c r="B49" s="87">
        <v>43930</v>
      </c>
      <c r="C49" s="83">
        <v>-54</v>
      </c>
      <c r="D49" s="84">
        <v>-52</v>
      </c>
      <c r="E49" s="84">
        <v>-58</v>
      </c>
      <c r="F49" s="84">
        <v>-62</v>
      </c>
      <c r="G49" s="84">
        <v>-50</v>
      </c>
      <c r="H49" s="84">
        <v>-47</v>
      </c>
      <c r="I49" s="84">
        <v>-60</v>
      </c>
      <c r="J49" s="84">
        <v>-55</v>
      </c>
      <c r="K49" s="84">
        <v>-61</v>
      </c>
      <c r="L49" s="84">
        <v>-56</v>
      </c>
      <c r="M49" s="84">
        <v>-55</v>
      </c>
      <c r="N49" s="84">
        <v>-62</v>
      </c>
      <c r="O49" s="84">
        <v>-57</v>
      </c>
      <c r="P49" s="84">
        <v>-44</v>
      </c>
      <c r="Q49" s="84">
        <v>-58</v>
      </c>
      <c r="R49" s="84">
        <v>-53</v>
      </c>
      <c r="S49" s="84">
        <v>-57</v>
      </c>
      <c r="T49" s="84">
        <v>-54</v>
      </c>
      <c r="U49" s="84">
        <v>-65</v>
      </c>
      <c r="V49" s="277">
        <v>-55</v>
      </c>
      <c r="W49" s="248">
        <f>AVERAGE(C49:V49)</f>
        <v>-55.75</v>
      </c>
      <c r="X49" s="248"/>
      <c r="Y49" s="248"/>
      <c r="Z49" s="248"/>
    </row>
    <row r="50" ht="26" customHeight="1">
      <c r="B50" s="77">
        <v>43931</v>
      </c>
      <c r="C50" s="80">
        <v>-55</v>
      </c>
      <c r="D50" s="81">
        <v>-56</v>
      </c>
      <c r="E50" s="81">
        <v>-59</v>
      </c>
      <c r="F50" s="81">
        <v>-64</v>
      </c>
      <c r="G50" s="81">
        <v>-53</v>
      </c>
      <c r="H50" s="81">
        <v>-52</v>
      </c>
      <c r="I50" s="81">
        <v>-61</v>
      </c>
      <c r="J50" s="81">
        <v>-58</v>
      </c>
      <c r="K50" s="81">
        <v>-64</v>
      </c>
      <c r="L50" s="81">
        <v>-59</v>
      </c>
      <c r="M50" s="81">
        <v>-58</v>
      </c>
      <c r="N50" s="81">
        <v>-64</v>
      </c>
      <c r="O50" s="81">
        <v>-56</v>
      </c>
      <c r="P50" s="81">
        <v>-44</v>
      </c>
      <c r="Q50" s="81">
        <v>-59</v>
      </c>
      <c r="R50" s="81">
        <v>-55</v>
      </c>
      <c r="S50" s="81">
        <v>-61</v>
      </c>
      <c r="T50" s="81">
        <v>-56</v>
      </c>
      <c r="U50" s="81">
        <v>-71</v>
      </c>
      <c r="V50" s="276">
        <v>-60</v>
      </c>
      <c r="W50" s="247">
        <f>AVERAGE(C50:V50)</f>
        <v>-58.25</v>
      </c>
      <c r="X50" s="247"/>
      <c r="Y50" s="247">
        <f>AVERAGE(W46:W50)</f>
        <v>-56.46</v>
      </c>
      <c r="Z50" s="247"/>
    </row>
    <row r="51" ht="26" customHeight="1">
      <c r="B51" s="77">
        <v>43932</v>
      </c>
      <c r="C51" s="83">
        <v>-62</v>
      </c>
      <c r="D51" s="84">
        <v>-61</v>
      </c>
      <c r="E51" s="84">
        <v>-65</v>
      </c>
      <c r="F51" s="84">
        <v>-68</v>
      </c>
      <c r="G51" s="84">
        <v>-63</v>
      </c>
      <c r="H51" s="84">
        <v>-60</v>
      </c>
      <c r="I51" s="84">
        <v>-67</v>
      </c>
      <c r="J51" s="84">
        <v>-68</v>
      </c>
      <c r="K51" s="84">
        <v>-70</v>
      </c>
      <c r="L51" s="84">
        <v>-66</v>
      </c>
      <c r="M51" s="84">
        <v>-65</v>
      </c>
      <c r="N51" s="84">
        <v>-71</v>
      </c>
      <c r="O51" s="84">
        <v>-61</v>
      </c>
      <c r="P51" s="84">
        <v>-53</v>
      </c>
      <c r="Q51" s="84">
        <v>-61</v>
      </c>
      <c r="R51" s="84">
        <v>-64</v>
      </c>
      <c r="S51" s="84">
        <v>-77</v>
      </c>
      <c r="T51" s="84">
        <v>-68</v>
      </c>
      <c r="U51" s="84">
        <v>-83</v>
      </c>
      <c r="V51" s="277">
        <v>-68</v>
      </c>
      <c r="W51" s="248">
        <f>AVERAGE(C51:V51)</f>
        <v>-66.05</v>
      </c>
      <c r="X51" s="248"/>
      <c r="Y51" s="248"/>
      <c r="Z51" s="248">
        <f>AVERAGE(W51:W52)</f>
        <v>-76.675</v>
      </c>
    </row>
    <row r="52" ht="26" customHeight="1">
      <c r="B52" s="77">
        <v>43933</v>
      </c>
      <c r="C52" s="80">
        <v>-88</v>
      </c>
      <c r="D52" s="81">
        <v>-84</v>
      </c>
      <c r="E52" s="81">
        <v>-89</v>
      </c>
      <c r="F52" s="81">
        <v>-91</v>
      </c>
      <c r="G52" s="81">
        <v>-85</v>
      </c>
      <c r="H52" s="81">
        <v>-80</v>
      </c>
      <c r="I52" s="81">
        <v>-89</v>
      </c>
      <c r="J52" s="81">
        <v>-84</v>
      </c>
      <c r="K52" s="81">
        <v>-89</v>
      </c>
      <c r="L52" s="81">
        <v>-86</v>
      </c>
      <c r="M52" s="81">
        <v>-90</v>
      </c>
      <c r="N52" s="81">
        <v>-89</v>
      </c>
      <c r="O52" s="81">
        <v>-87</v>
      </c>
      <c r="P52" s="81">
        <v>-81</v>
      </c>
      <c r="Q52" s="81">
        <v>-88</v>
      </c>
      <c r="R52" s="81">
        <v>-84</v>
      </c>
      <c r="S52" s="81">
        <v>-89</v>
      </c>
      <c r="T52" s="81">
        <v>-91</v>
      </c>
      <c r="U52" s="81">
        <v>-93</v>
      </c>
      <c r="V52" s="276">
        <v>-89</v>
      </c>
      <c r="W52" s="247">
        <f>AVERAGE(C52:V52)</f>
        <v>-87.3</v>
      </c>
      <c r="X52" s="247">
        <f>AVERAGE(W46:W52)</f>
        <v>-62.2357142857143</v>
      </c>
      <c r="Y52" s="247"/>
      <c r="Z52" s="247"/>
    </row>
    <row r="53" ht="26" customHeight="1">
      <c r="B53" s="77">
        <v>43934</v>
      </c>
      <c r="C53" s="83">
        <v>-92</v>
      </c>
      <c r="D53" s="84">
        <v>-89</v>
      </c>
      <c r="E53" s="84">
        <v>-92</v>
      </c>
      <c r="F53" s="84">
        <v>-92</v>
      </c>
      <c r="G53" s="84">
        <v>-92</v>
      </c>
      <c r="H53" s="84">
        <v>-91</v>
      </c>
      <c r="I53" s="84">
        <v>-92</v>
      </c>
      <c r="J53" s="84">
        <v>-91</v>
      </c>
      <c r="K53" s="84">
        <v>-92</v>
      </c>
      <c r="L53" s="84">
        <v>-91</v>
      </c>
      <c r="M53" s="84">
        <v>-91</v>
      </c>
      <c r="N53" s="84">
        <v>-93</v>
      </c>
      <c r="O53" s="84">
        <v>-90</v>
      </c>
      <c r="P53" s="84">
        <v>-91</v>
      </c>
      <c r="Q53" s="84">
        <v>-91</v>
      </c>
      <c r="R53" s="84">
        <v>-91</v>
      </c>
      <c r="S53" s="84">
        <v>-91</v>
      </c>
      <c r="T53" s="84">
        <v>-92</v>
      </c>
      <c r="U53" s="84">
        <v>-89</v>
      </c>
      <c r="V53" s="277">
        <v>-93</v>
      </c>
      <c r="W53" s="248">
        <f>AVERAGE(C53:V53)</f>
        <v>-91.3</v>
      </c>
      <c r="X53" s="248"/>
      <c r="Y53" s="248"/>
      <c r="Z53" s="248"/>
    </row>
    <row r="54" ht="26" customHeight="1">
      <c r="B54" s="77">
        <v>43935</v>
      </c>
      <c r="C54" s="80">
        <v>-54</v>
      </c>
      <c r="D54" s="81">
        <v>-54</v>
      </c>
      <c r="E54" s="81">
        <v>-59</v>
      </c>
      <c r="F54" s="81">
        <v>-65</v>
      </c>
      <c r="G54" s="81">
        <v>-51</v>
      </c>
      <c r="H54" s="81">
        <v>-47</v>
      </c>
      <c r="I54" s="81">
        <v>-60</v>
      </c>
      <c r="J54" s="81">
        <v>-56</v>
      </c>
      <c r="K54" s="81">
        <v>-61</v>
      </c>
      <c r="L54" s="81">
        <v>-57</v>
      </c>
      <c r="M54" s="81">
        <v>-53</v>
      </c>
      <c r="N54" s="81">
        <v>-62</v>
      </c>
      <c r="O54" s="81">
        <v>-57</v>
      </c>
      <c r="P54" s="81">
        <v>-47</v>
      </c>
      <c r="Q54" s="81">
        <v>-58</v>
      </c>
      <c r="R54" s="81">
        <v>-53</v>
      </c>
      <c r="S54" s="81">
        <v>-59</v>
      </c>
      <c r="T54" s="81">
        <v>-54</v>
      </c>
      <c r="U54" s="81">
        <v>-67</v>
      </c>
      <c r="V54" s="276">
        <v>-56</v>
      </c>
      <c r="W54" s="247">
        <f>AVERAGE(C54:V54)</f>
        <v>-56.5</v>
      </c>
      <c r="X54" s="247"/>
      <c r="Y54" s="247"/>
      <c r="Z54" s="247"/>
    </row>
    <row r="55" ht="26" customHeight="1">
      <c r="B55" s="77">
        <v>43936</v>
      </c>
      <c r="C55" s="83">
        <v>-51</v>
      </c>
      <c r="D55" s="84">
        <v>-52</v>
      </c>
      <c r="E55" s="84">
        <v>-57</v>
      </c>
      <c r="F55" s="84">
        <v>-62</v>
      </c>
      <c r="G55" s="84">
        <v>-46</v>
      </c>
      <c r="H55" s="84">
        <v>-41</v>
      </c>
      <c r="I55" s="84">
        <v>-57</v>
      </c>
      <c r="J55" s="84">
        <v>-52</v>
      </c>
      <c r="K55" s="84">
        <v>-57</v>
      </c>
      <c r="L55" s="84">
        <v>-52</v>
      </c>
      <c r="M55" s="84">
        <v>-51</v>
      </c>
      <c r="N55" s="84">
        <v>-60</v>
      </c>
      <c r="O55" s="84">
        <v>-55</v>
      </c>
      <c r="P55" s="84">
        <v>-44</v>
      </c>
      <c r="Q55" s="84">
        <v>-57</v>
      </c>
      <c r="R55" s="84">
        <v>-50</v>
      </c>
      <c r="S55" s="84">
        <v>-50</v>
      </c>
      <c r="T55" s="84">
        <v>-49</v>
      </c>
      <c r="U55" s="84">
        <v>-60</v>
      </c>
      <c r="V55" s="277">
        <v>-50</v>
      </c>
      <c r="W55" s="248">
        <f>AVERAGE(C55:V55)</f>
        <v>-52.65</v>
      </c>
      <c r="X55" s="248"/>
      <c r="Y55" s="248"/>
      <c r="Z55" s="248"/>
    </row>
    <row r="56" ht="26" customHeight="1">
      <c r="B56" s="77">
        <v>43937</v>
      </c>
      <c r="C56" s="80">
        <v>-51</v>
      </c>
      <c r="D56" s="81">
        <v>-53</v>
      </c>
      <c r="E56" s="81">
        <v>-58</v>
      </c>
      <c r="F56" s="81">
        <v>-63</v>
      </c>
      <c r="G56" s="81">
        <v>-46</v>
      </c>
      <c r="H56" s="81">
        <v>-40</v>
      </c>
      <c r="I56" s="81">
        <v>-58</v>
      </c>
      <c r="J56" s="81">
        <v>-50</v>
      </c>
      <c r="K56" s="81">
        <v>-57</v>
      </c>
      <c r="L56" s="81">
        <v>-53</v>
      </c>
      <c r="M56" s="81">
        <v>-52</v>
      </c>
      <c r="N56" s="81">
        <v>-59</v>
      </c>
      <c r="O56" s="81">
        <v>-56</v>
      </c>
      <c r="P56" s="81">
        <v>-43</v>
      </c>
      <c r="Q56" s="81">
        <v>-57</v>
      </c>
      <c r="R56" s="81">
        <v>-50</v>
      </c>
      <c r="S56" s="81">
        <v>-51</v>
      </c>
      <c r="T56" s="81">
        <v>-50</v>
      </c>
      <c r="U56" s="81">
        <v>-61</v>
      </c>
      <c r="V56" s="276">
        <v>-50</v>
      </c>
      <c r="W56" s="247">
        <f>AVERAGE(C56:V56)</f>
        <v>-52.9</v>
      </c>
      <c r="X56" s="247"/>
      <c r="Y56" s="247"/>
      <c r="Z56" s="247"/>
    </row>
    <row r="57" ht="26" customHeight="1">
      <c r="B57" s="77">
        <v>43938</v>
      </c>
      <c r="C57" s="83">
        <v>-52</v>
      </c>
      <c r="D57" s="84">
        <v>-51</v>
      </c>
      <c r="E57" s="84">
        <v>-57</v>
      </c>
      <c r="F57" s="84">
        <v>-63</v>
      </c>
      <c r="G57" s="84">
        <v>-48</v>
      </c>
      <c r="H57" s="84">
        <v>-39</v>
      </c>
      <c r="I57" s="84">
        <v>-59</v>
      </c>
      <c r="J57" s="84">
        <v>-53</v>
      </c>
      <c r="K57" s="84">
        <v>-58</v>
      </c>
      <c r="L57" s="84">
        <v>-53</v>
      </c>
      <c r="M57" s="84">
        <v>-54</v>
      </c>
      <c r="N57" s="84">
        <v>-61</v>
      </c>
      <c r="O57" s="84">
        <v>-55</v>
      </c>
      <c r="P57" s="84">
        <v>-42</v>
      </c>
      <c r="Q57" s="84">
        <v>-57</v>
      </c>
      <c r="R57" s="84">
        <v>-52</v>
      </c>
      <c r="S57" s="84">
        <v>-51</v>
      </c>
      <c r="T57" s="84">
        <v>-52</v>
      </c>
      <c r="U57" s="84">
        <v>-67</v>
      </c>
      <c r="V57" s="277">
        <v>-51</v>
      </c>
      <c r="W57" s="248">
        <f>AVERAGE(C57:V57)</f>
        <v>-53.75</v>
      </c>
      <c r="X57" s="248"/>
      <c r="Y57" s="248">
        <f>AVERAGE(W53:W57)</f>
        <v>-61.42</v>
      </c>
      <c r="Z57" s="248"/>
    </row>
    <row r="58" ht="27" customHeight="1">
      <c r="B58" s="278">
        <v>43939</v>
      </c>
      <c r="C58" s="80">
        <v>-60</v>
      </c>
      <c r="D58" s="81">
        <v>-58</v>
      </c>
      <c r="E58" s="81">
        <v>-64</v>
      </c>
      <c r="F58" s="81">
        <v>-69</v>
      </c>
      <c r="G58" s="279">
        <v>-59</v>
      </c>
      <c r="H58" s="81">
        <v>-51</v>
      </c>
      <c r="I58" s="81">
        <v>-67</v>
      </c>
      <c r="J58" s="81">
        <v>-63</v>
      </c>
      <c r="K58" s="81">
        <v>-68</v>
      </c>
      <c r="L58" s="81">
        <v>-63</v>
      </c>
      <c r="M58" s="81">
        <v>-62</v>
      </c>
      <c r="N58" s="81">
        <v>-71</v>
      </c>
      <c r="O58" s="81">
        <v>-60</v>
      </c>
      <c r="P58" s="81">
        <v>-52</v>
      </c>
      <c r="Q58" s="81">
        <v>-61</v>
      </c>
      <c r="R58" s="81">
        <v>-63</v>
      </c>
      <c r="S58" s="81">
        <v>-68</v>
      </c>
      <c r="T58" s="81">
        <v>-66</v>
      </c>
      <c r="U58" s="81">
        <v>-79</v>
      </c>
      <c r="V58" s="276">
        <v>-63</v>
      </c>
      <c r="W58" s="247">
        <f>AVERAGE(C58:V58)</f>
        <v>-63.35</v>
      </c>
      <c r="X58" s="247"/>
      <c r="Y58" s="247"/>
      <c r="Z58" s="247">
        <f>AVERAGE(W58:W59)</f>
        <v>-71.075</v>
      </c>
    </row>
    <row r="59" ht="28" customHeight="1">
      <c r="B59" s="280">
        <v>43940</v>
      </c>
      <c r="C59" s="90">
        <v>-79</v>
      </c>
      <c r="D59" s="84">
        <v>-75</v>
      </c>
      <c r="E59" s="84">
        <v>-82</v>
      </c>
      <c r="F59" s="281">
        <v>-83</v>
      </c>
      <c r="G59" s="271">
        <v>-72</v>
      </c>
      <c r="H59" s="282">
        <v>-65</v>
      </c>
      <c r="I59" s="84">
        <v>-80</v>
      </c>
      <c r="J59" s="84">
        <v>-78</v>
      </c>
      <c r="K59" s="84">
        <v>-81</v>
      </c>
      <c r="L59" s="84">
        <v>-75</v>
      </c>
      <c r="M59" s="84">
        <v>-80</v>
      </c>
      <c r="N59" s="84">
        <v>-84</v>
      </c>
      <c r="O59" s="84">
        <v>-78</v>
      </c>
      <c r="P59" s="84">
        <v>-76</v>
      </c>
      <c r="Q59" s="84">
        <v>-84</v>
      </c>
      <c r="R59" s="84">
        <v>-73</v>
      </c>
      <c r="S59" s="84">
        <v>-83</v>
      </c>
      <c r="T59" s="84">
        <v>-78</v>
      </c>
      <c r="U59" s="84">
        <v>-92</v>
      </c>
      <c r="V59" s="277">
        <v>-78</v>
      </c>
      <c r="W59" s="248">
        <f>AVERAGE(C59:V59)</f>
        <v>-78.8</v>
      </c>
      <c r="X59" s="248">
        <f>AVERAGE(W53:W59)</f>
        <v>-64.1785714285714</v>
      </c>
      <c r="Y59" s="248"/>
      <c r="Z59" s="248"/>
    </row>
    <row r="60" ht="27" customHeight="1">
      <c r="B60" s="283">
        <v>43941</v>
      </c>
      <c r="C60" s="80">
        <v>-48</v>
      </c>
      <c r="D60" s="81">
        <v>-48</v>
      </c>
      <c r="E60" s="81">
        <v>-54</v>
      </c>
      <c r="F60" s="81">
        <v>-61</v>
      </c>
      <c r="G60" s="284">
        <v>-45</v>
      </c>
      <c r="H60" s="81">
        <v>-39</v>
      </c>
      <c r="I60" s="81">
        <v>-58</v>
      </c>
      <c r="J60" s="81">
        <v>-49</v>
      </c>
      <c r="K60" s="81">
        <v>-55</v>
      </c>
      <c r="L60" s="81">
        <v>-51</v>
      </c>
      <c r="M60" s="81">
        <v>-51</v>
      </c>
      <c r="N60" s="81">
        <v>-59</v>
      </c>
      <c r="O60" s="81">
        <v>-53</v>
      </c>
      <c r="P60" s="81">
        <v>-40</v>
      </c>
      <c r="Q60" s="81">
        <v>-54</v>
      </c>
      <c r="R60" s="81">
        <v>-48</v>
      </c>
      <c r="S60" s="81">
        <v>-49</v>
      </c>
      <c r="T60" s="81">
        <v>-49</v>
      </c>
      <c r="U60" s="81">
        <v>-65</v>
      </c>
      <c r="V60" s="276">
        <v>-48</v>
      </c>
      <c r="W60" s="247">
        <f>AVERAGE(C60:V60)</f>
        <v>-51.2</v>
      </c>
      <c r="X60" s="247"/>
      <c r="Y60" s="247"/>
      <c r="Z60" s="247"/>
    </row>
    <row r="61" ht="26" customHeight="1">
      <c r="B61" s="77">
        <v>43942</v>
      </c>
      <c r="C61" s="83">
        <v>-49</v>
      </c>
      <c r="D61" s="84">
        <v>-47</v>
      </c>
      <c r="E61" s="84">
        <v>-55</v>
      </c>
      <c r="F61" s="84">
        <v>-61</v>
      </c>
      <c r="G61" s="84">
        <v>-46</v>
      </c>
      <c r="H61" s="84">
        <v>-38</v>
      </c>
      <c r="I61" s="84">
        <v>-57</v>
      </c>
      <c r="J61" s="84">
        <v>-50</v>
      </c>
      <c r="K61" s="84">
        <v>-55</v>
      </c>
      <c r="L61" s="84">
        <v>-51</v>
      </c>
      <c r="M61" s="84">
        <v>-48</v>
      </c>
      <c r="N61" s="84">
        <v>-59</v>
      </c>
      <c r="O61" s="84">
        <v>-54</v>
      </c>
      <c r="P61" s="84">
        <v>-42</v>
      </c>
      <c r="Q61" s="84">
        <v>-55</v>
      </c>
      <c r="R61" s="84">
        <v>-49</v>
      </c>
      <c r="S61" s="84">
        <v>-43</v>
      </c>
      <c r="T61" s="84">
        <v>-51</v>
      </c>
      <c r="U61" s="84">
        <v>-58</v>
      </c>
      <c r="V61" s="277">
        <v>-47</v>
      </c>
      <c r="W61" s="248">
        <f>AVERAGE(C61:V61)</f>
        <v>-50.75</v>
      </c>
      <c r="X61" s="248"/>
      <c r="Y61" s="248"/>
      <c r="Z61" s="248"/>
    </row>
    <row r="62" ht="26" customHeight="1">
      <c r="B62" s="77">
        <v>43943</v>
      </c>
      <c r="C62" s="80">
        <v>-49</v>
      </c>
      <c r="D62" s="81">
        <v>-49</v>
      </c>
      <c r="E62" s="81">
        <v>-55</v>
      </c>
      <c r="F62" s="81">
        <v>-61</v>
      </c>
      <c r="G62" s="81">
        <v>-45</v>
      </c>
      <c r="H62" s="81">
        <v>-38</v>
      </c>
      <c r="I62" s="81">
        <v>-56</v>
      </c>
      <c r="J62" s="81">
        <v>-48</v>
      </c>
      <c r="K62" s="81">
        <v>-54</v>
      </c>
      <c r="L62" s="81">
        <v>-50</v>
      </c>
      <c r="M62" s="81">
        <v>-50</v>
      </c>
      <c r="N62" s="81">
        <v>-57</v>
      </c>
      <c r="O62" s="81">
        <v>-54</v>
      </c>
      <c r="P62" s="81">
        <v>-42</v>
      </c>
      <c r="Q62" s="81">
        <v>-54</v>
      </c>
      <c r="R62" s="81">
        <v>-48</v>
      </c>
      <c r="S62" s="81">
        <v>-43</v>
      </c>
      <c r="T62" s="81">
        <v>-48</v>
      </c>
      <c r="U62" s="81">
        <v>-60</v>
      </c>
      <c r="V62" s="276">
        <v>-46</v>
      </c>
      <c r="W62" s="247">
        <f>AVERAGE(C62:V62)</f>
        <v>-50.35</v>
      </c>
      <c r="X62" s="247"/>
      <c r="Y62" s="247"/>
      <c r="Z62" s="247"/>
    </row>
    <row r="63" ht="26" customHeight="1">
      <c r="B63" s="77">
        <v>43944</v>
      </c>
      <c r="C63" s="83">
        <v>-48</v>
      </c>
      <c r="D63" s="84">
        <v>-49</v>
      </c>
      <c r="E63" s="84">
        <v>-56</v>
      </c>
      <c r="F63" s="84">
        <v>-61</v>
      </c>
      <c r="G63" s="84">
        <v>-45</v>
      </c>
      <c r="H63" s="84">
        <v>-35</v>
      </c>
      <c r="I63" s="84">
        <v>-57</v>
      </c>
      <c r="J63" s="84">
        <v>-47</v>
      </c>
      <c r="K63" s="84">
        <v>-54</v>
      </c>
      <c r="L63" s="84">
        <v>-50</v>
      </c>
      <c r="M63" s="84">
        <v>-53</v>
      </c>
      <c r="N63" s="84">
        <v>-57</v>
      </c>
      <c r="O63" s="84">
        <v>-54</v>
      </c>
      <c r="P63" s="84">
        <v>-41</v>
      </c>
      <c r="Q63" s="84">
        <v>-54</v>
      </c>
      <c r="R63" s="84">
        <v>-48</v>
      </c>
      <c r="S63" s="84">
        <v>-46</v>
      </c>
      <c r="T63" s="84">
        <v>-48</v>
      </c>
      <c r="U63" s="84">
        <v>-58</v>
      </c>
      <c r="V63" s="277">
        <v>-45</v>
      </c>
      <c r="W63" s="248">
        <f>AVERAGE(C63:V63)</f>
        <v>-50.3</v>
      </c>
      <c r="X63" s="248"/>
      <c r="Y63" s="248"/>
      <c r="Z63" s="248"/>
    </row>
    <row r="64" ht="26" customHeight="1">
      <c r="B64" s="77">
        <v>43945</v>
      </c>
      <c r="C64" s="80">
        <v>-49</v>
      </c>
      <c r="D64" s="81">
        <v>-48</v>
      </c>
      <c r="E64" s="81">
        <v>-52</v>
      </c>
      <c r="F64" s="81">
        <v>-60</v>
      </c>
      <c r="G64" s="81">
        <v>-46</v>
      </c>
      <c r="H64" s="81">
        <v>-36</v>
      </c>
      <c r="I64" s="81">
        <v>-57</v>
      </c>
      <c r="J64" s="81">
        <v>-51</v>
      </c>
      <c r="K64" s="81">
        <v>-55</v>
      </c>
      <c r="L64" s="81">
        <v>-50</v>
      </c>
      <c r="M64" s="81">
        <v>-52</v>
      </c>
      <c r="N64" s="81">
        <v>-57</v>
      </c>
      <c r="O64" s="81">
        <v>-49</v>
      </c>
      <c r="P64" s="81">
        <v>-39</v>
      </c>
      <c r="Q64" s="81">
        <v>-51</v>
      </c>
      <c r="R64" s="81">
        <v>-49</v>
      </c>
      <c r="S64" s="81">
        <v>-46</v>
      </c>
      <c r="T64" s="81">
        <v>-45</v>
      </c>
      <c r="U64" s="81">
        <v>-65</v>
      </c>
      <c r="V64" s="276">
        <v>-47</v>
      </c>
      <c r="W64" s="247">
        <f>AVERAGE(C64:V64)</f>
        <v>-50.2</v>
      </c>
      <c r="X64" s="247"/>
      <c r="Y64" s="247">
        <f>AVERAGE(W60:W64)</f>
        <v>-50.56</v>
      </c>
      <c r="Z64" s="247"/>
    </row>
    <row r="65" ht="26" customHeight="1">
      <c r="B65" s="77">
        <v>43946</v>
      </c>
      <c r="C65" s="83">
        <v>-82</v>
      </c>
      <c r="D65" s="84">
        <v>-78</v>
      </c>
      <c r="E65" s="84">
        <v>-82</v>
      </c>
      <c r="F65" s="84">
        <v>-78</v>
      </c>
      <c r="G65" s="84">
        <v>-78</v>
      </c>
      <c r="H65" s="84">
        <v>-70</v>
      </c>
      <c r="I65" s="84">
        <v>-83</v>
      </c>
      <c r="J65" s="84">
        <v>-73</v>
      </c>
      <c r="K65" s="84">
        <v>-79</v>
      </c>
      <c r="L65" s="84">
        <v>-81</v>
      </c>
      <c r="M65" s="84">
        <v>-81</v>
      </c>
      <c r="N65" s="84">
        <v>-85</v>
      </c>
      <c r="O65" s="84">
        <v>-82</v>
      </c>
      <c r="P65" s="84">
        <v>-73</v>
      </c>
      <c r="Q65" s="84">
        <v>-83</v>
      </c>
      <c r="R65" s="84">
        <v>-79</v>
      </c>
      <c r="S65" s="84">
        <v>-75</v>
      </c>
      <c r="T65" s="84">
        <v>-80</v>
      </c>
      <c r="U65" s="84">
        <v>-81</v>
      </c>
      <c r="V65" s="277">
        <v>-79</v>
      </c>
      <c r="W65" s="248">
        <f>AVERAGE(C65:V65)</f>
        <v>-79.09999999999999</v>
      </c>
      <c r="X65" s="248"/>
      <c r="Y65" s="248"/>
      <c r="Z65" s="248">
        <f>AVERAGE(W65:W66)</f>
        <v>-77.5</v>
      </c>
    </row>
    <row r="66" ht="26" customHeight="1">
      <c r="B66" s="77">
        <v>43947</v>
      </c>
      <c r="C66" s="80">
        <v>-76</v>
      </c>
      <c r="D66" s="81">
        <v>-74</v>
      </c>
      <c r="E66" s="81">
        <v>-79</v>
      </c>
      <c r="F66" s="81">
        <v>-84</v>
      </c>
      <c r="G66" s="81">
        <v>-67</v>
      </c>
      <c r="H66" s="81">
        <v>-59</v>
      </c>
      <c r="I66" s="81">
        <v>-76</v>
      </c>
      <c r="J66" s="81">
        <v>-75</v>
      </c>
      <c r="K66" s="81">
        <v>-78</v>
      </c>
      <c r="L66" s="81">
        <v>-71</v>
      </c>
      <c r="M66" s="81">
        <v>-75</v>
      </c>
      <c r="N66" s="81">
        <v>-81</v>
      </c>
      <c r="O66" s="81">
        <v>-76</v>
      </c>
      <c r="P66" s="81">
        <v>-73</v>
      </c>
      <c r="Q66" s="81">
        <v>-83</v>
      </c>
      <c r="R66" s="81">
        <v>-68</v>
      </c>
      <c r="S66" s="81">
        <v>-81</v>
      </c>
      <c r="T66" s="81">
        <v>-76</v>
      </c>
      <c r="U66" s="81">
        <v>-92</v>
      </c>
      <c r="V66" s="276">
        <v>-74</v>
      </c>
      <c r="W66" s="247">
        <f>AVERAGE(C66:V66)</f>
        <v>-75.90000000000001</v>
      </c>
      <c r="X66" s="247">
        <f>AVERAGE(W60:W66)</f>
        <v>-58.2571428571429</v>
      </c>
      <c r="Y66" s="247"/>
      <c r="Z66" s="247"/>
    </row>
    <row r="67" ht="26" customHeight="1">
      <c r="B67" s="77">
        <v>43948</v>
      </c>
      <c r="C67" s="83">
        <v>-44</v>
      </c>
      <c r="D67" s="84">
        <v>-43</v>
      </c>
      <c r="E67" s="84">
        <v>-49</v>
      </c>
      <c r="F67" s="84">
        <v>-55</v>
      </c>
      <c r="G67" s="84">
        <v>-40</v>
      </c>
      <c r="H67" s="84">
        <v>-35</v>
      </c>
      <c r="I67" s="84">
        <v>-54</v>
      </c>
      <c r="J67" s="84">
        <v>-44</v>
      </c>
      <c r="K67" s="84">
        <v>-52</v>
      </c>
      <c r="L67" s="84">
        <v>-44</v>
      </c>
      <c r="M67" s="84">
        <v>-44</v>
      </c>
      <c r="N67" s="84">
        <v>-54</v>
      </c>
      <c r="O67" s="84">
        <v>-48</v>
      </c>
      <c r="P67" s="84">
        <v>-38</v>
      </c>
      <c r="Q67" s="84">
        <v>-50</v>
      </c>
      <c r="R67" s="84">
        <v>-43</v>
      </c>
      <c r="S67" s="84">
        <v>-43</v>
      </c>
      <c r="T67" s="84">
        <v>-44</v>
      </c>
      <c r="U67" s="84">
        <v>-55</v>
      </c>
      <c r="V67" s="277">
        <v>-42</v>
      </c>
      <c r="W67" s="248">
        <f>AVERAGE(C67:V67)</f>
        <v>-46.05</v>
      </c>
      <c r="X67" s="248"/>
      <c r="Y67" s="248"/>
      <c r="Z67" s="248"/>
    </row>
    <row r="68" ht="26" customHeight="1">
      <c r="B68" s="77">
        <v>43949</v>
      </c>
      <c r="C68" s="80">
        <v>-45</v>
      </c>
      <c r="D68" s="81">
        <v>-45</v>
      </c>
      <c r="E68" s="81">
        <v>-51</v>
      </c>
      <c r="F68" s="81">
        <v>-56</v>
      </c>
      <c r="G68" s="81">
        <v>-41</v>
      </c>
      <c r="H68" s="81">
        <v>-32</v>
      </c>
      <c r="I68" s="81">
        <v>-54</v>
      </c>
      <c r="J68" s="81">
        <v>-46</v>
      </c>
      <c r="K68" s="81">
        <v>-52</v>
      </c>
      <c r="L68" s="81">
        <v>-45</v>
      </c>
      <c r="M68" s="81">
        <v>-45</v>
      </c>
      <c r="N68" s="81">
        <v>-55</v>
      </c>
      <c r="O68" s="81">
        <v>-49</v>
      </c>
      <c r="P68" s="81">
        <v>-38</v>
      </c>
      <c r="Q68" s="81">
        <v>-51</v>
      </c>
      <c r="R68" s="81">
        <v>-45</v>
      </c>
      <c r="S68" s="81">
        <v>-39</v>
      </c>
      <c r="T68" s="81">
        <v>-46</v>
      </c>
      <c r="U68" s="81">
        <v>-54</v>
      </c>
      <c r="V68" s="276">
        <v>-41</v>
      </c>
      <c r="W68" s="247">
        <f>AVERAGE(C68:V68)</f>
        <v>-46.5</v>
      </c>
      <c r="X68" s="247"/>
      <c r="Y68" s="247"/>
      <c r="Z68" s="247"/>
    </row>
    <row r="69" ht="26" customHeight="1">
      <c r="B69" s="77">
        <v>43950</v>
      </c>
      <c r="C69" s="83">
        <v>-44</v>
      </c>
      <c r="D69" s="84">
        <v>-43</v>
      </c>
      <c r="E69" s="84">
        <v>-50</v>
      </c>
      <c r="F69" s="84">
        <v>-55</v>
      </c>
      <c r="G69" s="84">
        <v>-40</v>
      </c>
      <c r="H69" s="84">
        <v>-31</v>
      </c>
      <c r="I69" s="84">
        <v>-53</v>
      </c>
      <c r="J69" s="84">
        <v>-44</v>
      </c>
      <c r="K69" s="84">
        <v>-50</v>
      </c>
      <c r="L69" s="84">
        <v>-45</v>
      </c>
      <c r="M69" s="84">
        <v>-45</v>
      </c>
      <c r="N69" s="84">
        <v>-53</v>
      </c>
      <c r="O69" s="84">
        <v>-47</v>
      </c>
      <c r="P69" s="84">
        <v>-36</v>
      </c>
      <c r="Q69" s="84">
        <v>-50</v>
      </c>
      <c r="R69" s="84">
        <v>-43</v>
      </c>
      <c r="S69" s="84">
        <v>-41</v>
      </c>
      <c r="T69" s="84">
        <v>-44</v>
      </c>
      <c r="U69" s="84">
        <v>-57</v>
      </c>
      <c r="V69" s="277">
        <v>-40</v>
      </c>
      <c r="W69" s="248">
        <f>AVERAGE(C69:V69)</f>
        <v>-45.55</v>
      </c>
      <c r="X69" s="248"/>
      <c r="Y69" s="248"/>
      <c r="Z69" s="248"/>
    </row>
    <row r="70" ht="26" customHeight="1">
      <c r="B70" s="77">
        <v>43951</v>
      </c>
      <c r="C70" s="80">
        <v>-44</v>
      </c>
      <c r="D70" s="81">
        <v>-41</v>
      </c>
      <c r="E70" s="81">
        <v>-49</v>
      </c>
      <c r="F70" s="81">
        <v>-52</v>
      </c>
      <c r="G70" s="81">
        <v>-43</v>
      </c>
      <c r="H70" s="81">
        <v>-32</v>
      </c>
      <c r="I70" s="81">
        <v>-51</v>
      </c>
      <c r="J70" s="81">
        <v>-44</v>
      </c>
      <c r="K70" s="81">
        <v>-50</v>
      </c>
      <c r="L70" s="81">
        <v>-46</v>
      </c>
      <c r="M70" s="81">
        <v>-48</v>
      </c>
      <c r="N70" s="81">
        <v>-51</v>
      </c>
      <c r="O70" s="81">
        <v>-44</v>
      </c>
      <c r="P70" s="81">
        <v>-35</v>
      </c>
      <c r="Q70" s="81">
        <v>-46</v>
      </c>
      <c r="R70" s="81">
        <v>-45</v>
      </c>
      <c r="S70" s="81">
        <v>-40</v>
      </c>
      <c r="T70" s="81">
        <v>-46</v>
      </c>
      <c r="U70" s="81">
        <v>-56</v>
      </c>
      <c r="V70" s="276">
        <v>-42</v>
      </c>
      <c r="W70" s="247">
        <f>AVERAGE(C70:V70)</f>
        <v>-45.25</v>
      </c>
      <c r="X70" s="247"/>
      <c r="Y70" s="247"/>
      <c r="Z70" s="247"/>
    </row>
    <row r="71" ht="26" customHeight="1">
      <c r="B71" s="77">
        <v>43952</v>
      </c>
      <c r="C71" s="83">
        <v>-90</v>
      </c>
      <c r="D71" s="84">
        <v>-87</v>
      </c>
      <c r="E71" s="84">
        <v>-86</v>
      </c>
      <c r="F71" s="84">
        <v>-89</v>
      </c>
      <c r="G71" s="84">
        <v>-90</v>
      </c>
      <c r="H71" s="84">
        <v>-88</v>
      </c>
      <c r="I71" s="84">
        <v>-91</v>
      </c>
      <c r="J71" s="84">
        <v>-86</v>
      </c>
      <c r="K71" s="84">
        <v>-91</v>
      </c>
      <c r="L71" s="84">
        <v>-91</v>
      </c>
      <c r="M71" s="84">
        <v>-90</v>
      </c>
      <c r="N71" s="84">
        <v>-92</v>
      </c>
      <c r="O71" s="84">
        <v>-85</v>
      </c>
      <c r="P71" s="84">
        <v>-89</v>
      </c>
      <c r="Q71" s="84">
        <v>-89</v>
      </c>
      <c r="R71" s="84">
        <v>-89</v>
      </c>
      <c r="S71" s="84">
        <v>-82</v>
      </c>
      <c r="T71" s="84">
        <v>-90</v>
      </c>
      <c r="U71" s="84">
        <v>-87</v>
      </c>
      <c r="V71" s="277">
        <v>-91</v>
      </c>
      <c r="W71" s="248">
        <f>AVERAGE(C71:V71)</f>
        <v>-88.65000000000001</v>
      </c>
      <c r="X71" s="248"/>
      <c r="Y71" s="248">
        <f>AVERAGE(W67:W71)</f>
        <v>-54.4</v>
      </c>
      <c r="Z71" s="248"/>
    </row>
    <row r="72" ht="26" customHeight="1">
      <c r="B72" s="77">
        <v>43953</v>
      </c>
      <c r="C72" s="80">
        <v>-56</v>
      </c>
      <c r="D72" s="81">
        <v>-52</v>
      </c>
      <c r="E72" s="81">
        <v>-57</v>
      </c>
      <c r="F72" s="81">
        <v>-60</v>
      </c>
      <c r="G72" s="81">
        <v>-57</v>
      </c>
      <c r="H72" s="81">
        <v>-55</v>
      </c>
      <c r="I72" s="81">
        <v>-63</v>
      </c>
      <c r="J72" s="81">
        <v>-60</v>
      </c>
      <c r="K72" s="81">
        <v>-64</v>
      </c>
      <c r="L72" s="81">
        <v>-62</v>
      </c>
      <c r="M72" s="81">
        <v>-60</v>
      </c>
      <c r="N72" s="81">
        <v>-66</v>
      </c>
      <c r="O72" s="81">
        <v>-51</v>
      </c>
      <c r="P72" s="81">
        <v>-45</v>
      </c>
      <c r="Q72" s="81">
        <v>-53</v>
      </c>
      <c r="R72" s="81">
        <v>-59</v>
      </c>
      <c r="S72" s="81">
        <v>-75</v>
      </c>
      <c r="T72" s="81">
        <v>-62</v>
      </c>
      <c r="U72" s="81">
        <v>-82</v>
      </c>
      <c r="V72" s="276">
        <v>-60</v>
      </c>
      <c r="W72" s="247">
        <f>AVERAGE(C72:V72)</f>
        <v>-59.95</v>
      </c>
      <c r="X72" s="247"/>
      <c r="Y72" s="247"/>
      <c r="Z72" s="247">
        <f>AVERAGE(W72:W73)</f>
        <v>-66.375</v>
      </c>
    </row>
    <row r="73" ht="27" customHeight="1">
      <c r="B73" s="82">
        <v>43954</v>
      </c>
      <c r="C73" s="92">
        <v>-73</v>
      </c>
      <c r="D73" s="93">
        <v>-71</v>
      </c>
      <c r="E73" s="93">
        <v>-72</v>
      </c>
      <c r="F73" s="93">
        <v>-76</v>
      </c>
      <c r="G73" s="93">
        <v>-65</v>
      </c>
      <c r="H73" s="93">
        <v>-56</v>
      </c>
      <c r="I73" s="93">
        <v>-75</v>
      </c>
      <c r="J73" s="93">
        <v>-73</v>
      </c>
      <c r="K73" s="93">
        <v>-76</v>
      </c>
      <c r="L73" s="93">
        <v>-70</v>
      </c>
      <c r="M73" s="93">
        <v>-75</v>
      </c>
      <c r="N73" s="93">
        <v>-80</v>
      </c>
      <c r="O73" s="93">
        <v>-70</v>
      </c>
      <c r="P73" s="93">
        <v>-70</v>
      </c>
      <c r="Q73" s="93">
        <v>-80</v>
      </c>
      <c r="R73" s="93">
        <v>-65</v>
      </c>
      <c r="S73" s="93">
        <v>-78</v>
      </c>
      <c r="T73" s="93">
        <v>-71</v>
      </c>
      <c r="U73" s="93">
        <v>-90</v>
      </c>
      <c r="V73" s="285">
        <v>-70</v>
      </c>
      <c r="W73" s="250">
        <f>AVERAGE(C73:V73)</f>
        <v>-72.8</v>
      </c>
      <c r="X73" s="250">
        <f>AVERAGE(W67:W73)</f>
        <v>-57.8214285714286</v>
      </c>
      <c r="Y73" s="250"/>
      <c r="Z73" s="250"/>
    </row>
    <row r="74" ht="28" customHeight="1">
      <c r="B74" s="85">
        <v>43955</v>
      </c>
      <c r="C74" s="94">
        <v>-28</v>
      </c>
      <c r="D74" s="95">
        <v>-27</v>
      </c>
      <c r="E74" s="95">
        <v>-28</v>
      </c>
      <c r="F74" s="95">
        <v>-29</v>
      </c>
      <c r="G74" s="95">
        <v>-27</v>
      </c>
      <c r="H74" s="95">
        <v>-24</v>
      </c>
      <c r="I74" s="95">
        <v>-37</v>
      </c>
      <c r="J74" s="95">
        <v>-31</v>
      </c>
      <c r="K74" s="95">
        <v>-35</v>
      </c>
      <c r="L74" s="286">
        <v>-32</v>
      </c>
      <c r="M74" s="287">
        <v>-30</v>
      </c>
      <c r="N74" s="287">
        <v>-34</v>
      </c>
      <c r="O74" s="287">
        <v>-23</v>
      </c>
      <c r="P74" s="287">
        <v>-23</v>
      </c>
      <c r="Q74" s="287">
        <v>-29</v>
      </c>
      <c r="R74" s="287">
        <v>-29</v>
      </c>
      <c r="S74" s="287">
        <v>-36</v>
      </c>
      <c r="T74" s="287">
        <v>-27</v>
      </c>
      <c r="U74" s="287">
        <v>-43</v>
      </c>
      <c r="V74" s="288">
        <v>-28</v>
      </c>
      <c r="W74" s="254">
        <f>AVERAGE(C74:V74)</f>
        <v>-30</v>
      </c>
      <c r="X74" s="255"/>
      <c r="Y74" s="255"/>
      <c r="Z74" s="256"/>
    </row>
    <row r="75" ht="27" customHeight="1">
      <c r="B75" s="87">
        <v>43956</v>
      </c>
      <c r="C75" s="97">
        <v>-27</v>
      </c>
      <c r="D75" s="98">
        <v>-23</v>
      </c>
      <c r="E75" s="98">
        <v>-25</v>
      </c>
      <c r="F75" s="98">
        <v>-26</v>
      </c>
      <c r="G75" s="98">
        <v>-26</v>
      </c>
      <c r="H75" s="98">
        <v>-20</v>
      </c>
      <c r="I75" s="98">
        <v>-35</v>
      </c>
      <c r="J75" s="98">
        <v>-31</v>
      </c>
      <c r="K75" s="98">
        <v>-32</v>
      </c>
      <c r="L75" s="98">
        <v>-28</v>
      </c>
      <c r="M75" s="98">
        <v>-26</v>
      </c>
      <c r="N75" s="98">
        <v>-32</v>
      </c>
      <c r="O75" s="98">
        <v>-20</v>
      </c>
      <c r="P75" s="98">
        <v>-22</v>
      </c>
      <c r="Q75" s="98">
        <v>-27</v>
      </c>
      <c r="R75" s="98">
        <v>-28</v>
      </c>
      <c r="S75" s="98">
        <v>-26</v>
      </c>
      <c r="T75" s="98">
        <v>-25</v>
      </c>
      <c r="U75" s="98">
        <v>-34</v>
      </c>
      <c r="V75" s="289">
        <v>-25</v>
      </c>
      <c r="W75" s="257">
        <f>AVERAGE(C75:V75)</f>
        <v>-26.9</v>
      </c>
      <c r="X75" s="257"/>
      <c r="Y75" s="257"/>
      <c r="Z75" s="257"/>
    </row>
    <row r="76" ht="26" customHeight="1">
      <c r="B76" s="77">
        <v>43957</v>
      </c>
      <c r="C76" s="80">
        <v>-26</v>
      </c>
      <c r="D76" s="81">
        <v>-26</v>
      </c>
      <c r="E76" s="81">
        <v>-24</v>
      </c>
      <c r="F76" s="81">
        <v>-26</v>
      </c>
      <c r="G76" s="81">
        <v>-26</v>
      </c>
      <c r="H76" s="81">
        <v>-18</v>
      </c>
      <c r="I76" s="81">
        <v>-34</v>
      </c>
      <c r="J76" s="81">
        <v>-31</v>
      </c>
      <c r="K76" s="81">
        <v>-32</v>
      </c>
      <c r="L76" s="81">
        <v>-27</v>
      </c>
      <c r="M76" s="81">
        <v>-28</v>
      </c>
      <c r="N76" s="81">
        <v>-32</v>
      </c>
      <c r="O76" s="81">
        <v>-20</v>
      </c>
      <c r="P76" s="81">
        <v>-22</v>
      </c>
      <c r="Q76" s="81">
        <v>-27</v>
      </c>
      <c r="R76" s="81">
        <v>-27</v>
      </c>
      <c r="S76" s="81">
        <v>-29</v>
      </c>
      <c r="T76" s="81">
        <v>-23</v>
      </c>
      <c r="U76" s="81">
        <v>-38</v>
      </c>
      <c r="V76" s="276">
        <v>-25</v>
      </c>
      <c r="W76" s="247">
        <f>AVERAGE(C76:V76)</f>
        <v>-27.05</v>
      </c>
      <c r="X76" s="247"/>
      <c r="Y76" s="247"/>
      <c r="Z76" s="247"/>
    </row>
    <row r="77" ht="26" customHeight="1">
      <c r="B77" s="77">
        <v>43958</v>
      </c>
      <c r="C77" s="83">
        <v>-28</v>
      </c>
      <c r="D77" s="84">
        <v>-27</v>
      </c>
      <c r="E77" s="84">
        <v>-26</v>
      </c>
      <c r="F77" s="84">
        <v>-27</v>
      </c>
      <c r="G77" s="84">
        <v>-26</v>
      </c>
      <c r="H77" s="84">
        <v>-17</v>
      </c>
      <c r="I77" s="84">
        <v>-35</v>
      </c>
      <c r="J77" s="84">
        <v>-31</v>
      </c>
      <c r="K77" s="84">
        <v>-32</v>
      </c>
      <c r="L77" s="84">
        <v>-26</v>
      </c>
      <c r="M77" s="84">
        <v>-28</v>
      </c>
      <c r="N77" s="84">
        <v>-31</v>
      </c>
      <c r="O77" s="84">
        <v>-21</v>
      </c>
      <c r="P77" s="84">
        <v>-23</v>
      </c>
      <c r="Q77" s="84">
        <v>-27</v>
      </c>
      <c r="R77" s="84">
        <v>-28</v>
      </c>
      <c r="S77" s="84">
        <v>-33</v>
      </c>
      <c r="T77" s="84">
        <v>-26</v>
      </c>
      <c r="U77" s="84">
        <v>-39</v>
      </c>
      <c r="V77" s="277">
        <v>-24</v>
      </c>
      <c r="W77" s="248">
        <f>AVERAGE(C77:V77)</f>
        <v>-27.75</v>
      </c>
      <c r="X77" s="248"/>
      <c r="Y77" s="248"/>
      <c r="Z77" s="248"/>
    </row>
    <row r="78" ht="26" customHeight="1">
      <c r="B78" s="77">
        <v>43959</v>
      </c>
      <c r="C78" s="80">
        <v>-27</v>
      </c>
      <c r="D78" s="81">
        <v>-28</v>
      </c>
      <c r="E78" s="81">
        <v>-26</v>
      </c>
      <c r="F78" s="81">
        <v>-27</v>
      </c>
      <c r="G78" s="81">
        <v>-26</v>
      </c>
      <c r="H78" s="81">
        <v>-16</v>
      </c>
      <c r="I78" s="81">
        <v>-35</v>
      </c>
      <c r="J78" s="81">
        <v>-35</v>
      </c>
      <c r="K78" s="81">
        <v>-33</v>
      </c>
      <c r="L78" s="81">
        <v>-28</v>
      </c>
      <c r="M78" s="81">
        <v>-33</v>
      </c>
      <c r="N78" s="81">
        <v>-34</v>
      </c>
      <c r="O78" s="81">
        <v>-21</v>
      </c>
      <c r="P78" s="81">
        <v>-23</v>
      </c>
      <c r="Q78" s="81">
        <v>-26</v>
      </c>
      <c r="R78" s="81">
        <v>-29</v>
      </c>
      <c r="S78" s="81">
        <v>-33</v>
      </c>
      <c r="T78" s="81">
        <v>-27</v>
      </c>
      <c r="U78" s="81">
        <v>-48</v>
      </c>
      <c r="V78" s="276">
        <v>-26</v>
      </c>
      <c r="W78" s="247">
        <f>AVERAGE(C78:V78)</f>
        <v>-29.05</v>
      </c>
      <c r="X78" s="247"/>
      <c r="Y78" s="247">
        <f>AVERAGE(W74:W78)</f>
        <v>-28.15</v>
      </c>
      <c r="Z78" s="247"/>
    </row>
    <row r="79" ht="26" customHeight="1">
      <c r="B79" s="77">
        <v>43960</v>
      </c>
      <c r="C79" s="83">
        <v>-29</v>
      </c>
      <c r="D79" s="84">
        <v>-26</v>
      </c>
      <c r="E79" s="84">
        <v>-22</v>
      </c>
      <c r="F79" s="84">
        <v>-24</v>
      </c>
      <c r="G79" s="84">
        <v>-30</v>
      </c>
      <c r="H79" s="84">
        <v>-28</v>
      </c>
      <c r="I79" s="84">
        <v>-36</v>
      </c>
      <c r="J79" s="84">
        <v>-38</v>
      </c>
      <c r="K79" s="84">
        <v>-39</v>
      </c>
      <c r="L79" s="84">
        <v>-30</v>
      </c>
      <c r="M79" s="84">
        <v>-39</v>
      </c>
      <c r="N79" s="84">
        <v>-37</v>
      </c>
      <c r="O79" s="84">
        <v>-18</v>
      </c>
      <c r="P79" s="84">
        <v>-23</v>
      </c>
      <c r="Q79" s="84">
        <v>-22</v>
      </c>
      <c r="R79" s="84">
        <v>-36</v>
      </c>
      <c r="S79" s="84">
        <v>-54</v>
      </c>
      <c r="T79" s="84">
        <v>-31</v>
      </c>
      <c r="U79" s="84">
        <v>-66</v>
      </c>
      <c r="V79" s="277">
        <v>-32</v>
      </c>
      <c r="W79" s="248">
        <f>AVERAGE(C79:V79)</f>
        <v>-33</v>
      </c>
      <c r="X79" s="248"/>
      <c r="Y79" s="248"/>
      <c r="Z79" s="248">
        <f>AVERAGE(W79:W80)</f>
        <v>-39.475</v>
      </c>
    </row>
    <row r="80" ht="26" customHeight="1">
      <c r="B80" s="77">
        <v>43961</v>
      </c>
      <c r="C80" s="80">
        <v>-44</v>
      </c>
      <c r="D80" s="81">
        <v>-38</v>
      </c>
      <c r="E80" s="81">
        <v>-31</v>
      </c>
      <c r="F80" s="81">
        <v>-32</v>
      </c>
      <c r="G80" s="81">
        <v>-41</v>
      </c>
      <c r="H80" s="81">
        <v>-40</v>
      </c>
      <c r="I80" s="81">
        <v>-47</v>
      </c>
      <c r="J80" s="81">
        <v>-50</v>
      </c>
      <c r="K80" s="81">
        <v>-50</v>
      </c>
      <c r="L80" s="81">
        <v>-37</v>
      </c>
      <c r="M80" s="81">
        <v>-59</v>
      </c>
      <c r="N80" s="81">
        <v>-52</v>
      </c>
      <c r="O80" s="81">
        <v>-26</v>
      </c>
      <c r="P80" s="81">
        <v>-40</v>
      </c>
      <c r="Q80" s="81">
        <v>-44</v>
      </c>
      <c r="R80" s="81">
        <v>-45</v>
      </c>
      <c r="S80" s="81">
        <v>-71</v>
      </c>
      <c r="T80" s="81">
        <v>-43</v>
      </c>
      <c r="U80" s="81">
        <v>-81</v>
      </c>
      <c r="V80" s="276">
        <v>-48</v>
      </c>
      <c r="W80" s="247">
        <f>AVERAGE(C80:V80)</f>
        <v>-45.95</v>
      </c>
      <c r="X80" s="247">
        <f>AVERAGE(W74:W80)</f>
        <v>-31.3857142857143</v>
      </c>
      <c r="Y80" s="247"/>
      <c r="Z80" s="247"/>
    </row>
    <row r="81" ht="26" customHeight="1">
      <c r="B81" s="77">
        <v>43962</v>
      </c>
      <c r="C81" s="83">
        <v>-24</v>
      </c>
      <c r="D81" s="84">
        <v>-22</v>
      </c>
      <c r="E81" s="84">
        <v>-20</v>
      </c>
      <c r="F81" s="84">
        <v>-23</v>
      </c>
      <c r="G81" s="84">
        <v>-21</v>
      </c>
      <c r="H81" s="84">
        <v>-20</v>
      </c>
      <c r="I81" s="84">
        <v>-32</v>
      </c>
      <c r="J81" s="84">
        <v>-29</v>
      </c>
      <c r="K81" s="84">
        <v>-31</v>
      </c>
      <c r="L81" s="84">
        <v>-23</v>
      </c>
      <c r="M81" s="84">
        <v>-25</v>
      </c>
      <c r="N81" s="84">
        <v>-30</v>
      </c>
      <c r="O81" s="84">
        <v>-17</v>
      </c>
      <c r="P81" s="84">
        <v>-20</v>
      </c>
      <c r="Q81" s="84">
        <v>-23</v>
      </c>
      <c r="R81" s="84">
        <v>-24</v>
      </c>
      <c r="S81" s="84">
        <v>-33</v>
      </c>
      <c r="T81" s="84">
        <v>-22</v>
      </c>
      <c r="U81" s="84">
        <v>-44</v>
      </c>
      <c r="V81" s="277">
        <v>-24</v>
      </c>
      <c r="W81" s="248">
        <f>AVERAGE(C81:V81)</f>
        <v>-25.35</v>
      </c>
      <c r="X81" s="248"/>
      <c r="Y81" s="248"/>
      <c r="Z81" s="248"/>
    </row>
    <row r="82" ht="26" customHeight="1">
      <c r="B82" s="77">
        <v>43963</v>
      </c>
      <c r="C82" s="80">
        <v>-23</v>
      </c>
      <c r="D82" s="81">
        <v>-19</v>
      </c>
      <c r="E82" s="81">
        <v>-19</v>
      </c>
      <c r="F82" s="81">
        <v>-18</v>
      </c>
      <c r="G82" s="81">
        <v>-20</v>
      </c>
      <c r="H82" s="81">
        <v>-18</v>
      </c>
      <c r="I82" s="81">
        <v>-29</v>
      </c>
      <c r="J82" s="81">
        <v>-24</v>
      </c>
      <c r="K82" s="81">
        <v>-27</v>
      </c>
      <c r="L82" s="81">
        <v>-21</v>
      </c>
      <c r="M82" s="81">
        <v>-20</v>
      </c>
      <c r="N82" s="81">
        <v>-26</v>
      </c>
      <c r="O82" s="81">
        <v>-14</v>
      </c>
      <c r="P82" s="81">
        <v>-18</v>
      </c>
      <c r="Q82" s="81">
        <v>-19</v>
      </c>
      <c r="R82" s="81">
        <v>-20</v>
      </c>
      <c r="S82" s="81">
        <v>-26</v>
      </c>
      <c r="T82" s="81">
        <v>-19</v>
      </c>
      <c r="U82" s="81">
        <v>-31</v>
      </c>
      <c r="V82" s="276">
        <v>-20</v>
      </c>
      <c r="W82" s="247">
        <f>AVERAGE(C82:V82)</f>
        <v>-21.55</v>
      </c>
      <c r="X82" s="247"/>
      <c r="Y82" s="247"/>
      <c r="Z82" s="247"/>
    </row>
    <row r="83" ht="26" customHeight="1">
      <c r="B83" s="77">
        <v>43964</v>
      </c>
      <c r="C83" s="83">
        <v>-23</v>
      </c>
      <c r="D83" s="84">
        <v>-19</v>
      </c>
      <c r="E83" s="84">
        <v>-20</v>
      </c>
      <c r="F83" s="84">
        <v>-19</v>
      </c>
      <c r="G83" s="84">
        <v>-20</v>
      </c>
      <c r="H83" s="84">
        <v>-16</v>
      </c>
      <c r="I83" s="84">
        <v>-30</v>
      </c>
      <c r="J83" s="84">
        <v>-25</v>
      </c>
      <c r="K83" s="84">
        <v>-28</v>
      </c>
      <c r="L83" s="84">
        <v>-20</v>
      </c>
      <c r="M83" s="84">
        <v>-23</v>
      </c>
      <c r="N83" s="84">
        <v>-28</v>
      </c>
      <c r="O83" s="84">
        <v>-13</v>
      </c>
      <c r="P83" s="84">
        <v>-19</v>
      </c>
      <c r="Q83" s="84">
        <v>-21</v>
      </c>
      <c r="R83" s="84">
        <v>-23</v>
      </c>
      <c r="S83" s="84">
        <v>-30</v>
      </c>
      <c r="T83" s="84">
        <v>-19</v>
      </c>
      <c r="U83" s="84">
        <v>-35</v>
      </c>
      <c r="V83" s="277">
        <v>-20</v>
      </c>
      <c r="W83" s="248">
        <f>AVERAGE(C83:V83)</f>
        <v>-22.55</v>
      </c>
      <c r="X83" s="248"/>
      <c r="Y83" s="248"/>
      <c r="Z83" s="248"/>
    </row>
    <row r="84" ht="26" customHeight="1">
      <c r="B84" s="77">
        <v>43965</v>
      </c>
      <c r="C84" s="80">
        <v>-24</v>
      </c>
      <c r="D84" s="81">
        <v>-23</v>
      </c>
      <c r="E84" s="81">
        <v>-23</v>
      </c>
      <c r="F84" s="81">
        <v>-21</v>
      </c>
      <c r="G84" s="81">
        <v>-22</v>
      </c>
      <c r="H84" s="81">
        <v>-15</v>
      </c>
      <c r="I84" s="81">
        <v>-32</v>
      </c>
      <c r="J84" s="81">
        <v>-26</v>
      </c>
      <c r="K84" s="81">
        <v>-29</v>
      </c>
      <c r="L84" s="81">
        <v>-22</v>
      </c>
      <c r="M84" s="81">
        <v>-25</v>
      </c>
      <c r="N84" s="81">
        <v>-27</v>
      </c>
      <c r="O84" s="81">
        <v>-17</v>
      </c>
      <c r="P84" s="81">
        <v>-20</v>
      </c>
      <c r="Q84" s="81">
        <v>-23</v>
      </c>
      <c r="R84" s="81">
        <v>-24</v>
      </c>
      <c r="S84" s="81">
        <v>-32</v>
      </c>
      <c r="T84" s="81">
        <v>-21</v>
      </c>
      <c r="U84" s="81">
        <v>-35</v>
      </c>
      <c r="V84" s="276">
        <v>-22</v>
      </c>
      <c r="W84" s="247">
        <f>AVERAGE(C84:V84)</f>
        <v>-24.15</v>
      </c>
      <c r="X84" s="247"/>
      <c r="Y84" s="247"/>
      <c r="Z84" s="247"/>
    </row>
    <row r="85" ht="26" customHeight="1">
      <c r="B85" s="77">
        <v>43966</v>
      </c>
      <c r="C85" s="83">
        <v>-24</v>
      </c>
      <c r="D85" s="84">
        <v>-23</v>
      </c>
      <c r="E85" s="84">
        <v>-22</v>
      </c>
      <c r="F85" s="84">
        <v>-22</v>
      </c>
      <c r="G85" s="84">
        <v>-22</v>
      </c>
      <c r="H85" s="84">
        <v>-16</v>
      </c>
      <c r="I85" s="84">
        <v>-32</v>
      </c>
      <c r="J85" s="84">
        <v>-30</v>
      </c>
      <c r="K85" s="84">
        <v>-31</v>
      </c>
      <c r="L85" s="84">
        <v>-23</v>
      </c>
      <c r="M85" s="84">
        <v>-31</v>
      </c>
      <c r="N85" s="84">
        <v>-30</v>
      </c>
      <c r="O85" s="84">
        <v>-17</v>
      </c>
      <c r="P85" s="84">
        <v>-22</v>
      </c>
      <c r="Q85" s="84">
        <v>-22</v>
      </c>
      <c r="R85" s="84">
        <v>-25</v>
      </c>
      <c r="S85" s="84">
        <v>-33</v>
      </c>
      <c r="T85" s="84">
        <v>-24</v>
      </c>
      <c r="U85" s="84">
        <v>-47</v>
      </c>
      <c r="V85" s="277">
        <v>-25</v>
      </c>
      <c r="W85" s="248">
        <f>AVERAGE(C85:V85)</f>
        <v>-26.05</v>
      </c>
      <c r="X85" s="248"/>
      <c r="Y85" s="248">
        <f>AVERAGE(W81:W85)</f>
        <v>-23.93</v>
      </c>
      <c r="Z85" s="248"/>
    </row>
    <row r="86" ht="26" customHeight="1">
      <c r="B86" s="77">
        <v>43967</v>
      </c>
      <c r="C86" s="80">
        <v>-26</v>
      </c>
      <c r="D86" s="81">
        <v>-20</v>
      </c>
      <c r="E86" s="81">
        <v>-19</v>
      </c>
      <c r="F86" s="81">
        <v>-18</v>
      </c>
      <c r="G86" s="81">
        <v>-28</v>
      </c>
      <c r="H86" s="81">
        <v>-28</v>
      </c>
      <c r="I86" s="81">
        <v>-33</v>
      </c>
      <c r="J86" s="81">
        <v>-32</v>
      </c>
      <c r="K86" s="81">
        <v>-34</v>
      </c>
      <c r="L86" s="81">
        <v>-28</v>
      </c>
      <c r="M86" s="81">
        <v>-37</v>
      </c>
      <c r="N86" s="81">
        <v>-36</v>
      </c>
      <c r="O86" s="81">
        <v>-12</v>
      </c>
      <c r="P86" s="81">
        <v>-18</v>
      </c>
      <c r="Q86" s="81">
        <v>-17</v>
      </c>
      <c r="R86" s="81">
        <v>-32</v>
      </c>
      <c r="S86" s="81">
        <v>-55</v>
      </c>
      <c r="T86" s="81">
        <v>-31</v>
      </c>
      <c r="U86" s="81">
        <v>-67</v>
      </c>
      <c r="V86" s="276">
        <v>-30</v>
      </c>
      <c r="W86" s="247">
        <f>AVERAGE(C86:V86)</f>
        <v>-30.05</v>
      </c>
      <c r="X86" s="247"/>
      <c r="Y86" s="247"/>
      <c r="Z86" s="247">
        <f>AVERAGE(W86:W87)</f>
        <v>-35.375</v>
      </c>
    </row>
    <row r="87" ht="27" customHeight="1">
      <c r="B87" s="82">
        <v>43968</v>
      </c>
      <c r="C87" s="92">
        <v>-42</v>
      </c>
      <c r="D87" s="93">
        <v>-33</v>
      </c>
      <c r="E87" s="93">
        <v>-24</v>
      </c>
      <c r="F87" s="93">
        <v>-25</v>
      </c>
      <c r="G87" s="93">
        <v>-37</v>
      </c>
      <c r="H87" s="93">
        <v>-36</v>
      </c>
      <c r="I87" s="93">
        <v>-43</v>
      </c>
      <c r="J87" s="93">
        <v>-44</v>
      </c>
      <c r="K87" s="93">
        <v>-46</v>
      </c>
      <c r="L87" s="93">
        <v>-29</v>
      </c>
      <c r="M87" s="93">
        <v>-58</v>
      </c>
      <c r="N87" s="93">
        <v>-48</v>
      </c>
      <c r="O87" s="93">
        <v>-18</v>
      </c>
      <c r="P87" s="93">
        <v>-26</v>
      </c>
      <c r="Q87" s="93">
        <v>-33</v>
      </c>
      <c r="R87" s="93">
        <v>-40</v>
      </c>
      <c r="S87" s="93">
        <v>-69</v>
      </c>
      <c r="T87" s="93">
        <v>-41</v>
      </c>
      <c r="U87" s="93">
        <v>-78</v>
      </c>
      <c r="V87" s="285">
        <v>-44</v>
      </c>
      <c r="W87" s="250">
        <f>AVERAGE(C87:V87)</f>
        <v>-40.7</v>
      </c>
      <c r="X87" s="250">
        <f>AVERAGE(W81:W87)</f>
        <v>-27.2</v>
      </c>
      <c r="Y87" s="250"/>
      <c r="Z87" s="250"/>
    </row>
    <row r="88" ht="28" customHeight="1">
      <c r="B88" s="85">
        <v>43969</v>
      </c>
      <c r="C88" s="94">
        <v>-16</v>
      </c>
      <c r="D88" s="95">
        <v>-11</v>
      </c>
      <c r="E88" s="95">
        <v>-9</v>
      </c>
      <c r="F88" s="95">
        <v>-8</v>
      </c>
      <c r="G88" s="95">
        <v>-15</v>
      </c>
      <c r="H88" s="95">
        <v>-12</v>
      </c>
      <c r="I88" s="95">
        <v>-20</v>
      </c>
      <c r="J88" s="95">
        <v>-18</v>
      </c>
      <c r="K88" s="95">
        <v>-20</v>
      </c>
      <c r="L88" s="286">
        <v>-13</v>
      </c>
      <c r="M88" s="287">
        <v>-19</v>
      </c>
      <c r="N88" s="287">
        <v>-18</v>
      </c>
      <c r="O88" s="287">
        <v>-2</v>
      </c>
      <c r="P88" s="287">
        <v>-13</v>
      </c>
      <c r="Q88" s="287">
        <v>-12</v>
      </c>
      <c r="R88" s="287">
        <v>-15</v>
      </c>
      <c r="S88" s="287">
        <v>-25</v>
      </c>
      <c r="T88" s="287">
        <v>-12</v>
      </c>
      <c r="U88" s="287">
        <v>-26</v>
      </c>
      <c r="V88" s="288">
        <v>-14</v>
      </c>
      <c r="W88" s="254">
        <f>AVERAGE(C88:V88)</f>
        <v>-14.9</v>
      </c>
      <c r="X88" s="255"/>
      <c r="Y88" s="255"/>
      <c r="Z88" s="256"/>
    </row>
    <row r="89" ht="27" customHeight="1">
      <c r="B89" s="87">
        <v>43970</v>
      </c>
      <c r="C89" s="97">
        <v>-17</v>
      </c>
      <c r="D89" s="98">
        <v>-12</v>
      </c>
      <c r="E89" s="98">
        <v>-9</v>
      </c>
      <c r="F89" s="98">
        <v>-4</v>
      </c>
      <c r="G89" s="98">
        <v>-16</v>
      </c>
      <c r="H89" s="98">
        <v>-11</v>
      </c>
      <c r="I89" s="98">
        <v>-18</v>
      </c>
      <c r="J89" s="98">
        <v>-15</v>
      </c>
      <c r="K89" s="98">
        <v>-19</v>
      </c>
      <c r="L89" s="98">
        <v>-14</v>
      </c>
      <c r="M89" s="98">
        <v>-20</v>
      </c>
      <c r="N89" s="98">
        <v>-15</v>
      </c>
      <c r="O89" s="98">
        <v>-1</v>
      </c>
      <c r="P89" s="98">
        <v>-15</v>
      </c>
      <c r="Q89" s="98">
        <v>-11</v>
      </c>
      <c r="R89" s="98">
        <v>-15</v>
      </c>
      <c r="S89" s="98">
        <v>-26</v>
      </c>
      <c r="T89" s="98">
        <v>-13</v>
      </c>
      <c r="U89" s="98">
        <v>-28</v>
      </c>
      <c r="V89" s="289">
        <v>-15</v>
      </c>
      <c r="W89" s="257">
        <f>AVERAGE(C89:V89)</f>
        <v>-14.7</v>
      </c>
      <c r="X89" s="257"/>
      <c r="Y89" s="257"/>
      <c r="Z89" s="257"/>
    </row>
    <row r="90" ht="26" customHeight="1">
      <c r="B90" s="77">
        <v>43971</v>
      </c>
      <c r="C90" s="80">
        <v>-17</v>
      </c>
      <c r="D90" s="81">
        <v>-13</v>
      </c>
      <c r="E90" s="81">
        <v>-11</v>
      </c>
      <c r="F90" s="81">
        <v>-6</v>
      </c>
      <c r="G90" s="81">
        <v>-16</v>
      </c>
      <c r="H90" s="81">
        <v>-9</v>
      </c>
      <c r="I90" s="81">
        <v>-18</v>
      </c>
      <c r="J90" s="81">
        <v>-17</v>
      </c>
      <c r="K90" s="81">
        <v>-19</v>
      </c>
      <c r="L90" s="81">
        <v>-15</v>
      </c>
      <c r="M90" s="81">
        <v>-19</v>
      </c>
      <c r="N90" s="81">
        <v>-15</v>
      </c>
      <c r="O90" s="81">
        <v>-2</v>
      </c>
      <c r="P90" s="81">
        <v>-12</v>
      </c>
      <c r="Q90" s="81">
        <v>-11</v>
      </c>
      <c r="R90" s="81">
        <v>-13</v>
      </c>
      <c r="S90" s="81">
        <v>-26</v>
      </c>
      <c r="T90" s="81">
        <v>-11</v>
      </c>
      <c r="U90" s="81">
        <v>-28</v>
      </c>
      <c r="V90" s="276">
        <v>-13</v>
      </c>
      <c r="W90" s="247">
        <f>AVERAGE(C90:V90)</f>
        <v>-14.55</v>
      </c>
      <c r="X90" s="290"/>
      <c r="Y90" s="291"/>
      <c r="Z90" s="291"/>
    </row>
    <row r="91" ht="26" customHeight="1">
      <c r="B91" s="77">
        <v>43972</v>
      </c>
      <c r="C91" s="83">
        <v>-18</v>
      </c>
      <c r="D91" s="84">
        <v>-13</v>
      </c>
      <c r="E91" s="84">
        <v>-13</v>
      </c>
      <c r="F91" s="84">
        <v>-5</v>
      </c>
      <c r="G91" s="84">
        <v>-16</v>
      </c>
      <c r="H91" s="84">
        <v>-12</v>
      </c>
      <c r="I91" s="84">
        <v>-19</v>
      </c>
      <c r="J91" s="84">
        <v>-20</v>
      </c>
      <c r="K91" s="84">
        <v>-20</v>
      </c>
      <c r="L91" s="84">
        <v>-14</v>
      </c>
      <c r="M91" s="84">
        <v>-23</v>
      </c>
      <c r="N91" s="84">
        <v>-17</v>
      </c>
      <c r="O91" s="84">
        <v>-3</v>
      </c>
      <c r="P91" s="84">
        <v>-11</v>
      </c>
      <c r="Q91" s="84">
        <v>-13</v>
      </c>
      <c r="R91" s="84">
        <v>-16</v>
      </c>
      <c r="S91" s="84">
        <v>-36</v>
      </c>
      <c r="T91" s="84">
        <v>-13</v>
      </c>
      <c r="U91" s="84">
        <v>-29</v>
      </c>
      <c r="V91" s="277">
        <v>-16</v>
      </c>
      <c r="W91" s="248">
        <f>AVERAGE(C91:V91)</f>
        <v>-16.35</v>
      </c>
      <c r="X91" s="292"/>
      <c r="Y91" s="293"/>
      <c r="Z91" s="294"/>
    </row>
    <row r="92" ht="26" customHeight="1">
      <c r="B92" s="77">
        <v>43973</v>
      </c>
      <c r="C92" s="80">
        <v>-17</v>
      </c>
      <c r="D92" s="81">
        <v>-11</v>
      </c>
      <c r="E92" s="81">
        <v>-8</v>
      </c>
      <c r="F92" s="81">
        <v>-6</v>
      </c>
      <c r="G92" s="81">
        <v>-16</v>
      </c>
      <c r="H92" s="81">
        <v>-12</v>
      </c>
      <c r="I92" s="81">
        <v>-19</v>
      </c>
      <c r="J92" s="81">
        <v>-20</v>
      </c>
      <c r="K92" s="81">
        <v>-21</v>
      </c>
      <c r="L92" s="81">
        <v>-15</v>
      </c>
      <c r="M92" s="81">
        <v>-23</v>
      </c>
      <c r="N92" s="81">
        <v>-18</v>
      </c>
      <c r="O92" s="81">
        <v>-1</v>
      </c>
      <c r="P92" s="81">
        <v>-12</v>
      </c>
      <c r="Q92" s="81">
        <v>-11</v>
      </c>
      <c r="R92" s="81">
        <v>-18</v>
      </c>
      <c r="S92" s="81">
        <v>-26</v>
      </c>
      <c r="T92" s="81">
        <v>-15</v>
      </c>
      <c r="U92" s="81">
        <v>-41</v>
      </c>
      <c r="V92" s="276">
        <v>-16</v>
      </c>
      <c r="W92" s="247">
        <f>AVERAGE(C92:V92)</f>
        <v>-16.3</v>
      </c>
      <c r="X92" s="295"/>
      <c r="Y92" s="247">
        <f>AVERAGE(W88:W92)</f>
        <v>-15.36</v>
      </c>
      <c r="Z92" s="296"/>
    </row>
    <row r="93" ht="26" customHeight="1">
      <c r="B93" s="77">
        <v>43974</v>
      </c>
      <c r="C93" s="83">
        <v>-11</v>
      </c>
      <c r="D93" s="84">
        <v>-9</v>
      </c>
      <c r="E93" s="84">
        <v>3</v>
      </c>
      <c r="F93" s="84">
        <v>9</v>
      </c>
      <c r="G93" s="84">
        <v>-11</v>
      </c>
      <c r="H93" s="84">
        <v>-13</v>
      </c>
      <c r="I93" s="84">
        <v>-8</v>
      </c>
      <c r="J93" s="84">
        <v>-19</v>
      </c>
      <c r="K93" s="84">
        <v>-13</v>
      </c>
      <c r="L93" s="84">
        <v>-8</v>
      </c>
      <c r="M93" s="84">
        <v>-21</v>
      </c>
      <c r="N93" s="84">
        <v>-11</v>
      </c>
      <c r="O93" s="84">
        <v>11</v>
      </c>
      <c r="P93" s="84">
        <v>-1</v>
      </c>
      <c r="Q93" s="84">
        <v>3</v>
      </c>
      <c r="R93" s="84">
        <v>-14</v>
      </c>
      <c r="S93" s="84">
        <v>-51</v>
      </c>
      <c r="T93" s="84">
        <v>-11</v>
      </c>
      <c r="U93" s="84">
        <v>-59</v>
      </c>
      <c r="V93" s="277">
        <v>-14</v>
      </c>
      <c r="W93" s="248">
        <f>AVERAGE(C93:V93)</f>
        <v>-12.4</v>
      </c>
      <c r="X93" s="297"/>
      <c r="Y93" s="298"/>
      <c r="Z93" s="248">
        <f>AVERAGE(W93:W94)</f>
        <v>-13.925</v>
      </c>
    </row>
    <row r="94" ht="26" customHeight="1">
      <c r="B94" s="77">
        <v>43975</v>
      </c>
      <c r="C94" s="80">
        <v>-19</v>
      </c>
      <c r="D94" s="81">
        <v>-10</v>
      </c>
      <c r="E94" s="81">
        <v>3</v>
      </c>
      <c r="F94" s="81">
        <v>13</v>
      </c>
      <c r="G94" s="81">
        <v>-18</v>
      </c>
      <c r="H94" s="81">
        <v>-14</v>
      </c>
      <c r="I94" s="81">
        <v>-10</v>
      </c>
      <c r="J94" s="81">
        <v>-22</v>
      </c>
      <c r="K94" s="81">
        <v>-17</v>
      </c>
      <c r="L94" s="81">
        <v>-10</v>
      </c>
      <c r="M94" s="81">
        <v>-43</v>
      </c>
      <c r="N94" s="81">
        <v>-12</v>
      </c>
      <c r="O94" s="81">
        <v>24</v>
      </c>
      <c r="P94" s="81">
        <v>4</v>
      </c>
      <c r="Q94" s="81">
        <v>-1</v>
      </c>
      <c r="R94" s="81">
        <v>-16</v>
      </c>
      <c r="S94" s="81">
        <v>-58</v>
      </c>
      <c r="T94" s="81">
        <v>-15</v>
      </c>
      <c r="U94" s="81">
        <v>-68</v>
      </c>
      <c r="V94" s="276">
        <v>-20</v>
      </c>
      <c r="W94" s="247">
        <f>AVERAGE(C94:V94)</f>
        <v>-15.45</v>
      </c>
      <c r="X94" s="247">
        <f>AVERAGE(W88:W94)</f>
        <v>-14.95</v>
      </c>
      <c r="Y94" s="299"/>
      <c r="Z94" s="291"/>
    </row>
    <row r="95" ht="26" customHeight="1">
      <c r="B95" s="77">
        <v>43976</v>
      </c>
      <c r="C95" s="83">
        <v>-12</v>
      </c>
      <c r="D95" s="84">
        <v>-5</v>
      </c>
      <c r="E95" s="84">
        <v>-6</v>
      </c>
      <c r="F95" s="84">
        <v>-4</v>
      </c>
      <c r="G95" s="84">
        <v>-12</v>
      </c>
      <c r="H95" s="84">
        <v>-12</v>
      </c>
      <c r="I95" s="84">
        <v>-17</v>
      </c>
      <c r="J95" s="84">
        <v>-13</v>
      </c>
      <c r="K95" s="84">
        <v>-18</v>
      </c>
      <c r="L95" s="84">
        <v>-10</v>
      </c>
      <c r="M95" s="84">
        <v>-14</v>
      </c>
      <c r="N95" s="84">
        <v>-15</v>
      </c>
      <c r="O95" s="84">
        <v>1</v>
      </c>
      <c r="P95" s="84">
        <v>-8</v>
      </c>
      <c r="Q95" s="84">
        <v>-9</v>
      </c>
      <c r="R95" s="84">
        <v>-13</v>
      </c>
      <c r="S95" s="84">
        <v>-27</v>
      </c>
      <c r="T95" s="84">
        <v>-9</v>
      </c>
      <c r="U95" s="84">
        <v>-26</v>
      </c>
      <c r="V95" s="277">
        <v>-13</v>
      </c>
      <c r="W95" s="248">
        <f>AVERAGE(C95:V95)</f>
        <v>-12.1</v>
      </c>
      <c r="X95" s="300"/>
      <c r="Y95" s="294"/>
      <c r="Z95" s="294"/>
    </row>
    <row r="96" ht="26" customHeight="1">
      <c r="B96" s="77">
        <v>43977</v>
      </c>
      <c r="C96" s="80">
        <v>-10</v>
      </c>
      <c r="D96" s="81">
        <v>-1</v>
      </c>
      <c r="E96" s="81">
        <v>-4</v>
      </c>
      <c r="F96" s="81">
        <v>1</v>
      </c>
      <c r="G96" s="81">
        <v>-11</v>
      </c>
      <c r="H96" s="81">
        <v>-8</v>
      </c>
      <c r="I96" s="81">
        <v>-12</v>
      </c>
      <c r="J96" s="81">
        <v>-10</v>
      </c>
      <c r="K96" s="81">
        <v>-14</v>
      </c>
      <c r="L96" s="81">
        <v>-7</v>
      </c>
      <c r="M96" s="81">
        <v>-10</v>
      </c>
      <c r="N96" s="81">
        <v>-10</v>
      </c>
      <c r="O96" s="81">
        <v>5</v>
      </c>
      <c r="P96" s="81">
        <v>-5</v>
      </c>
      <c r="Q96" s="81">
        <v>-5</v>
      </c>
      <c r="R96" s="81">
        <v>-8</v>
      </c>
      <c r="S96" s="81">
        <v>-19</v>
      </c>
      <c r="T96" s="81">
        <v>-7</v>
      </c>
      <c r="U96" s="81">
        <v>-22</v>
      </c>
      <c r="V96" s="276">
        <v>-11</v>
      </c>
      <c r="W96" s="247">
        <f>AVERAGE(C96:V96)</f>
        <v>-8.4</v>
      </c>
      <c r="X96" s="299"/>
      <c r="Y96" s="301"/>
      <c r="Z96" s="301"/>
    </row>
    <row r="97" ht="26" customHeight="1">
      <c r="B97" s="77">
        <v>43978</v>
      </c>
      <c r="C97" s="83">
        <v>-7</v>
      </c>
      <c r="D97" s="84">
        <v>-3</v>
      </c>
      <c r="E97" s="84">
        <v>0</v>
      </c>
      <c r="F97" s="84">
        <v>3</v>
      </c>
      <c r="G97" s="84">
        <v>-10</v>
      </c>
      <c r="H97" s="84">
        <v>-8</v>
      </c>
      <c r="I97" s="84">
        <v>-12</v>
      </c>
      <c r="J97" s="84">
        <v>-10</v>
      </c>
      <c r="K97" s="84">
        <v>-14</v>
      </c>
      <c r="L97" s="84">
        <v>-5</v>
      </c>
      <c r="M97" s="84">
        <v>-9</v>
      </c>
      <c r="N97" s="84">
        <v>-10</v>
      </c>
      <c r="O97" s="84">
        <v>6</v>
      </c>
      <c r="P97" s="84">
        <v>-2</v>
      </c>
      <c r="Q97" s="84">
        <v>-3</v>
      </c>
      <c r="R97" s="84">
        <v>-8</v>
      </c>
      <c r="S97" s="84">
        <v>-21</v>
      </c>
      <c r="T97" s="84">
        <v>-2</v>
      </c>
      <c r="U97" s="84">
        <v>-21</v>
      </c>
      <c r="V97" s="277">
        <v>-10</v>
      </c>
      <c r="W97" s="248">
        <f>AVERAGE(C97:V97)</f>
        <v>-7.3</v>
      </c>
      <c r="X97" s="292"/>
      <c r="Y97" s="294"/>
      <c r="Z97" s="294"/>
    </row>
    <row r="98" ht="26" customHeight="1">
      <c r="B98" s="77">
        <v>43979</v>
      </c>
      <c r="C98" s="80">
        <v>-8</v>
      </c>
      <c r="D98" s="81">
        <v>-6</v>
      </c>
      <c r="E98" s="81">
        <v>-4</v>
      </c>
      <c r="F98" s="81">
        <v>1</v>
      </c>
      <c r="G98" s="81">
        <v>-11</v>
      </c>
      <c r="H98" s="81">
        <v>-9</v>
      </c>
      <c r="I98" s="81">
        <v>-14</v>
      </c>
      <c r="J98" s="81">
        <v>-11</v>
      </c>
      <c r="K98" s="81">
        <v>-15</v>
      </c>
      <c r="L98" s="81">
        <v>-6</v>
      </c>
      <c r="M98" s="81">
        <v>-12</v>
      </c>
      <c r="N98" s="81">
        <v>-12</v>
      </c>
      <c r="O98" s="81">
        <v>3</v>
      </c>
      <c r="P98" s="81">
        <v>-4</v>
      </c>
      <c r="Q98" s="81">
        <v>-5</v>
      </c>
      <c r="R98" s="81">
        <v>-10</v>
      </c>
      <c r="S98" s="81">
        <v>-24</v>
      </c>
      <c r="T98" s="81">
        <v>-5</v>
      </c>
      <c r="U98" s="81">
        <v>-28</v>
      </c>
      <c r="V98" s="276">
        <v>-12</v>
      </c>
      <c r="W98" s="247">
        <f>AVERAGE(C98:V98)</f>
        <v>-9.6</v>
      </c>
      <c r="X98" s="299"/>
      <c r="Y98" s="302"/>
      <c r="Z98" s="301"/>
    </row>
    <row r="99" ht="26" customHeight="1">
      <c r="B99" s="77">
        <v>43980</v>
      </c>
      <c r="C99" s="83">
        <v>-11</v>
      </c>
      <c r="D99" s="84">
        <v>-6</v>
      </c>
      <c r="E99" s="84">
        <v>-3</v>
      </c>
      <c r="F99" s="84">
        <v>-3</v>
      </c>
      <c r="G99" s="84">
        <v>-11</v>
      </c>
      <c r="H99" s="84">
        <v>-7</v>
      </c>
      <c r="I99" s="84">
        <v>-16</v>
      </c>
      <c r="J99" s="84">
        <v>-13</v>
      </c>
      <c r="K99" s="84">
        <v>-16</v>
      </c>
      <c r="L99" s="84">
        <v>-10</v>
      </c>
      <c r="M99" s="84">
        <v>-16</v>
      </c>
      <c r="N99" s="84">
        <v>-14</v>
      </c>
      <c r="O99" s="84">
        <v>1</v>
      </c>
      <c r="P99" s="84">
        <v>-5</v>
      </c>
      <c r="Q99" s="84">
        <v>-6</v>
      </c>
      <c r="R99" s="84">
        <v>-10</v>
      </c>
      <c r="S99" s="84">
        <v>-25</v>
      </c>
      <c r="T99" s="84">
        <v>-7</v>
      </c>
      <c r="U99" s="84">
        <v>-34</v>
      </c>
      <c r="V99" s="277">
        <v>-12</v>
      </c>
      <c r="W99" s="248">
        <f>AVERAGE(C99:V99)</f>
        <v>-11.2</v>
      </c>
      <c r="X99" s="303"/>
      <c r="Y99" s="248">
        <f>AVERAGE(W95:W99)</f>
        <v>-9.720000000000001</v>
      </c>
      <c r="Z99" s="297"/>
    </row>
    <row r="100" ht="26" customHeight="1">
      <c r="B100" s="77">
        <v>43981</v>
      </c>
      <c r="C100" s="80">
        <v>-6</v>
      </c>
      <c r="D100" s="81">
        <v>-5</v>
      </c>
      <c r="E100" s="81">
        <v>7</v>
      </c>
      <c r="F100" s="81">
        <v>15</v>
      </c>
      <c r="G100" s="81">
        <v>-6</v>
      </c>
      <c r="H100" s="81">
        <v>-10</v>
      </c>
      <c r="I100" s="81">
        <v>-5</v>
      </c>
      <c r="J100" s="81">
        <v>-10</v>
      </c>
      <c r="K100" s="81">
        <v>-7</v>
      </c>
      <c r="L100" s="81">
        <v>-4</v>
      </c>
      <c r="M100" s="81">
        <v>-22</v>
      </c>
      <c r="N100" s="81">
        <v>-4</v>
      </c>
      <c r="O100" s="81">
        <v>9</v>
      </c>
      <c r="P100" s="81">
        <v>7</v>
      </c>
      <c r="Q100" s="81">
        <v>7</v>
      </c>
      <c r="R100" s="81">
        <v>-7</v>
      </c>
      <c r="S100" s="81">
        <v>-45</v>
      </c>
      <c r="T100" s="81">
        <v>-6</v>
      </c>
      <c r="U100" s="81">
        <v>-53</v>
      </c>
      <c r="V100" s="276">
        <v>-9</v>
      </c>
      <c r="W100" s="247">
        <f>AVERAGE(C100:V100)</f>
        <v>-7.7</v>
      </c>
      <c r="X100" s="296"/>
      <c r="Y100" s="304"/>
      <c r="Z100" s="247">
        <f>AVERAGE(W100:W101)</f>
        <v>-11.525</v>
      </c>
    </row>
    <row r="101" ht="26" customHeight="1">
      <c r="B101" s="77">
        <v>43982</v>
      </c>
      <c r="C101" s="83">
        <v>-19</v>
      </c>
      <c r="D101" s="84">
        <v>-12</v>
      </c>
      <c r="E101" s="84">
        <v>4</v>
      </c>
      <c r="F101" s="84">
        <v>15</v>
      </c>
      <c r="G101" s="84">
        <v>-15</v>
      </c>
      <c r="H101" s="84">
        <v>-17</v>
      </c>
      <c r="I101" s="84">
        <v>-6</v>
      </c>
      <c r="J101" s="84">
        <v>-23</v>
      </c>
      <c r="K101" s="84">
        <v>-13</v>
      </c>
      <c r="L101" s="84">
        <v>-8</v>
      </c>
      <c r="M101" s="84">
        <v>-45</v>
      </c>
      <c r="N101" s="84">
        <v>-13</v>
      </c>
      <c r="O101" s="84">
        <v>18</v>
      </c>
      <c r="P101" s="84">
        <v>8</v>
      </c>
      <c r="Q101" s="84">
        <v>-2</v>
      </c>
      <c r="R101" s="84">
        <v>-13</v>
      </c>
      <c r="S101" s="84">
        <v>-63</v>
      </c>
      <c r="T101" s="84">
        <v>-16</v>
      </c>
      <c r="U101" s="84">
        <v>-69</v>
      </c>
      <c r="V101" s="277">
        <v>-18</v>
      </c>
      <c r="W101" s="248">
        <f>AVERAGE(C101:V101)</f>
        <v>-15.35</v>
      </c>
      <c r="X101" s="248">
        <f>AVERAGE(W95:W101)</f>
        <v>-10.2357142857143</v>
      </c>
      <c r="Y101" s="292"/>
      <c r="Z101" s="305"/>
    </row>
    <row r="102" ht="26" customHeight="1">
      <c r="B102" s="77">
        <v>43983</v>
      </c>
      <c r="C102" s="80">
        <v>-15</v>
      </c>
      <c r="D102" s="81">
        <v>-5</v>
      </c>
      <c r="E102" s="81">
        <v>-1</v>
      </c>
      <c r="F102" s="81">
        <v>3</v>
      </c>
      <c r="G102" s="81">
        <v>-26</v>
      </c>
      <c r="H102" s="81">
        <v>-30</v>
      </c>
      <c r="I102" s="81">
        <v>-15</v>
      </c>
      <c r="J102" s="81">
        <v>-20</v>
      </c>
      <c r="K102" s="81">
        <v>-26</v>
      </c>
      <c r="L102" s="81">
        <v>-19</v>
      </c>
      <c r="M102" s="81">
        <v>-19</v>
      </c>
      <c r="N102" s="81">
        <v>-18</v>
      </c>
      <c r="O102" s="81">
        <v>7</v>
      </c>
      <c r="P102" s="81">
        <v>-8</v>
      </c>
      <c r="Q102" s="81">
        <v>-2</v>
      </c>
      <c r="R102" s="81">
        <v>-21</v>
      </c>
      <c r="S102" s="81">
        <v>-51</v>
      </c>
      <c r="T102" s="81">
        <v>-15</v>
      </c>
      <c r="U102" s="81">
        <v>-30</v>
      </c>
      <c r="V102" s="276">
        <v>-29</v>
      </c>
      <c r="W102" s="247">
        <f>AVERAGE(C102:V102)</f>
        <v>-17</v>
      </c>
      <c r="X102" s="290"/>
      <c r="Y102" s="301"/>
      <c r="Z102" s="301"/>
    </row>
    <row r="103" ht="27" customHeight="1">
      <c r="B103" s="82">
        <v>43984</v>
      </c>
      <c r="C103" s="92">
        <v>-59</v>
      </c>
      <c r="D103" s="93">
        <v>-54</v>
      </c>
      <c r="E103" s="93">
        <v>-41</v>
      </c>
      <c r="F103" s="93">
        <v>-17</v>
      </c>
      <c r="G103" s="93">
        <v>-66</v>
      </c>
      <c r="H103" s="93">
        <v>-63</v>
      </c>
      <c r="I103" s="93">
        <v>-49</v>
      </c>
      <c r="J103" s="93">
        <v>-53</v>
      </c>
      <c r="K103" s="93">
        <v>-61</v>
      </c>
      <c r="L103" s="93">
        <v>-55</v>
      </c>
      <c r="M103" s="93">
        <v>-63</v>
      </c>
      <c r="N103" s="93">
        <v>-48</v>
      </c>
      <c r="O103" s="93">
        <v>-20</v>
      </c>
      <c r="P103" s="93">
        <v>-61</v>
      </c>
      <c r="Q103" s="93">
        <v>-42</v>
      </c>
      <c r="R103" s="93">
        <v>-59</v>
      </c>
      <c r="S103" s="93">
        <v>-66</v>
      </c>
      <c r="T103" s="93">
        <v>-57</v>
      </c>
      <c r="U103" s="93">
        <v>-52</v>
      </c>
      <c r="V103" s="285">
        <v>-65</v>
      </c>
      <c r="W103" s="250">
        <f>AVERAGE(C103:V103)</f>
        <v>-52.55</v>
      </c>
      <c r="X103" s="306"/>
      <c r="Y103" s="307"/>
      <c r="Z103" s="307"/>
    </row>
    <row r="104" ht="28" customHeight="1">
      <c r="B104" s="85">
        <v>43985</v>
      </c>
      <c r="C104" s="94">
        <v>4</v>
      </c>
      <c r="D104" s="95">
        <v>8</v>
      </c>
      <c r="E104" s="95">
        <v>9</v>
      </c>
      <c r="F104" s="95">
        <v>10</v>
      </c>
      <c r="G104" s="95">
        <v>-4</v>
      </c>
      <c r="H104" s="95">
        <v>4</v>
      </c>
      <c r="I104" s="95">
        <v>-3</v>
      </c>
      <c r="J104" s="95">
        <v>4</v>
      </c>
      <c r="K104" s="95">
        <v>-7</v>
      </c>
      <c r="L104" s="95">
        <v>1</v>
      </c>
      <c r="M104" s="95">
        <v>7</v>
      </c>
      <c r="N104" s="95">
        <v>-3</v>
      </c>
      <c r="O104" s="95">
        <v>12</v>
      </c>
      <c r="P104" s="95">
        <v>4</v>
      </c>
      <c r="Q104" s="95">
        <v>3</v>
      </c>
      <c r="R104" s="95">
        <v>-1</v>
      </c>
      <c r="S104" s="95">
        <v>-16</v>
      </c>
      <c r="T104" s="95">
        <v>12</v>
      </c>
      <c r="U104" s="95">
        <v>-16</v>
      </c>
      <c r="V104" s="308">
        <v>-4</v>
      </c>
      <c r="W104" s="309">
        <f>AVERAGE(C104:V104)</f>
        <v>1.2</v>
      </c>
      <c r="X104" s="310"/>
      <c r="Y104" s="311"/>
      <c r="Z104" s="312"/>
    </row>
    <row r="105" ht="27" customHeight="1">
      <c r="B105" s="87">
        <v>43986</v>
      </c>
      <c r="C105" s="97">
        <v>1</v>
      </c>
      <c r="D105" s="98">
        <v>4</v>
      </c>
      <c r="E105" s="98">
        <v>5</v>
      </c>
      <c r="F105" s="98">
        <v>7</v>
      </c>
      <c r="G105" s="98">
        <v>-4</v>
      </c>
      <c r="H105" s="98">
        <v>-2</v>
      </c>
      <c r="I105" s="98">
        <v>-7</v>
      </c>
      <c r="J105" s="98">
        <v>0</v>
      </c>
      <c r="K105" s="98">
        <v>-10</v>
      </c>
      <c r="L105" s="98">
        <v>1</v>
      </c>
      <c r="M105" s="98">
        <v>4</v>
      </c>
      <c r="N105" s="98">
        <v>-7</v>
      </c>
      <c r="O105" s="98">
        <v>8</v>
      </c>
      <c r="P105" s="98">
        <v>2</v>
      </c>
      <c r="Q105" s="98">
        <v>-1</v>
      </c>
      <c r="R105" s="98">
        <v>-3</v>
      </c>
      <c r="S105" s="98">
        <v>-13</v>
      </c>
      <c r="T105" s="98">
        <v>6</v>
      </c>
      <c r="U105" s="98">
        <v>-16</v>
      </c>
      <c r="V105" s="289">
        <v>-6</v>
      </c>
      <c r="W105" s="257">
        <f>AVERAGE(C105:V105)</f>
        <v>-1.55</v>
      </c>
      <c r="X105" s="313"/>
      <c r="Y105" s="314"/>
      <c r="Z105" s="315"/>
    </row>
    <row r="106" ht="26" customHeight="1">
      <c r="B106" s="77">
        <v>43987</v>
      </c>
      <c r="C106" s="80">
        <v>2</v>
      </c>
      <c r="D106" s="81">
        <v>3</v>
      </c>
      <c r="E106" s="81">
        <v>3</v>
      </c>
      <c r="F106" s="81">
        <v>1</v>
      </c>
      <c r="G106" s="81">
        <v>-2</v>
      </c>
      <c r="H106" s="81">
        <v>2</v>
      </c>
      <c r="I106" s="81">
        <v>-10</v>
      </c>
      <c r="J106" s="81">
        <v>6</v>
      </c>
      <c r="K106" s="81">
        <v>-10</v>
      </c>
      <c r="L106" s="81">
        <v>1</v>
      </c>
      <c r="M106" s="81">
        <v>-1</v>
      </c>
      <c r="N106" s="81">
        <v>-6</v>
      </c>
      <c r="O106" s="81">
        <v>4</v>
      </c>
      <c r="P106" s="81">
        <v>-1</v>
      </c>
      <c r="Q106" s="81">
        <v>-3</v>
      </c>
      <c r="R106" s="81">
        <v>-2</v>
      </c>
      <c r="S106" s="81">
        <v>-16</v>
      </c>
      <c r="T106" s="81">
        <v>5</v>
      </c>
      <c r="U106" s="81">
        <v>-21</v>
      </c>
      <c r="V106" s="276">
        <v>-6</v>
      </c>
      <c r="W106" s="247">
        <f>AVERAGE(C106:V106)</f>
        <v>-2.55</v>
      </c>
      <c r="X106" s="295"/>
      <c r="Y106" s="247">
        <f>AVERAGE(W102:W106)</f>
        <v>-14.49</v>
      </c>
      <c r="Z106" s="296"/>
    </row>
    <row r="107" ht="26" customHeight="1">
      <c r="B107" s="77">
        <v>43988</v>
      </c>
      <c r="C107" s="83">
        <v>16</v>
      </c>
      <c r="D107" s="84">
        <v>17</v>
      </c>
      <c r="E107" s="84">
        <v>20</v>
      </c>
      <c r="F107" s="84">
        <v>26</v>
      </c>
      <c r="G107" s="84">
        <v>6</v>
      </c>
      <c r="H107" s="84">
        <v>-3</v>
      </c>
      <c r="I107" s="84">
        <v>8</v>
      </c>
      <c r="J107" s="84">
        <v>13</v>
      </c>
      <c r="K107" s="84">
        <v>-3</v>
      </c>
      <c r="L107" s="84">
        <v>11</v>
      </c>
      <c r="M107" s="84">
        <v>25</v>
      </c>
      <c r="N107" s="84">
        <v>5</v>
      </c>
      <c r="O107" s="84">
        <v>24</v>
      </c>
      <c r="P107" s="84">
        <v>10</v>
      </c>
      <c r="Q107" s="84">
        <v>12</v>
      </c>
      <c r="R107" s="84">
        <v>5</v>
      </c>
      <c r="S107" s="84">
        <v>-32</v>
      </c>
      <c r="T107" s="84">
        <v>16</v>
      </c>
      <c r="U107" s="84">
        <v>-28</v>
      </c>
      <c r="V107" s="277">
        <v>-1</v>
      </c>
      <c r="W107" s="248">
        <f>AVERAGE(C107:V107)</f>
        <v>7.35</v>
      </c>
      <c r="X107" s="297"/>
      <c r="Y107" s="298"/>
      <c r="Z107" s="248">
        <f>AVERAGE(W107:W108)</f>
        <v>6.525</v>
      </c>
    </row>
    <row r="108" ht="26" customHeight="1">
      <c r="B108" s="77">
        <v>43989</v>
      </c>
      <c r="C108" s="80">
        <v>22</v>
      </c>
      <c r="D108" s="81">
        <v>42</v>
      </c>
      <c r="E108" s="81">
        <v>30</v>
      </c>
      <c r="F108" s="81">
        <v>37</v>
      </c>
      <c r="G108" s="81">
        <v>3</v>
      </c>
      <c r="H108" s="81">
        <v>-15</v>
      </c>
      <c r="I108" s="81">
        <v>10</v>
      </c>
      <c r="J108" s="81">
        <v>0</v>
      </c>
      <c r="K108" s="81">
        <v>-18</v>
      </c>
      <c r="L108" s="81">
        <v>20</v>
      </c>
      <c r="M108" s="81">
        <v>28</v>
      </c>
      <c r="N108" s="81">
        <v>-12</v>
      </c>
      <c r="O108" s="81">
        <v>43</v>
      </c>
      <c r="P108" s="81">
        <v>12</v>
      </c>
      <c r="Q108" s="81">
        <v>10</v>
      </c>
      <c r="R108" s="81">
        <v>6</v>
      </c>
      <c r="S108" s="81">
        <v>-52</v>
      </c>
      <c r="T108" s="81">
        <v>18</v>
      </c>
      <c r="U108" s="81">
        <v>-55</v>
      </c>
      <c r="V108" s="276">
        <v>-15</v>
      </c>
      <c r="W108" s="247">
        <f>AVERAGE(C108:V108)</f>
        <v>5.7</v>
      </c>
      <c r="X108" s="247">
        <f>AVERAGE(W102:W108)</f>
        <v>-8.485714285714289</v>
      </c>
      <c r="Y108" s="299"/>
      <c r="Z108" s="291"/>
    </row>
    <row r="109" ht="26" customHeight="1">
      <c r="B109" s="77">
        <v>43990</v>
      </c>
      <c r="C109" s="83">
        <v>3</v>
      </c>
      <c r="D109" s="84">
        <v>8</v>
      </c>
      <c r="E109" s="84">
        <v>10</v>
      </c>
      <c r="F109" s="84">
        <v>8</v>
      </c>
      <c r="G109" s="84">
        <v>-4</v>
      </c>
      <c r="H109" s="84">
        <v>-5</v>
      </c>
      <c r="I109" s="84">
        <v>-9</v>
      </c>
      <c r="J109" s="84">
        <v>-1</v>
      </c>
      <c r="K109" s="84">
        <v>-11</v>
      </c>
      <c r="L109" s="84">
        <v>2</v>
      </c>
      <c r="M109" s="84">
        <v>6</v>
      </c>
      <c r="N109" s="84">
        <v>-8</v>
      </c>
      <c r="O109" s="84">
        <v>11</v>
      </c>
      <c r="P109" s="84">
        <v>2</v>
      </c>
      <c r="Q109" s="84">
        <v>1</v>
      </c>
      <c r="R109" s="84">
        <v>-2</v>
      </c>
      <c r="S109" s="84">
        <v>-18</v>
      </c>
      <c r="T109" s="84">
        <v>4</v>
      </c>
      <c r="U109" s="84">
        <v>-13</v>
      </c>
      <c r="V109" s="277">
        <v>-6</v>
      </c>
      <c r="W109" s="248">
        <f>AVERAGE(C109:V109)</f>
        <v>-1.1</v>
      </c>
      <c r="X109" s="300"/>
      <c r="Y109" s="294"/>
      <c r="Z109" s="294"/>
    </row>
    <row r="110" ht="26" customHeight="1">
      <c r="B110" s="77">
        <v>43991</v>
      </c>
      <c r="C110" s="80">
        <v>5</v>
      </c>
      <c r="D110" s="81">
        <v>10</v>
      </c>
      <c r="E110" s="81">
        <v>11</v>
      </c>
      <c r="F110" s="81">
        <v>13</v>
      </c>
      <c r="G110" s="81">
        <v>-3</v>
      </c>
      <c r="H110" s="81">
        <v>-4</v>
      </c>
      <c r="I110" s="81">
        <v>-3</v>
      </c>
      <c r="J110" s="81">
        <v>3</v>
      </c>
      <c r="K110" s="81">
        <v>-7</v>
      </c>
      <c r="L110" s="81">
        <v>6</v>
      </c>
      <c r="M110" s="81">
        <v>7</v>
      </c>
      <c r="N110" s="81">
        <v>-3</v>
      </c>
      <c r="O110" s="81">
        <v>14</v>
      </c>
      <c r="P110" s="81">
        <v>4</v>
      </c>
      <c r="Q110" s="81">
        <v>4</v>
      </c>
      <c r="R110" s="81">
        <v>2</v>
      </c>
      <c r="S110" s="81">
        <v>-11</v>
      </c>
      <c r="T110" s="81">
        <v>5</v>
      </c>
      <c r="U110" s="81">
        <v>-8</v>
      </c>
      <c r="V110" s="276">
        <v>-4</v>
      </c>
      <c r="W110" s="247">
        <f>AVERAGE(C110:V110)</f>
        <v>2.05</v>
      </c>
      <c r="X110" s="299"/>
      <c r="Y110" s="301"/>
      <c r="Z110" s="301"/>
    </row>
    <row r="111" ht="26" customHeight="1">
      <c r="B111" s="77">
        <v>43992</v>
      </c>
      <c r="C111" s="83">
        <v>3</v>
      </c>
      <c r="D111" s="84">
        <v>9</v>
      </c>
      <c r="E111" s="84">
        <v>11</v>
      </c>
      <c r="F111" s="84">
        <v>12</v>
      </c>
      <c r="G111" s="84">
        <v>-2</v>
      </c>
      <c r="H111" s="84">
        <v>1</v>
      </c>
      <c r="I111" s="84">
        <v>-3</v>
      </c>
      <c r="J111" s="84">
        <v>3</v>
      </c>
      <c r="K111" s="84">
        <v>-8</v>
      </c>
      <c r="L111" s="84">
        <v>3</v>
      </c>
      <c r="M111" s="84">
        <v>6</v>
      </c>
      <c r="N111" s="84">
        <v>-3</v>
      </c>
      <c r="O111" s="84">
        <v>15</v>
      </c>
      <c r="P111" s="84">
        <v>4</v>
      </c>
      <c r="Q111" s="84">
        <v>6</v>
      </c>
      <c r="R111" s="84">
        <v>1</v>
      </c>
      <c r="S111" s="84">
        <v>-12</v>
      </c>
      <c r="T111" s="84">
        <v>8</v>
      </c>
      <c r="U111" s="84">
        <v>-9</v>
      </c>
      <c r="V111" s="277">
        <v>-4</v>
      </c>
      <c r="W111" s="248">
        <f>AVERAGE(C111:V111)</f>
        <v>2.05</v>
      </c>
      <c r="X111" s="292"/>
      <c r="Y111" s="294"/>
      <c r="Z111" s="294"/>
    </row>
    <row r="112" ht="26" customHeight="1">
      <c r="B112" s="77">
        <v>43993</v>
      </c>
      <c r="C112" s="80">
        <v>3</v>
      </c>
      <c r="D112" s="81">
        <v>9</v>
      </c>
      <c r="E112" s="81">
        <v>10</v>
      </c>
      <c r="F112" s="81">
        <v>12</v>
      </c>
      <c r="G112" s="81">
        <v>-3</v>
      </c>
      <c r="H112" s="81">
        <v>-5</v>
      </c>
      <c r="I112" s="81">
        <v>-6</v>
      </c>
      <c r="J112" s="81">
        <v>4</v>
      </c>
      <c r="K112" s="81">
        <v>-8</v>
      </c>
      <c r="L112" s="81">
        <v>6</v>
      </c>
      <c r="M112" s="81">
        <v>4</v>
      </c>
      <c r="N112" s="81">
        <v>-4</v>
      </c>
      <c r="O112" s="81">
        <v>14</v>
      </c>
      <c r="P112" s="81">
        <v>2</v>
      </c>
      <c r="Q112" s="81">
        <v>3</v>
      </c>
      <c r="R112" s="81">
        <v>0</v>
      </c>
      <c r="S112" s="81">
        <v>-17</v>
      </c>
      <c r="T112" s="81">
        <v>8</v>
      </c>
      <c r="U112" s="81">
        <v>-10</v>
      </c>
      <c r="V112" s="276">
        <v>-4</v>
      </c>
      <c r="W112" s="247">
        <f>AVERAGE(C112:V112)</f>
        <v>0.9</v>
      </c>
      <c r="X112" s="299"/>
      <c r="Y112" s="302"/>
      <c r="Z112" s="301"/>
    </row>
    <row r="113" ht="26" customHeight="1">
      <c r="B113" s="77">
        <v>43994</v>
      </c>
      <c r="C113" s="83">
        <v>-8</v>
      </c>
      <c r="D113" s="84">
        <v>-1</v>
      </c>
      <c r="E113" s="84">
        <v>-3</v>
      </c>
      <c r="F113" s="84">
        <v>2</v>
      </c>
      <c r="G113" s="84">
        <v>-10</v>
      </c>
      <c r="H113" s="84">
        <v>-8</v>
      </c>
      <c r="I113" s="84">
        <v>-14</v>
      </c>
      <c r="J113" s="84">
        <v>-2</v>
      </c>
      <c r="K113" s="84">
        <v>-15</v>
      </c>
      <c r="L113" s="84">
        <v>-7</v>
      </c>
      <c r="M113" s="84">
        <v>-14</v>
      </c>
      <c r="N113" s="84">
        <v>-11</v>
      </c>
      <c r="O113" s="84">
        <v>6</v>
      </c>
      <c r="P113" s="84">
        <v>-12</v>
      </c>
      <c r="Q113" s="84">
        <v>-6</v>
      </c>
      <c r="R113" s="84">
        <v>-10</v>
      </c>
      <c r="S113" s="84">
        <v>-12</v>
      </c>
      <c r="T113" s="84">
        <v>-4</v>
      </c>
      <c r="U113" s="84">
        <v>-22</v>
      </c>
      <c r="V113" s="277">
        <v>-10</v>
      </c>
      <c r="W113" s="248">
        <f>AVERAGE(C113:V113)</f>
        <v>-8.050000000000001</v>
      </c>
      <c r="X113" s="303"/>
      <c r="Y113" s="248">
        <f>AVERAGE(W109:W113)</f>
        <v>-0.83</v>
      </c>
      <c r="Z113" s="297"/>
    </row>
    <row r="114" ht="26" customHeight="1">
      <c r="B114" s="77">
        <v>43995</v>
      </c>
      <c r="C114" s="80">
        <v>13</v>
      </c>
      <c r="D114" s="81">
        <v>18</v>
      </c>
      <c r="E114" s="81">
        <v>23</v>
      </c>
      <c r="F114" s="81">
        <v>22</v>
      </c>
      <c r="G114" s="81">
        <v>4</v>
      </c>
      <c r="H114" s="81">
        <v>1</v>
      </c>
      <c r="I114" s="81">
        <v>3</v>
      </c>
      <c r="J114" s="81">
        <v>10</v>
      </c>
      <c r="K114" s="81">
        <v>-2</v>
      </c>
      <c r="L114" s="81">
        <v>10</v>
      </c>
      <c r="M114" s="81">
        <v>16</v>
      </c>
      <c r="N114" s="81">
        <v>-2</v>
      </c>
      <c r="O114" s="81">
        <v>27</v>
      </c>
      <c r="P114" s="81">
        <v>6</v>
      </c>
      <c r="Q114" s="81">
        <v>12</v>
      </c>
      <c r="R114" s="81">
        <v>5</v>
      </c>
      <c r="S114" s="81">
        <v>-28</v>
      </c>
      <c r="T114" s="81">
        <v>13</v>
      </c>
      <c r="U114" s="81">
        <v>-34</v>
      </c>
      <c r="V114" s="276">
        <v>3</v>
      </c>
      <c r="W114" s="247">
        <f>AVERAGE(C114:V114)</f>
        <v>6</v>
      </c>
      <c r="X114" s="316"/>
      <c r="Y114" s="247"/>
      <c r="Z114" s="247">
        <f>AVERAGE(W114:W115)</f>
        <v>9.525</v>
      </c>
    </row>
    <row r="115" ht="26" customHeight="1">
      <c r="B115" s="77">
        <v>43996</v>
      </c>
      <c r="C115" s="83">
        <v>18</v>
      </c>
      <c r="D115" s="84">
        <v>50</v>
      </c>
      <c r="E115" s="84">
        <v>36</v>
      </c>
      <c r="F115" s="84">
        <v>40</v>
      </c>
      <c r="G115" s="84">
        <v>7</v>
      </c>
      <c r="H115" s="84">
        <v>-5</v>
      </c>
      <c r="I115" s="84">
        <v>12</v>
      </c>
      <c r="J115" s="84">
        <v>27</v>
      </c>
      <c r="K115" s="84">
        <v>-3</v>
      </c>
      <c r="L115" s="84">
        <v>20</v>
      </c>
      <c r="M115" s="84">
        <v>17</v>
      </c>
      <c r="N115" s="84">
        <v>11</v>
      </c>
      <c r="O115" s="84">
        <v>45</v>
      </c>
      <c r="P115" s="84">
        <v>25</v>
      </c>
      <c r="Q115" s="84">
        <v>17</v>
      </c>
      <c r="R115" s="84">
        <v>8</v>
      </c>
      <c r="S115" s="84">
        <v>-37</v>
      </c>
      <c r="T115" s="84">
        <v>12</v>
      </c>
      <c r="U115" s="84">
        <v>-35</v>
      </c>
      <c r="V115" s="277">
        <v>-4</v>
      </c>
      <c r="W115" s="248">
        <f>AVERAGE(C115:V115)</f>
        <v>13.05</v>
      </c>
      <c r="X115" s="248">
        <f>AVERAGE(W109:W115)</f>
        <v>2.12857142857143</v>
      </c>
      <c r="Y115" s="248"/>
      <c r="Z115" s="300"/>
    </row>
    <row r="116" ht="26" customHeight="1">
      <c r="B116" s="77">
        <v>43997</v>
      </c>
      <c r="C116" s="80">
        <v>-3</v>
      </c>
      <c r="D116" s="81">
        <v>3</v>
      </c>
      <c r="E116" s="81">
        <v>5</v>
      </c>
      <c r="F116" s="81">
        <v>5</v>
      </c>
      <c r="G116" s="81">
        <v>-6</v>
      </c>
      <c r="H116" s="81">
        <v>-8</v>
      </c>
      <c r="I116" s="81">
        <v>-12</v>
      </c>
      <c r="J116" s="81">
        <v>9</v>
      </c>
      <c r="K116" s="81">
        <v>-13</v>
      </c>
      <c r="L116" s="81">
        <v>-3</v>
      </c>
      <c r="M116" s="81">
        <v>-2</v>
      </c>
      <c r="N116" s="81">
        <v>-6</v>
      </c>
      <c r="O116" s="81">
        <v>10</v>
      </c>
      <c r="P116" s="81">
        <v>-3</v>
      </c>
      <c r="Q116" s="81">
        <v>-2</v>
      </c>
      <c r="R116" s="81">
        <v>-4</v>
      </c>
      <c r="S116" s="81">
        <v>-14</v>
      </c>
      <c r="T116" s="81">
        <v>-2</v>
      </c>
      <c r="U116" s="81">
        <v>-4</v>
      </c>
      <c r="V116" s="276">
        <v>-8</v>
      </c>
      <c r="W116" s="247">
        <f>AVERAGE(C116:V116)</f>
        <v>-2.9</v>
      </c>
      <c r="X116" s="247"/>
      <c r="Y116" s="247"/>
      <c r="Z116" s="299"/>
    </row>
    <row r="117" ht="26" customHeight="1">
      <c r="B117" s="77">
        <v>43998</v>
      </c>
      <c r="C117" s="83">
        <v>5</v>
      </c>
      <c r="D117" s="84">
        <v>9</v>
      </c>
      <c r="E117" s="84">
        <v>13</v>
      </c>
      <c r="F117" s="84">
        <v>14</v>
      </c>
      <c r="G117" s="84">
        <v>-1</v>
      </c>
      <c r="H117" s="84">
        <v>-1</v>
      </c>
      <c r="I117" s="84">
        <v>-1</v>
      </c>
      <c r="J117" s="84">
        <v>8</v>
      </c>
      <c r="K117" s="84">
        <v>-5</v>
      </c>
      <c r="L117" s="84">
        <v>6</v>
      </c>
      <c r="M117" s="84">
        <v>10</v>
      </c>
      <c r="N117" s="84">
        <v>0</v>
      </c>
      <c r="O117" s="84">
        <v>16</v>
      </c>
      <c r="P117" s="84">
        <v>10</v>
      </c>
      <c r="Q117" s="84">
        <v>7</v>
      </c>
      <c r="R117" s="84">
        <v>4</v>
      </c>
      <c r="S117" s="84">
        <v>-5</v>
      </c>
      <c r="T117" s="84">
        <v>9</v>
      </c>
      <c r="U117" s="84">
        <v>2</v>
      </c>
      <c r="V117" s="277">
        <v>-2</v>
      </c>
      <c r="W117" s="248">
        <f>AVERAGE(C117:V117)</f>
        <v>4.9</v>
      </c>
      <c r="X117" s="248"/>
      <c r="Y117" s="248"/>
      <c r="Z117" s="292"/>
    </row>
    <row r="118" ht="26" customHeight="1">
      <c r="B118" s="77">
        <v>43999</v>
      </c>
      <c r="C118" s="80">
        <v>7</v>
      </c>
      <c r="D118" s="81">
        <v>12</v>
      </c>
      <c r="E118" s="81">
        <v>13</v>
      </c>
      <c r="F118" s="81">
        <v>13</v>
      </c>
      <c r="G118" s="81">
        <v>0</v>
      </c>
      <c r="H118" s="81">
        <v>1</v>
      </c>
      <c r="I118" s="81">
        <v>0</v>
      </c>
      <c r="J118" s="81">
        <v>7</v>
      </c>
      <c r="K118" s="81">
        <v>-5</v>
      </c>
      <c r="L118" s="81">
        <v>6</v>
      </c>
      <c r="M118" s="81">
        <v>6</v>
      </c>
      <c r="N118" s="81">
        <v>0</v>
      </c>
      <c r="O118" s="81">
        <v>18</v>
      </c>
      <c r="P118" s="81">
        <v>11</v>
      </c>
      <c r="Q118" s="81">
        <v>8</v>
      </c>
      <c r="R118" s="81">
        <v>4</v>
      </c>
      <c r="S118" s="81">
        <v>-6</v>
      </c>
      <c r="T118" s="81">
        <v>12</v>
      </c>
      <c r="U118" s="81">
        <v>-3</v>
      </c>
      <c r="V118" s="276">
        <v>-1</v>
      </c>
      <c r="W118" s="247">
        <f>AVERAGE(C118:V118)</f>
        <v>5.15</v>
      </c>
      <c r="X118" s="247"/>
      <c r="Y118" s="247"/>
      <c r="Z118" s="299"/>
    </row>
    <row r="119" ht="26" customHeight="1">
      <c r="B119" s="77">
        <v>44000</v>
      </c>
      <c r="C119" s="83">
        <v>6</v>
      </c>
      <c r="D119" s="84">
        <v>9</v>
      </c>
      <c r="E119" s="84">
        <v>11</v>
      </c>
      <c r="F119" s="84">
        <v>13</v>
      </c>
      <c r="G119" s="84">
        <v>-1</v>
      </c>
      <c r="H119" s="84">
        <v>-1</v>
      </c>
      <c r="I119" s="84">
        <v>-2</v>
      </c>
      <c r="J119" s="84">
        <v>9</v>
      </c>
      <c r="K119" s="84">
        <v>-7</v>
      </c>
      <c r="L119" s="84">
        <v>6</v>
      </c>
      <c r="M119" s="84">
        <v>8</v>
      </c>
      <c r="N119" s="84">
        <v>-1</v>
      </c>
      <c r="O119" s="84">
        <v>17</v>
      </c>
      <c r="P119" s="84">
        <v>9</v>
      </c>
      <c r="Q119" s="84">
        <v>5</v>
      </c>
      <c r="R119" s="84">
        <v>1</v>
      </c>
      <c r="S119" s="84">
        <v>-9</v>
      </c>
      <c r="T119" s="84">
        <v>7</v>
      </c>
      <c r="U119" s="84">
        <v>-3</v>
      </c>
      <c r="V119" s="277">
        <v>-3</v>
      </c>
      <c r="W119" s="248">
        <f>AVERAGE(C119:V119)</f>
        <v>3.7</v>
      </c>
      <c r="X119" s="248"/>
      <c r="Y119" s="248"/>
      <c r="Z119" s="292"/>
    </row>
    <row r="120" ht="26" customHeight="1">
      <c r="B120" s="77">
        <v>44001</v>
      </c>
      <c r="C120" s="80">
        <v>8</v>
      </c>
      <c r="D120" s="81">
        <v>13</v>
      </c>
      <c r="E120" s="81">
        <v>16</v>
      </c>
      <c r="F120" s="81">
        <v>14</v>
      </c>
      <c r="G120" s="81">
        <v>1</v>
      </c>
      <c r="H120" s="81">
        <v>1</v>
      </c>
      <c r="I120" s="81">
        <v>-2</v>
      </c>
      <c r="J120" s="81">
        <v>15</v>
      </c>
      <c r="K120" s="81">
        <v>-7</v>
      </c>
      <c r="L120" s="81">
        <v>8</v>
      </c>
      <c r="M120" s="81">
        <v>6</v>
      </c>
      <c r="N120" s="81">
        <v>0</v>
      </c>
      <c r="O120" s="81">
        <v>17</v>
      </c>
      <c r="P120" s="81">
        <v>8</v>
      </c>
      <c r="Q120" s="81">
        <v>5</v>
      </c>
      <c r="R120" s="81">
        <v>4</v>
      </c>
      <c r="S120" s="81">
        <v>-9</v>
      </c>
      <c r="T120" s="81">
        <v>10</v>
      </c>
      <c r="U120" s="81">
        <v>-8</v>
      </c>
      <c r="V120" s="276">
        <v>-2</v>
      </c>
      <c r="W120" s="247">
        <f>AVERAGE(C120:V120)</f>
        <v>4.9</v>
      </c>
      <c r="X120" s="247"/>
      <c r="Y120" s="247">
        <f>AVERAGE(W116:W120)</f>
        <v>3.15</v>
      </c>
      <c r="Z120" s="296"/>
    </row>
    <row r="121" ht="26" customHeight="1">
      <c r="B121" s="77">
        <v>44002</v>
      </c>
      <c r="C121" s="83">
        <v>19</v>
      </c>
      <c r="D121" s="84">
        <v>28</v>
      </c>
      <c r="E121" s="84">
        <v>29</v>
      </c>
      <c r="F121" s="84">
        <v>27</v>
      </c>
      <c r="G121" s="84">
        <v>10</v>
      </c>
      <c r="H121" s="84">
        <v>4</v>
      </c>
      <c r="I121" s="84">
        <v>11</v>
      </c>
      <c r="J121" s="84">
        <v>32</v>
      </c>
      <c r="K121" s="84">
        <v>2</v>
      </c>
      <c r="L121" s="84">
        <v>19</v>
      </c>
      <c r="M121" s="84">
        <v>19</v>
      </c>
      <c r="N121" s="84">
        <v>9</v>
      </c>
      <c r="O121" s="84">
        <v>31</v>
      </c>
      <c r="P121" s="84">
        <v>28</v>
      </c>
      <c r="Q121" s="84">
        <v>16</v>
      </c>
      <c r="R121" s="84">
        <v>15</v>
      </c>
      <c r="S121" s="84">
        <v>-17</v>
      </c>
      <c r="T121" s="84">
        <v>18</v>
      </c>
      <c r="U121" s="84">
        <v>-10</v>
      </c>
      <c r="V121" s="277">
        <v>5</v>
      </c>
      <c r="W121" s="248">
        <f>AVERAGE(C121:V121)</f>
        <v>14.75</v>
      </c>
      <c r="X121" s="248"/>
      <c r="Y121" s="248"/>
      <c r="Z121" s="248">
        <f>AVERAGE(W121:W122)</f>
        <v>20.95</v>
      </c>
    </row>
    <row r="122" ht="26" customHeight="1">
      <c r="B122" s="77">
        <v>44003</v>
      </c>
      <c r="C122" s="80">
        <v>27</v>
      </c>
      <c r="D122" s="81">
        <v>65</v>
      </c>
      <c r="E122" s="81">
        <v>37</v>
      </c>
      <c r="F122" s="81">
        <v>40</v>
      </c>
      <c r="G122" s="81">
        <v>26</v>
      </c>
      <c r="H122" s="81">
        <v>6</v>
      </c>
      <c r="I122" s="81">
        <v>23</v>
      </c>
      <c r="J122" s="81">
        <v>52</v>
      </c>
      <c r="K122" s="81">
        <v>8</v>
      </c>
      <c r="L122" s="81">
        <v>30</v>
      </c>
      <c r="M122" s="81">
        <v>25</v>
      </c>
      <c r="N122" s="81">
        <v>22</v>
      </c>
      <c r="O122" s="81">
        <v>51</v>
      </c>
      <c r="P122" s="81">
        <v>42</v>
      </c>
      <c r="Q122" s="81">
        <v>25</v>
      </c>
      <c r="R122" s="81">
        <v>27</v>
      </c>
      <c r="S122" s="81">
        <v>-10</v>
      </c>
      <c r="T122" s="81">
        <v>24</v>
      </c>
      <c r="U122" s="81">
        <v>8</v>
      </c>
      <c r="V122" s="276">
        <v>15</v>
      </c>
      <c r="W122" s="247">
        <f>AVERAGE(C122:V122)</f>
        <v>27.15</v>
      </c>
      <c r="X122" s="247">
        <f>AVERAGE(W116:W122)</f>
        <v>8.235714285714289</v>
      </c>
      <c r="Y122" s="247"/>
      <c r="Z122" s="290"/>
    </row>
    <row r="123" ht="26" customHeight="1">
      <c r="B123" s="77">
        <v>44004</v>
      </c>
      <c r="C123" s="83">
        <v>9</v>
      </c>
      <c r="D123" s="84">
        <v>14</v>
      </c>
      <c r="E123" s="84">
        <v>15</v>
      </c>
      <c r="F123" s="84">
        <v>13</v>
      </c>
      <c r="G123" s="84">
        <v>1</v>
      </c>
      <c r="H123" s="84">
        <v>-1</v>
      </c>
      <c r="I123" s="84">
        <v>-3</v>
      </c>
      <c r="J123" s="84">
        <v>19</v>
      </c>
      <c r="K123" s="84">
        <v>-7</v>
      </c>
      <c r="L123" s="84">
        <v>7</v>
      </c>
      <c r="M123" s="84">
        <v>8</v>
      </c>
      <c r="N123" s="84">
        <v>-2</v>
      </c>
      <c r="O123" s="84">
        <v>18</v>
      </c>
      <c r="P123" s="84">
        <v>13</v>
      </c>
      <c r="Q123" s="84">
        <v>6</v>
      </c>
      <c r="R123" s="84">
        <v>3</v>
      </c>
      <c r="S123" s="84">
        <v>-4</v>
      </c>
      <c r="T123" s="84">
        <v>8</v>
      </c>
      <c r="U123" s="84">
        <v>0</v>
      </c>
      <c r="V123" s="277">
        <v>-2</v>
      </c>
      <c r="W123" s="248">
        <f>AVERAGE(C123:V123)</f>
        <v>5.75</v>
      </c>
      <c r="X123" s="248"/>
      <c r="Y123" s="248"/>
      <c r="Z123" s="292"/>
    </row>
    <row r="124" ht="26" customHeight="1">
      <c r="B124" s="77">
        <v>44005</v>
      </c>
      <c r="C124" s="80">
        <v>8</v>
      </c>
      <c r="D124" s="81">
        <v>12</v>
      </c>
      <c r="E124" s="81">
        <v>15</v>
      </c>
      <c r="F124" s="81">
        <v>15</v>
      </c>
      <c r="G124" s="81">
        <v>2</v>
      </c>
      <c r="H124" s="81">
        <v>3</v>
      </c>
      <c r="I124" s="81">
        <v>2</v>
      </c>
      <c r="J124" s="81">
        <v>21</v>
      </c>
      <c r="K124" s="81">
        <v>-3</v>
      </c>
      <c r="L124" s="81">
        <v>6</v>
      </c>
      <c r="M124" s="81">
        <v>9</v>
      </c>
      <c r="N124" s="81">
        <v>4</v>
      </c>
      <c r="O124" s="81">
        <v>21</v>
      </c>
      <c r="P124" s="81">
        <v>15</v>
      </c>
      <c r="Q124" s="81">
        <v>10</v>
      </c>
      <c r="R124" s="81">
        <v>7</v>
      </c>
      <c r="S124" s="81">
        <v>-2</v>
      </c>
      <c r="T124" s="81">
        <v>10</v>
      </c>
      <c r="U124" s="81">
        <v>8</v>
      </c>
      <c r="V124" s="276">
        <v>0</v>
      </c>
      <c r="W124" s="247">
        <f>AVERAGE(C124:V124)</f>
        <v>8.15</v>
      </c>
      <c r="X124" s="247"/>
      <c r="Y124" s="247"/>
      <c r="Z124" s="299"/>
    </row>
    <row r="125" ht="26" customHeight="1">
      <c r="B125" s="77">
        <v>44006</v>
      </c>
      <c r="C125" s="83">
        <v>10</v>
      </c>
      <c r="D125" s="84">
        <v>15</v>
      </c>
      <c r="E125" s="84">
        <v>17</v>
      </c>
      <c r="F125" s="84">
        <v>18</v>
      </c>
      <c r="G125" s="84">
        <v>1</v>
      </c>
      <c r="H125" s="84">
        <v>2</v>
      </c>
      <c r="I125" s="84">
        <v>3</v>
      </c>
      <c r="J125" s="84">
        <v>6</v>
      </c>
      <c r="K125" s="84">
        <v>-3</v>
      </c>
      <c r="L125" s="84">
        <v>8</v>
      </c>
      <c r="M125" s="84">
        <v>10</v>
      </c>
      <c r="N125" s="84">
        <v>1</v>
      </c>
      <c r="O125" s="84">
        <v>23</v>
      </c>
      <c r="P125" s="84">
        <v>16</v>
      </c>
      <c r="Q125" s="84">
        <v>12</v>
      </c>
      <c r="R125" s="84">
        <v>4</v>
      </c>
      <c r="S125" s="84">
        <v>-4</v>
      </c>
      <c r="T125" s="84">
        <v>13</v>
      </c>
      <c r="U125" s="84">
        <v>18</v>
      </c>
      <c r="V125" s="277">
        <v>1</v>
      </c>
      <c r="W125" s="248">
        <f>AVERAGE(C125:V125)</f>
        <v>8.550000000000001</v>
      </c>
      <c r="X125" s="248"/>
      <c r="Y125" s="248"/>
      <c r="Z125" s="292"/>
    </row>
    <row r="126" ht="26" customHeight="1">
      <c r="B126" s="77">
        <v>44007</v>
      </c>
      <c r="C126" s="80">
        <v>8</v>
      </c>
      <c r="D126" s="81">
        <v>15</v>
      </c>
      <c r="E126" s="81">
        <v>13</v>
      </c>
      <c r="F126" s="81">
        <v>16</v>
      </c>
      <c r="G126" s="81">
        <v>1</v>
      </c>
      <c r="H126" s="81">
        <v>-1</v>
      </c>
      <c r="I126" s="81">
        <v>1</v>
      </c>
      <c r="J126" s="81">
        <v>16</v>
      </c>
      <c r="K126" s="81">
        <v>-5</v>
      </c>
      <c r="L126" s="81">
        <v>9</v>
      </c>
      <c r="M126" s="81">
        <v>9</v>
      </c>
      <c r="N126" s="81">
        <v>1</v>
      </c>
      <c r="O126" s="81">
        <v>21</v>
      </c>
      <c r="P126" s="81">
        <v>13</v>
      </c>
      <c r="Q126" s="81">
        <v>9</v>
      </c>
      <c r="R126" s="81">
        <v>5</v>
      </c>
      <c r="S126" s="81">
        <v>-6</v>
      </c>
      <c r="T126" s="81">
        <v>10</v>
      </c>
      <c r="U126" s="81">
        <v>8</v>
      </c>
      <c r="V126" s="276">
        <v>-2</v>
      </c>
      <c r="W126" s="247">
        <f>AVERAGE(C126:V126)</f>
        <v>7.05</v>
      </c>
      <c r="X126" s="247"/>
      <c r="Y126" s="247"/>
      <c r="Z126" s="299"/>
    </row>
    <row r="127" ht="26" customHeight="1">
      <c r="B127" s="77">
        <v>44008</v>
      </c>
      <c r="C127" s="83">
        <v>10</v>
      </c>
      <c r="D127" s="84">
        <v>19</v>
      </c>
      <c r="E127" s="84">
        <v>20</v>
      </c>
      <c r="F127" s="84">
        <v>17</v>
      </c>
      <c r="G127" s="84">
        <v>4</v>
      </c>
      <c r="H127" s="84">
        <v>3</v>
      </c>
      <c r="I127" s="84">
        <v>3</v>
      </c>
      <c r="J127" s="84">
        <v>16</v>
      </c>
      <c r="K127" s="84">
        <v>-6</v>
      </c>
      <c r="L127" s="84">
        <v>12</v>
      </c>
      <c r="M127" s="84">
        <v>8</v>
      </c>
      <c r="N127" s="84">
        <v>-1</v>
      </c>
      <c r="O127" s="84">
        <v>21</v>
      </c>
      <c r="P127" s="84">
        <v>17</v>
      </c>
      <c r="Q127" s="84">
        <v>10</v>
      </c>
      <c r="R127" s="84">
        <v>9</v>
      </c>
      <c r="S127" s="84">
        <v>-7</v>
      </c>
      <c r="T127" s="84">
        <v>14</v>
      </c>
      <c r="U127" s="84">
        <v>-2</v>
      </c>
      <c r="V127" s="277">
        <v>0</v>
      </c>
      <c r="W127" s="248">
        <f>AVERAGE(C127:V127)</f>
        <v>8.35</v>
      </c>
      <c r="X127" s="248"/>
      <c r="Y127" s="248">
        <f>AVERAGE(W123:W127)</f>
        <v>7.57</v>
      </c>
      <c r="Z127" s="297"/>
    </row>
    <row r="128" ht="26" customHeight="1">
      <c r="B128" s="77">
        <v>44009</v>
      </c>
      <c r="C128" s="80">
        <v>30</v>
      </c>
      <c r="D128" s="81">
        <v>32</v>
      </c>
      <c r="E128" s="81">
        <v>36</v>
      </c>
      <c r="F128" s="81">
        <v>27</v>
      </c>
      <c r="G128" s="81">
        <v>14</v>
      </c>
      <c r="H128" s="81">
        <v>5</v>
      </c>
      <c r="I128" s="81">
        <v>10</v>
      </c>
      <c r="J128" s="81">
        <v>31</v>
      </c>
      <c r="K128" s="81">
        <v>2</v>
      </c>
      <c r="L128" s="81">
        <v>25</v>
      </c>
      <c r="M128" s="81">
        <v>35</v>
      </c>
      <c r="N128" s="81">
        <v>7</v>
      </c>
      <c r="O128" s="81">
        <v>36</v>
      </c>
      <c r="P128" s="81">
        <v>35</v>
      </c>
      <c r="Q128" s="81">
        <v>21</v>
      </c>
      <c r="R128" s="81">
        <v>21</v>
      </c>
      <c r="S128" s="81">
        <v>-12</v>
      </c>
      <c r="T128" s="81">
        <v>26</v>
      </c>
      <c r="U128" s="81">
        <v>-7</v>
      </c>
      <c r="V128" s="276">
        <v>7</v>
      </c>
      <c r="W128" s="247">
        <f>AVERAGE(C128:V128)</f>
        <v>19.05</v>
      </c>
      <c r="X128" s="247"/>
      <c r="Y128" s="247"/>
      <c r="Z128" s="247">
        <f>AVERAGE(W128:W129)</f>
        <v>25.35</v>
      </c>
    </row>
    <row r="129" ht="26" customHeight="1">
      <c r="B129" s="77">
        <v>44010</v>
      </c>
      <c r="C129" s="83">
        <v>40</v>
      </c>
      <c r="D129" s="84">
        <v>79</v>
      </c>
      <c r="E129" s="84">
        <v>49</v>
      </c>
      <c r="F129" s="84">
        <v>37</v>
      </c>
      <c r="G129" s="84">
        <v>28</v>
      </c>
      <c r="H129" s="84">
        <v>13</v>
      </c>
      <c r="I129" s="84">
        <v>12</v>
      </c>
      <c r="J129" s="84">
        <v>49</v>
      </c>
      <c r="K129" s="84">
        <v>6</v>
      </c>
      <c r="L129" s="84">
        <v>38</v>
      </c>
      <c r="M129" s="84">
        <v>40</v>
      </c>
      <c r="N129" s="84">
        <v>17</v>
      </c>
      <c r="O129" s="84">
        <v>59</v>
      </c>
      <c r="P129" s="84">
        <v>54</v>
      </c>
      <c r="Q129" s="84">
        <v>27</v>
      </c>
      <c r="R129" s="84">
        <v>35</v>
      </c>
      <c r="S129" s="84">
        <v>-4</v>
      </c>
      <c r="T129" s="84">
        <v>40</v>
      </c>
      <c r="U129" s="84">
        <v>-1</v>
      </c>
      <c r="V129" s="277">
        <v>15</v>
      </c>
      <c r="W129" s="248">
        <f>AVERAGE(C129:V129)</f>
        <v>31.65</v>
      </c>
      <c r="X129" s="248">
        <f>AVERAGE(W123:W129)</f>
        <v>12.65</v>
      </c>
      <c r="Y129" s="248"/>
      <c r="Z129" s="300"/>
    </row>
    <row r="130" ht="26" customHeight="1">
      <c r="B130" s="77">
        <v>44011</v>
      </c>
      <c r="C130" s="80">
        <v>19</v>
      </c>
      <c r="D130" s="81">
        <v>21</v>
      </c>
      <c r="E130" s="81">
        <v>20</v>
      </c>
      <c r="F130" s="81">
        <v>18</v>
      </c>
      <c r="G130" s="81">
        <v>3</v>
      </c>
      <c r="H130" s="81">
        <v>1</v>
      </c>
      <c r="I130" s="81">
        <v>-14</v>
      </c>
      <c r="J130" s="81">
        <v>25</v>
      </c>
      <c r="K130" s="81">
        <v>-6</v>
      </c>
      <c r="L130" s="81">
        <v>13</v>
      </c>
      <c r="M130" s="81">
        <v>14</v>
      </c>
      <c r="N130" s="81">
        <v>0</v>
      </c>
      <c r="O130" s="81">
        <v>24</v>
      </c>
      <c r="P130" s="81">
        <v>16</v>
      </c>
      <c r="Q130" s="81">
        <v>11</v>
      </c>
      <c r="R130" s="81">
        <v>8</v>
      </c>
      <c r="S130" s="81">
        <v>-4</v>
      </c>
      <c r="T130" s="81">
        <v>16</v>
      </c>
      <c r="U130" s="81">
        <v>3</v>
      </c>
      <c r="V130" s="276">
        <v>-1</v>
      </c>
      <c r="W130" s="247">
        <f>AVERAGE(C130:V130)</f>
        <v>9.35</v>
      </c>
      <c r="X130" s="247"/>
      <c r="Y130" s="247"/>
      <c r="Z130" s="299"/>
    </row>
    <row r="131" ht="26" customHeight="1">
      <c r="B131" s="77">
        <v>44012</v>
      </c>
      <c r="C131" s="83">
        <v>12</v>
      </c>
      <c r="D131" s="84">
        <v>18</v>
      </c>
      <c r="E131" s="84">
        <v>19</v>
      </c>
      <c r="F131" s="84">
        <v>18</v>
      </c>
      <c r="G131" s="84">
        <v>3</v>
      </c>
      <c r="H131" s="84">
        <v>3</v>
      </c>
      <c r="I131" s="84">
        <v>4</v>
      </c>
      <c r="J131" s="84">
        <v>18</v>
      </c>
      <c r="K131" s="84">
        <v>-2</v>
      </c>
      <c r="L131" s="84">
        <v>10</v>
      </c>
      <c r="M131" s="84">
        <v>14</v>
      </c>
      <c r="N131" s="84">
        <v>4</v>
      </c>
      <c r="O131" s="84">
        <v>25</v>
      </c>
      <c r="P131" s="84">
        <v>20</v>
      </c>
      <c r="Q131" s="84">
        <v>13</v>
      </c>
      <c r="R131" s="84">
        <v>9</v>
      </c>
      <c r="S131" s="84">
        <v>-3</v>
      </c>
      <c r="T131" s="84">
        <v>12</v>
      </c>
      <c r="U131" s="84">
        <v>8</v>
      </c>
      <c r="V131" s="277">
        <v>2</v>
      </c>
      <c r="W131" s="248">
        <f>AVERAGE(C131:V131)</f>
        <v>10.35</v>
      </c>
      <c r="X131" s="248"/>
      <c r="Y131" s="248"/>
      <c r="Z131" s="292"/>
    </row>
    <row r="132" ht="26" customHeight="1">
      <c r="B132" s="77">
        <v>44013</v>
      </c>
      <c r="C132" s="80">
        <v>14</v>
      </c>
      <c r="D132" s="81">
        <v>18</v>
      </c>
      <c r="E132" s="81">
        <v>21</v>
      </c>
      <c r="F132" s="81">
        <v>21</v>
      </c>
      <c r="G132" s="81">
        <v>4</v>
      </c>
      <c r="H132" s="81">
        <v>3</v>
      </c>
      <c r="I132" s="81">
        <v>5</v>
      </c>
      <c r="J132" s="81">
        <v>17</v>
      </c>
      <c r="K132" s="81">
        <v>0</v>
      </c>
      <c r="L132" s="81">
        <v>12</v>
      </c>
      <c r="M132" s="81">
        <v>14</v>
      </c>
      <c r="N132" s="81">
        <v>5</v>
      </c>
      <c r="O132" s="81">
        <v>28</v>
      </c>
      <c r="P132" s="81">
        <v>21</v>
      </c>
      <c r="Q132" s="81">
        <v>18</v>
      </c>
      <c r="R132" s="81">
        <v>10</v>
      </c>
      <c r="S132" s="81">
        <v>-3</v>
      </c>
      <c r="T132" s="81">
        <v>16</v>
      </c>
      <c r="U132" s="81">
        <v>9</v>
      </c>
      <c r="V132" s="276">
        <v>2</v>
      </c>
      <c r="W132" s="247">
        <f>AVERAGE(C132:V132)</f>
        <v>11.75</v>
      </c>
      <c r="X132" s="247"/>
      <c r="Y132" s="247"/>
      <c r="Z132" s="299"/>
    </row>
    <row r="133" ht="26" customHeight="1">
      <c r="B133" s="77">
        <v>44014</v>
      </c>
      <c r="C133" s="83">
        <v>10</v>
      </c>
      <c r="D133" s="84">
        <v>11</v>
      </c>
      <c r="E133" s="84">
        <v>18</v>
      </c>
      <c r="F133" s="84">
        <v>15</v>
      </c>
      <c r="G133" s="84">
        <v>3</v>
      </c>
      <c r="H133" s="84">
        <v>1</v>
      </c>
      <c r="I133" s="84">
        <v>1</v>
      </c>
      <c r="J133" s="84">
        <v>19</v>
      </c>
      <c r="K133" s="84">
        <v>-2</v>
      </c>
      <c r="L133" s="84">
        <v>13</v>
      </c>
      <c r="M133" s="84">
        <v>10</v>
      </c>
      <c r="N133" s="84">
        <v>4</v>
      </c>
      <c r="O133" s="84">
        <v>24</v>
      </c>
      <c r="P133" s="84">
        <v>19</v>
      </c>
      <c r="Q133" s="84">
        <v>12</v>
      </c>
      <c r="R133" s="84">
        <v>7</v>
      </c>
      <c r="S133" s="84">
        <v>-4</v>
      </c>
      <c r="T133" s="84">
        <v>12</v>
      </c>
      <c r="U133" s="84">
        <v>12</v>
      </c>
      <c r="V133" s="277">
        <v>1</v>
      </c>
      <c r="W133" s="248">
        <f>AVERAGE(C133:V133)</f>
        <v>9.300000000000001</v>
      </c>
      <c r="X133" s="248"/>
      <c r="Y133" s="248"/>
      <c r="Z133" s="292"/>
    </row>
    <row r="134" ht="26" customHeight="1">
      <c r="B134" s="77">
        <v>44015</v>
      </c>
      <c r="C134" s="80">
        <v>11</v>
      </c>
      <c r="D134" s="81">
        <v>17</v>
      </c>
      <c r="E134" s="81">
        <v>20</v>
      </c>
      <c r="F134" s="81">
        <v>13</v>
      </c>
      <c r="G134" s="81">
        <v>2</v>
      </c>
      <c r="H134" s="81">
        <v>3</v>
      </c>
      <c r="I134" s="81">
        <v>3</v>
      </c>
      <c r="J134" s="81">
        <v>20</v>
      </c>
      <c r="K134" s="81">
        <v>-5</v>
      </c>
      <c r="L134" s="81">
        <v>13</v>
      </c>
      <c r="M134" s="81">
        <v>9</v>
      </c>
      <c r="N134" s="81">
        <v>0</v>
      </c>
      <c r="O134" s="81">
        <v>20</v>
      </c>
      <c r="P134" s="81">
        <v>20</v>
      </c>
      <c r="Q134" s="81">
        <v>10</v>
      </c>
      <c r="R134" s="81">
        <v>8</v>
      </c>
      <c r="S134" s="81">
        <v>-4</v>
      </c>
      <c r="T134" s="81">
        <v>14</v>
      </c>
      <c r="U134" s="81">
        <v>6</v>
      </c>
      <c r="V134" s="276">
        <v>-1</v>
      </c>
      <c r="W134" s="247">
        <f>AVERAGE(C134:V134)</f>
        <v>8.949999999999999</v>
      </c>
      <c r="X134" s="247"/>
      <c r="Y134" s="247">
        <f>AVERAGE(W130:W134)</f>
        <v>9.94</v>
      </c>
      <c r="Z134" s="296"/>
    </row>
    <row r="135" ht="26" customHeight="1">
      <c r="B135" s="77">
        <v>44016</v>
      </c>
      <c r="C135" s="83">
        <v>27</v>
      </c>
      <c r="D135" s="84">
        <v>30</v>
      </c>
      <c r="E135" s="84">
        <v>33</v>
      </c>
      <c r="F135" s="84">
        <v>22</v>
      </c>
      <c r="G135" s="84">
        <v>10</v>
      </c>
      <c r="H135" s="84">
        <v>5</v>
      </c>
      <c r="I135" s="84">
        <v>8</v>
      </c>
      <c r="J135" s="84">
        <v>27</v>
      </c>
      <c r="K135" s="84">
        <v>1</v>
      </c>
      <c r="L135" s="84">
        <v>25</v>
      </c>
      <c r="M135" s="84">
        <v>28</v>
      </c>
      <c r="N135" s="84">
        <v>10</v>
      </c>
      <c r="O135" s="84">
        <v>34</v>
      </c>
      <c r="P135" s="84">
        <v>39</v>
      </c>
      <c r="Q135" s="84">
        <v>21</v>
      </c>
      <c r="R135" s="84">
        <v>19</v>
      </c>
      <c r="S135" s="84">
        <v>-9</v>
      </c>
      <c r="T135" s="84">
        <v>20</v>
      </c>
      <c r="U135" s="84">
        <v>5</v>
      </c>
      <c r="V135" s="277">
        <v>5</v>
      </c>
      <c r="W135" s="248">
        <f>AVERAGE(C135:V135)</f>
        <v>18</v>
      </c>
      <c r="X135" s="248"/>
      <c r="Y135" s="248"/>
      <c r="Z135" s="248">
        <f>AVERAGE(W135:W136)</f>
        <v>25.175</v>
      </c>
    </row>
    <row r="136" ht="26" customHeight="1">
      <c r="B136" s="77">
        <v>44017</v>
      </c>
      <c r="C136" s="80">
        <v>39</v>
      </c>
      <c r="D136" s="81">
        <v>65</v>
      </c>
      <c r="E136" s="81">
        <v>46</v>
      </c>
      <c r="F136" s="81">
        <v>36</v>
      </c>
      <c r="G136" s="81">
        <v>22</v>
      </c>
      <c r="H136" s="81">
        <v>12</v>
      </c>
      <c r="I136" s="81">
        <v>22</v>
      </c>
      <c r="J136" s="81">
        <v>36</v>
      </c>
      <c r="K136" s="81">
        <v>6</v>
      </c>
      <c r="L136" s="81">
        <v>39</v>
      </c>
      <c r="M136" s="81">
        <v>32</v>
      </c>
      <c r="N136" s="81">
        <v>22</v>
      </c>
      <c r="O136" s="81">
        <v>55</v>
      </c>
      <c r="P136" s="81">
        <v>65</v>
      </c>
      <c r="Q136" s="81">
        <v>29</v>
      </c>
      <c r="R136" s="81">
        <v>31</v>
      </c>
      <c r="S136" s="81">
        <v>7</v>
      </c>
      <c r="T136" s="81">
        <v>35</v>
      </c>
      <c r="U136" s="81">
        <v>33</v>
      </c>
      <c r="V136" s="276">
        <v>15</v>
      </c>
      <c r="W136" s="247">
        <f>AVERAGE(C136:V136)</f>
        <v>32.35</v>
      </c>
      <c r="X136" s="247">
        <f>AVERAGE(W130:W136)</f>
        <v>14.2928571428571</v>
      </c>
      <c r="Y136" s="247"/>
      <c r="Z136" s="290"/>
    </row>
    <row r="137" ht="26" customHeight="1">
      <c r="B137" s="77">
        <v>44018</v>
      </c>
      <c r="C137" s="83">
        <v>11</v>
      </c>
      <c r="D137" s="84">
        <v>17</v>
      </c>
      <c r="E137" s="84">
        <v>18</v>
      </c>
      <c r="F137" s="84">
        <v>10</v>
      </c>
      <c r="G137" s="84">
        <v>2</v>
      </c>
      <c r="H137" s="84">
        <v>1</v>
      </c>
      <c r="I137" s="84">
        <v>-2</v>
      </c>
      <c r="J137" s="84">
        <v>22</v>
      </c>
      <c r="K137" s="84">
        <v>-6</v>
      </c>
      <c r="L137" s="84">
        <v>11</v>
      </c>
      <c r="M137" s="84">
        <v>9</v>
      </c>
      <c r="N137" s="84">
        <v>-1</v>
      </c>
      <c r="O137" s="84">
        <v>19</v>
      </c>
      <c r="P137" s="84">
        <v>20</v>
      </c>
      <c r="Q137" s="84">
        <v>9</v>
      </c>
      <c r="R137" s="84">
        <v>6</v>
      </c>
      <c r="S137" s="84">
        <v>3</v>
      </c>
      <c r="T137" s="84">
        <v>12</v>
      </c>
      <c r="U137" s="84">
        <v>15</v>
      </c>
      <c r="V137" s="277">
        <v>0</v>
      </c>
      <c r="W137" s="248">
        <f>AVERAGE(C137:V137)</f>
        <v>8.800000000000001</v>
      </c>
      <c r="X137" s="248"/>
      <c r="Y137" s="248"/>
      <c r="Z137" s="292"/>
    </row>
    <row r="138" ht="26" customHeight="1">
      <c r="B138" s="77">
        <v>44019</v>
      </c>
      <c r="C138" s="80">
        <v>12</v>
      </c>
      <c r="D138" s="81">
        <v>21</v>
      </c>
      <c r="E138" s="81">
        <v>21</v>
      </c>
      <c r="F138" s="81">
        <v>19</v>
      </c>
      <c r="G138" s="81">
        <v>4</v>
      </c>
      <c r="H138" s="81">
        <v>3</v>
      </c>
      <c r="I138" s="81">
        <v>4</v>
      </c>
      <c r="J138" s="81">
        <v>18</v>
      </c>
      <c r="K138" s="81">
        <v>0</v>
      </c>
      <c r="L138" s="81">
        <v>14</v>
      </c>
      <c r="M138" s="81">
        <v>20</v>
      </c>
      <c r="N138" s="81">
        <v>6</v>
      </c>
      <c r="O138" s="81">
        <v>26</v>
      </c>
      <c r="P138" s="81">
        <v>24</v>
      </c>
      <c r="Q138" s="81">
        <v>17</v>
      </c>
      <c r="R138" s="81">
        <v>9</v>
      </c>
      <c r="S138" s="81">
        <v>6</v>
      </c>
      <c r="T138" s="81">
        <v>12</v>
      </c>
      <c r="U138" s="81">
        <v>22</v>
      </c>
      <c r="V138" s="276">
        <v>2</v>
      </c>
      <c r="W138" s="247">
        <f>AVERAGE(C138:V138)</f>
        <v>13</v>
      </c>
      <c r="X138" s="247"/>
      <c r="Y138" s="247"/>
      <c r="Z138" s="299"/>
    </row>
    <row r="139" ht="26" customHeight="1">
      <c r="B139" s="77">
        <v>44020</v>
      </c>
      <c r="C139" s="83">
        <v>15</v>
      </c>
      <c r="D139" s="84">
        <v>20</v>
      </c>
      <c r="E139" s="84">
        <v>23</v>
      </c>
      <c r="F139" s="84">
        <v>19</v>
      </c>
      <c r="G139" s="84">
        <v>4</v>
      </c>
      <c r="H139" s="84">
        <v>6</v>
      </c>
      <c r="I139" s="84">
        <v>5</v>
      </c>
      <c r="J139" s="84">
        <v>24</v>
      </c>
      <c r="K139" s="84">
        <v>0</v>
      </c>
      <c r="L139" s="84">
        <v>14</v>
      </c>
      <c r="M139" s="84">
        <v>18</v>
      </c>
      <c r="N139" s="84">
        <v>7</v>
      </c>
      <c r="O139" s="84">
        <v>29</v>
      </c>
      <c r="P139" s="84">
        <v>27</v>
      </c>
      <c r="Q139" s="84">
        <v>18</v>
      </c>
      <c r="R139" s="84">
        <v>10</v>
      </c>
      <c r="S139" s="84">
        <v>4</v>
      </c>
      <c r="T139" s="84">
        <v>17</v>
      </c>
      <c r="U139" s="84">
        <v>17</v>
      </c>
      <c r="V139" s="277">
        <v>3</v>
      </c>
      <c r="W139" s="248">
        <f>AVERAGE(C139:V139)</f>
        <v>14</v>
      </c>
      <c r="X139" s="248"/>
      <c r="Y139" s="248"/>
      <c r="Z139" s="292"/>
    </row>
    <row r="140" ht="26" customHeight="1">
      <c r="B140" s="77">
        <v>44021</v>
      </c>
      <c r="C140" s="80">
        <v>16</v>
      </c>
      <c r="D140" s="81">
        <v>18</v>
      </c>
      <c r="E140" s="81">
        <v>22</v>
      </c>
      <c r="F140" s="81">
        <v>19</v>
      </c>
      <c r="G140" s="81">
        <v>5</v>
      </c>
      <c r="H140" s="81">
        <v>2</v>
      </c>
      <c r="I140" s="81">
        <v>4</v>
      </c>
      <c r="J140" s="81">
        <v>25</v>
      </c>
      <c r="K140" s="81">
        <v>-1</v>
      </c>
      <c r="L140" s="81">
        <v>14</v>
      </c>
      <c r="M140" s="81">
        <v>16</v>
      </c>
      <c r="N140" s="81">
        <v>7</v>
      </c>
      <c r="O140" s="81">
        <v>28</v>
      </c>
      <c r="P140" s="81">
        <v>26</v>
      </c>
      <c r="Q140" s="81">
        <v>17</v>
      </c>
      <c r="R140" s="81">
        <v>10</v>
      </c>
      <c r="S140" s="81">
        <v>4</v>
      </c>
      <c r="T140" s="81">
        <v>15</v>
      </c>
      <c r="U140" s="81">
        <v>19</v>
      </c>
      <c r="V140" s="276">
        <v>2</v>
      </c>
      <c r="W140" s="247">
        <f>AVERAGE(C140:V140)</f>
        <v>13.4</v>
      </c>
      <c r="X140" s="247"/>
      <c r="Y140" s="247"/>
      <c r="Z140" s="299"/>
    </row>
    <row r="141" ht="26" customHeight="1">
      <c r="B141" s="77">
        <v>44022</v>
      </c>
      <c r="C141" s="83">
        <v>18</v>
      </c>
      <c r="D141" s="84">
        <v>25</v>
      </c>
      <c r="E141" s="84">
        <v>28</v>
      </c>
      <c r="F141" s="84">
        <v>20</v>
      </c>
      <c r="G141" s="84">
        <v>8</v>
      </c>
      <c r="H141" s="84">
        <v>7</v>
      </c>
      <c r="I141" s="84">
        <v>6</v>
      </c>
      <c r="J141" s="84">
        <v>22</v>
      </c>
      <c r="K141" s="84">
        <v>-2</v>
      </c>
      <c r="L141" s="84">
        <v>15</v>
      </c>
      <c r="M141" s="84">
        <v>22</v>
      </c>
      <c r="N141" s="84">
        <v>4</v>
      </c>
      <c r="O141" s="84">
        <v>29</v>
      </c>
      <c r="P141" s="84">
        <v>27</v>
      </c>
      <c r="Q141" s="84">
        <v>17</v>
      </c>
      <c r="R141" s="84">
        <v>11</v>
      </c>
      <c r="S141" s="84">
        <v>3</v>
      </c>
      <c r="T141" s="84">
        <v>17</v>
      </c>
      <c r="U141" s="84">
        <v>14</v>
      </c>
      <c r="V141" s="277">
        <v>2</v>
      </c>
      <c r="W141" s="248">
        <f>AVERAGE(C141:V141)</f>
        <v>14.65</v>
      </c>
      <c r="X141" s="248"/>
      <c r="Y141" s="248">
        <f>AVERAGE(W137:W141)</f>
        <v>12.77</v>
      </c>
      <c r="Z141" s="297"/>
    </row>
    <row r="142" ht="26" customHeight="1">
      <c r="B142" s="77">
        <v>44023</v>
      </c>
      <c r="C142" s="80">
        <v>34</v>
      </c>
      <c r="D142" s="81">
        <v>38</v>
      </c>
      <c r="E142" s="81">
        <v>42</v>
      </c>
      <c r="F142" s="81">
        <v>25</v>
      </c>
      <c r="G142" s="81">
        <v>12</v>
      </c>
      <c r="H142" s="81">
        <v>9</v>
      </c>
      <c r="I142" s="81">
        <v>10</v>
      </c>
      <c r="J142" s="81">
        <v>30</v>
      </c>
      <c r="K142" s="81">
        <v>0</v>
      </c>
      <c r="L142" s="81">
        <v>27</v>
      </c>
      <c r="M142" s="81">
        <v>37</v>
      </c>
      <c r="N142" s="81">
        <v>8</v>
      </c>
      <c r="O142" s="81">
        <v>40</v>
      </c>
      <c r="P142" s="81">
        <v>52</v>
      </c>
      <c r="Q142" s="81">
        <v>25</v>
      </c>
      <c r="R142" s="81">
        <v>22</v>
      </c>
      <c r="S142" s="81">
        <v>0</v>
      </c>
      <c r="T142" s="81">
        <v>22</v>
      </c>
      <c r="U142" s="81">
        <v>4</v>
      </c>
      <c r="V142" s="276">
        <v>3</v>
      </c>
      <c r="W142" s="247">
        <f>AVERAGE(C142:V142)</f>
        <v>22</v>
      </c>
      <c r="X142" s="247"/>
      <c r="Y142" s="247"/>
      <c r="Z142" s="247">
        <f>AVERAGE(W142:W143)</f>
        <v>30.875</v>
      </c>
    </row>
    <row r="143" ht="26" customHeight="1">
      <c r="B143" s="77">
        <v>44024</v>
      </c>
      <c r="C143" s="83">
        <v>50</v>
      </c>
      <c r="D143" s="84">
        <v>97</v>
      </c>
      <c r="E143" s="84">
        <v>60</v>
      </c>
      <c r="F143" s="84">
        <v>39</v>
      </c>
      <c r="G143" s="84">
        <v>25</v>
      </c>
      <c r="H143" s="84">
        <v>23</v>
      </c>
      <c r="I143" s="84">
        <v>21</v>
      </c>
      <c r="J143" s="84">
        <v>47</v>
      </c>
      <c r="K143" s="84">
        <v>9</v>
      </c>
      <c r="L143" s="84">
        <v>44</v>
      </c>
      <c r="M143" s="84">
        <v>51</v>
      </c>
      <c r="N143" s="84">
        <v>16</v>
      </c>
      <c r="O143" s="84">
        <v>64</v>
      </c>
      <c r="P143" s="84">
        <v>75</v>
      </c>
      <c r="Q143" s="84">
        <v>37</v>
      </c>
      <c r="R143" s="84">
        <v>34</v>
      </c>
      <c r="S143" s="84">
        <v>18</v>
      </c>
      <c r="T143" s="84">
        <v>35</v>
      </c>
      <c r="U143" s="84">
        <v>30</v>
      </c>
      <c r="V143" s="277">
        <v>20</v>
      </c>
      <c r="W143" s="248">
        <f>AVERAGE(C143:V143)</f>
        <v>39.75</v>
      </c>
      <c r="X143" s="248">
        <f>AVERAGE(W137:W143)</f>
        <v>17.9428571428571</v>
      </c>
      <c r="Y143" s="248"/>
      <c r="Z143" s="300"/>
    </row>
    <row r="144" ht="26" customHeight="1">
      <c r="B144" s="77">
        <v>44025</v>
      </c>
      <c r="C144" s="80">
        <v>19</v>
      </c>
      <c r="D144" s="81">
        <v>24</v>
      </c>
      <c r="E144" s="81">
        <v>28</v>
      </c>
      <c r="F144" s="81">
        <v>19</v>
      </c>
      <c r="G144" s="81">
        <v>6</v>
      </c>
      <c r="H144" s="81">
        <v>2</v>
      </c>
      <c r="I144" s="81">
        <v>2</v>
      </c>
      <c r="J144" s="81">
        <v>30</v>
      </c>
      <c r="K144" s="81">
        <v>-4</v>
      </c>
      <c r="L144" s="81">
        <v>17</v>
      </c>
      <c r="M144" s="81">
        <v>23</v>
      </c>
      <c r="N144" s="81">
        <v>2</v>
      </c>
      <c r="O144" s="81">
        <v>30</v>
      </c>
      <c r="P144" s="81">
        <v>29</v>
      </c>
      <c r="Q144" s="81">
        <v>17</v>
      </c>
      <c r="R144" s="81">
        <v>11</v>
      </c>
      <c r="S144" s="81">
        <v>5</v>
      </c>
      <c r="T144" s="81">
        <v>15</v>
      </c>
      <c r="U144" s="81">
        <v>19</v>
      </c>
      <c r="V144" s="276">
        <v>1</v>
      </c>
      <c r="W144" s="247">
        <f>AVERAGE(C144:V144)</f>
        <v>14.75</v>
      </c>
      <c r="X144" s="247"/>
      <c r="Y144" s="247"/>
      <c r="Z144" s="299"/>
    </row>
    <row r="145" ht="26" customHeight="1">
      <c r="B145" s="77">
        <v>44026</v>
      </c>
      <c r="C145" s="83">
        <v>17</v>
      </c>
      <c r="D145" s="84">
        <v>22</v>
      </c>
      <c r="E145" s="84">
        <v>27</v>
      </c>
      <c r="F145" s="84">
        <v>22</v>
      </c>
      <c r="G145" s="84">
        <v>6</v>
      </c>
      <c r="H145" s="84">
        <v>7</v>
      </c>
      <c r="I145" s="84">
        <v>6</v>
      </c>
      <c r="J145" s="84">
        <v>19</v>
      </c>
      <c r="K145" s="84">
        <v>1</v>
      </c>
      <c r="L145" s="84">
        <v>16</v>
      </c>
      <c r="M145" s="84">
        <v>28</v>
      </c>
      <c r="N145" s="84">
        <v>7</v>
      </c>
      <c r="O145" s="84">
        <v>32</v>
      </c>
      <c r="P145" s="84">
        <v>32</v>
      </c>
      <c r="Q145" s="84">
        <v>22</v>
      </c>
      <c r="R145" s="84">
        <v>13</v>
      </c>
      <c r="S145" s="84">
        <v>8</v>
      </c>
      <c r="T145" s="84">
        <v>14</v>
      </c>
      <c r="U145" s="84">
        <v>15</v>
      </c>
      <c r="V145" s="277">
        <v>5</v>
      </c>
      <c r="W145" s="248">
        <f>AVERAGE(C145:V145)</f>
        <v>15.95</v>
      </c>
      <c r="X145" s="248"/>
      <c r="Y145" s="248"/>
      <c r="Z145" s="292"/>
    </row>
    <row r="146" ht="26" customHeight="1">
      <c r="B146" s="77">
        <v>44027</v>
      </c>
      <c r="C146" s="80">
        <v>19</v>
      </c>
      <c r="D146" s="81">
        <v>26</v>
      </c>
      <c r="E146" s="81">
        <v>27</v>
      </c>
      <c r="F146" s="81">
        <v>22</v>
      </c>
      <c r="G146" s="81">
        <v>6</v>
      </c>
      <c r="H146" s="81">
        <v>4</v>
      </c>
      <c r="I146" s="81">
        <v>6</v>
      </c>
      <c r="J146" s="81">
        <v>21</v>
      </c>
      <c r="K146" s="81">
        <v>0</v>
      </c>
      <c r="L146" s="81">
        <v>16</v>
      </c>
      <c r="M146" s="81">
        <v>29</v>
      </c>
      <c r="N146" s="81">
        <v>7</v>
      </c>
      <c r="O146" s="81">
        <v>33</v>
      </c>
      <c r="P146" s="81">
        <v>34</v>
      </c>
      <c r="Q146" s="81">
        <v>19</v>
      </c>
      <c r="R146" s="81">
        <v>14</v>
      </c>
      <c r="S146" s="81">
        <v>7</v>
      </c>
      <c r="T146" s="81">
        <v>16</v>
      </c>
      <c r="U146" s="81">
        <v>31</v>
      </c>
      <c r="V146" s="276">
        <v>5</v>
      </c>
      <c r="W146" s="247">
        <f>AVERAGE(C146:V146)</f>
        <v>17.1</v>
      </c>
      <c r="X146" s="247"/>
      <c r="Y146" s="247"/>
      <c r="Z146" s="299"/>
    </row>
    <row r="147" ht="26" customHeight="1">
      <c r="B147" s="77">
        <v>44028</v>
      </c>
      <c r="C147" s="83">
        <v>17</v>
      </c>
      <c r="D147" s="84">
        <v>23</v>
      </c>
      <c r="E147" s="84">
        <v>24</v>
      </c>
      <c r="F147" s="84">
        <v>21</v>
      </c>
      <c r="G147" s="84">
        <v>6</v>
      </c>
      <c r="H147" s="84">
        <v>4</v>
      </c>
      <c r="I147" s="84">
        <v>5</v>
      </c>
      <c r="J147" s="84">
        <v>25</v>
      </c>
      <c r="K147" s="84">
        <v>-1</v>
      </c>
      <c r="L147" s="84">
        <v>16</v>
      </c>
      <c r="M147" s="84">
        <v>20</v>
      </c>
      <c r="N147" s="84">
        <v>5</v>
      </c>
      <c r="O147" s="84">
        <v>30</v>
      </c>
      <c r="P147" s="84">
        <v>32</v>
      </c>
      <c r="Q147" s="84">
        <v>20</v>
      </c>
      <c r="R147" s="84">
        <v>12</v>
      </c>
      <c r="S147" s="84">
        <v>4</v>
      </c>
      <c r="T147" s="84">
        <v>15</v>
      </c>
      <c r="U147" s="84">
        <v>30</v>
      </c>
      <c r="V147" s="277">
        <v>3</v>
      </c>
      <c r="W147" s="248">
        <f>AVERAGE(C147:V147)</f>
        <v>15.55</v>
      </c>
      <c r="X147" s="248"/>
      <c r="Y147" s="248"/>
      <c r="Z147" s="292"/>
    </row>
    <row r="148" ht="26" customHeight="1">
      <c r="B148" s="77">
        <v>44029</v>
      </c>
      <c r="C148" s="80">
        <v>19</v>
      </c>
      <c r="D148" s="81">
        <v>29</v>
      </c>
      <c r="E148" s="81">
        <v>30</v>
      </c>
      <c r="F148" s="81">
        <v>19</v>
      </c>
      <c r="G148" s="81">
        <v>9</v>
      </c>
      <c r="H148" s="81">
        <v>8</v>
      </c>
      <c r="I148" s="81">
        <v>3</v>
      </c>
      <c r="J148" s="81">
        <v>19</v>
      </c>
      <c r="K148" s="81">
        <v>-3</v>
      </c>
      <c r="L148" s="81">
        <v>18</v>
      </c>
      <c r="M148" s="81">
        <v>16</v>
      </c>
      <c r="N148" s="81">
        <v>3</v>
      </c>
      <c r="O148" s="81">
        <v>28</v>
      </c>
      <c r="P148" s="81">
        <v>31</v>
      </c>
      <c r="Q148" s="81">
        <v>20</v>
      </c>
      <c r="R148" s="81">
        <v>12</v>
      </c>
      <c r="S148" s="81">
        <v>10</v>
      </c>
      <c r="T148" s="81">
        <v>17</v>
      </c>
      <c r="U148" s="81">
        <v>21</v>
      </c>
      <c r="V148" s="276">
        <v>3</v>
      </c>
      <c r="W148" s="247">
        <f>AVERAGE(C148:V148)</f>
        <v>15.6</v>
      </c>
      <c r="X148" s="247"/>
      <c r="Y148" s="247">
        <f>AVERAGE(W144:W148)</f>
        <v>15.79</v>
      </c>
      <c r="Z148" s="296"/>
    </row>
    <row r="149" ht="26" customHeight="1">
      <c r="B149" s="77">
        <v>44030</v>
      </c>
      <c r="C149" s="83">
        <v>43</v>
      </c>
      <c r="D149" s="84">
        <v>43</v>
      </c>
      <c r="E149" s="84">
        <v>46</v>
      </c>
      <c r="F149" s="84">
        <v>25</v>
      </c>
      <c r="G149" s="84">
        <v>18</v>
      </c>
      <c r="H149" s="84">
        <v>10</v>
      </c>
      <c r="I149" s="84">
        <v>8</v>
      </c>
      <c r="J149" s="84">
        <v>28</v>
      </c>
      <c r="K149" s="84">
        <v>1</v>
      </c>
      <c r="L149" s="84">
        <v>35</v>
      </c>
      <c r="M149" s="84">
        <v>45</v>
      </c>
      <c r="N149" s="84">
        <v>9</v>
      </c>
      <c r="O149" s="84">
        <v>43</v>
      </c>
      <c r="P149" s="84">
        <v>61</v>
      </c>
      <c r="Q149" s="84">
        <v>25</v>
      </c>
      <c r="R149" s="84">
        <v>26</v>
      </c>
      <c r="S149" s="84">
        <v>16</v>
      </c>
      <c r="T149" s="84">
        <v>24</v>
      </c>
      <c r="U149" s="84">
        <v>23</v>
      </c>
      <c r="V149" s="277">
        <v>8</v>
      </c>
      <c r="W149" s="248">
        <f>AVERAGE(C149:V149)</f>
        <v>26.85</v>
      </c>
      <c r="X149" s="248"/>
      <c r="Y149" s="248"/>
      <c r="Z149" s="248">
        <f>AVERAGE(W149:W150)</f>
        <v>34.5</v>
      </c>
    </row>
    <row r="150" ht="26" customHeight="1">
      <c r="B150" s="77">
        <v>44031</v>
      </c>
      <c r="C150" s="80">
        <v>59</v>
      </c>
      <c r="D150" s="81">
        <v>95</v>
      </c>
      <c r="E150" s="81">
        <v>66</v>
      </c>
      <c r="F150" s="81">
        <v>39</v>
      </c>
      <c r="G150" s="81">
        <v>32</v>
      </c>
      <c r="H150" s="81">
        <v>18</v>
      </c>
      <c r="I150" s="81">
        <v>23</v>
      </c>
      <c r="J150" s="81">
        <v>45</v>
      </c>
      <c r="K150" s="81">
        <v>7</v>
      </c>
      <c r="L150" s="81">
        <v>44</v>
      </c>
      <c r="M150" s="81">
        <v>47</v>
      </c>
      <c r="N150" s="81">
        <v>20</v>
      </c>
      <c r="O150" s="81">
        <v>65</v>
      </c>
      <c r="P150" s="81">
        <v>88</v>
      </c>
      <c r="Q150" s="81">
        <v>30</v>
      </c>
      <c r="R150" s="81">
        <v>39</v>
      </c>
      <c r="S150" s="81">
        <v>37</v>
      </c>
      <c r="T150" s="81">
        <v>33</v>
      </c>
      <c r="U150" s="81">
        <v>37</v>
      </c>
      <c r="V150" s="276">
        <v>19</v>
      </c>
      <c r="W150" s="247">
        <f>AVERAGE(C150:V150)</f>
        <v>42.15</v>
      </c>
      <c r="X150" s="247">
        <f>AVERAGE(W144:W150)</f>
        <v>21.1357142857143</v>
      </c>
      <c r="Y150" s="247"/>
      <c r="Z150" s="290"/>
    </row>
    <row r="151" ht="26" customHeight="1">
      <c r="B151" s="77">
        <v>44032</v>
      </c>
      <c r="C151" s="83">
        <v>22</v>
      </c>
      <c r="D151" s="84">
        <v>29</v>
      </c>
      <c r="E151" s="84">
        <v>32</v>
      </c>
      <c r="F151" s="84">
        <v>19</v>
      </c>
      <c r="G151" s="84">
        <v>8</v>
      </c>
      <c r="H151" s="84">
        <v>4</v>
      </c>
      <c r="I151" s="84">
        <v>2</v>
      </c>
      <c r="J151" s="84">
        <v>29</v>
      </c>
      <c r="K151" s="84">
        <v>-3</v>
      </c>
      <c r="L151" s="84">
        <v>15</v>
      </c>
      <c r="M151" s="84">
        <v>25</v>
      </c>
      <c r="N151" s="84">
        <v>2</v>
      </c>
      <c r="O151" s="84">
        <v>30</v>
      </c>
      <c r="P151" s="84">
        <v>33</v>
      </c>
      <c r="Q151" s="84">
        <v>20</v>
      </c>
      <c r="R151" s="84">
        <v>12</v>
      </c>
      <c r="S151" s="84">
        <v>16</v>
      </c>
      <c r="T151" s="84">
        <v>14</v>
      </c>
      <c r="U151" s="84">
        <v>31</v>
      </c>
      <c r="V151" s="277">
        <v>4</v>
      </c>
      <c r="W151" s="248">
        <f>AVERAGE(C151:V151)</f>
        <v>17.2</v>
      </c>
      <c r="X151" s="248"/>
      <c r="Y151" s="248"/>
      <c r="Z151" s="292"/>
    </row>
    <row r="152" ht="26" customHeight="1">
      <c r="B152" s="77">
        <v>44033</v>
      </c>
      <c r="C152" s="80">
        <v>20</v>
      </c>
      <c r="D152" s="81">
        <v>25</v>
      </c>
      <c r="E152" s="81">
        <v>30</v>
      </c>
      <c r="F152" s="81">
        <v>22</v>
      </c>
      <c r="G152" s="81">
        <v>7</v>
      </c>
      <c r="H152" s="81">
        <v>10</v>
      </c>
      <c r="I152" s="81">
        <v>6</v>
      </c>
      <c r="J152" s="81">
        <v>20</v>
      </c>
      <c r="K152" s="81">
        <v>1</v>
      </c>
      <c r="L152" s="81">
        <v>16</v>
      </c>
      <c r="M152" s="81">
        <v>25</v>
      </c>
      <c r="N152" s="81">
        <v>7</v>
      </c>
      <c r="O152" s="81">
        <v>32</v>
      </c>
      <c r="P152" s="81">
        <v>35</v>
      </c>
      <c r="Q152" s="81">
        <v>22</v>
      </c>
      <c r="R152" s="81">
        <v>13</v>
      </c>
      <c r="S152" s="81">
        <v>13</v>
      </c>
      <c r="T152" s="81">
        <v>18</v>
      </c>
      <c r="U152" s="81">
        <v>30</v>
      </c>
      <c r="V152" s="276">
        <v>7</v>
      </c>
      <c r="W152" s="247">
        <f>AVERAGE(C152:V152)</f>
        <v>17.95</v>
      </c>
      <c r="X152" s="247"/>
      <c r="Y152" s="247"/>
      <c r="Z152" s="299"/>
    </row>
    <row r="153" ht="26" customHeight="1">
      <c r="B153" s="77">
        <v>44034</v>
      </c>
      <c r="C153" s="83">
        <v>21</v>
      </c>
      <c r="D153" s="84">
        <v>27</v>
      </c>
      <c r="E153" s="84">
        <v>30</v>
      </c>
      <c r="F153" s="84">
        <v>22</v>
      </c>
      <c r="G153" s="84">
        <v>8</v>
      </c>
      <c r="H153" s="84">
        <v>9</v>
      </c>
      <c r="I153" s="84">
        <v>6</v>
      </c>
      <c r="J153" s="84">
        <v>19</v>
      </c>
      <c r="K153" s="84">
        <v>1</v>
      </c>
      <c r="L153" s="84">
        <v>17</v>
      </c>
      <c r="M153" s="84">
        <v>25</v>
      </c>
      <c r="N153" s="84">
        <v>7</v>
      </c>
      <c r="O153" s="84">
        <v>35</v>
      </c>
      <c r="P153" s="84">
        <v>35</v>
      </c>
      <c r="Q153" s="84">
        <v>25</v>
      </c>
      <c r="R153" s="84">
        <v>14</v>
      </c>
      <c r="S153" s="84">
        <v>13</v>
      </c>
      <c r="T153" s="84">
        <v>19</v>
      </c>
      <c r="U153" s="84">
        <v>31</v>
      </c>
      <c r="V153" s="277">
        <v>6</v>
      </c>
      <c r="W153" s="248">
        <f>AVERAGE(C153:V153)</f>
        <v>18.5</v>
      </c>
      <c r="X153" s="248"/>
      <c r="Y153" s="248"/>
      <c r="Z153" s="292"/>
    </row>
    <row r="154" ht="26" customHeight="1">
      <c r="B154" s="77">
        <v>44035</v>
      </c>
      <c r="C154" s="80">
        <v>17</v>
      </c>
      <c r="D154" s="81">
        <v>22</v>
      </c>
      <c r="E154" s="81">
        <v>24</v>
      </c>
      <c r="F154" s="81">
        <v>16</v>
      </c>
      <c r="G154" s="81">
        <v>2</v>
      </c>
      <c r="H154" s="81">
        <v>2</v>
      </c>
      <c r="I154" s="81">
        <v>-1</v>
      </c>
      <c r="J154" s="81">
        <v>21</v>
      </c>
      <c r="K154" s="81">
        <v>-2</v>
      </c>
      <c r="L154" s="81">
        <v>12</v>
      </c>
      <c r="M154" s="81">
        <v>17</v>
      </c>
      <c r="N154" s="81">
        <v>3</v>
      </c>
      <c r="O154" s="81">
        <v>27</v>
      </c>
      <c r="P154" s="81">
        <v>29</v>
      </c>
      <c r="Q154" s="81">
        <v>17</v>
      </c>
      <c r="R154" s="81">
        <v>8</v>
      </c>
      <c r="S154" s="81">
        <v>8</v>
      </c>
      <c r="T154" s="81">
        <v>11</v>
      </c>
      <c r="U154" s="81">
        <v>29</v>
      </c>
      <c r="V154" s="276">
        <v>3</v>
      </c>
      <c r="W154" s="247">
        <f>AVERAGE(C154:V154)</f>
        <v>13.25</v>
      </c>
      <c r="X154" s="247"/>
      <c r="Y154" s="247"/>
      <c r="Z154" s="299"/>
    </row>
    <row r="155" ht="26" customHeight="1">
      <c r="B155" s="77">
        <v>44036</v>
      </c>
      <c r="C155" s="83">
        <v>10</v>
      </c>
      <c r="D155" s="84">
        <v>13</v>
      </c>
      <c r="E155" s="84">
        <v>16</v>
      </c>
      <c r="F155" s="84">
        <v>0</v>
      </c>
      <c r="G155" s="84">
        <v>-1</v>
      </c>
      <c r="H155" s="84">
        <v>-3</v>
      </c>
      <c r="I155" s="84">
        <v>-6</v>
      </c>
      <c r="J155" s="84">
        <v>8</v>
      </c>
      <c r="K155" s="84">
        <v>-8</v>
      </c>
      <c r="L155" s="84">
        <v>3</v>
      </c>
      <c r="M155" s="84">
        <v>7</v>
      </c>
      <c r="N155" s="84">
        <v>-8</v>
      </c>
      <c r="O155" s="84">
        <v>10</v>
      </c>
      <c r="P155" s="84">
        <v>24</v>
      </c>
      <c r="Q155" s="84">
        <v>5</v>
      </c>
      <c r="R155" s="84">
        <v>5</v>
      </c>
      <c r="S155" s="84">
        <v>5</v>
      </c>
      <c r="T155" s="84">
        <v>5</v>
      </c>
      <c r="U155" s="84">
        <v>6</v>
      </c>
      <c r="V155" s="277">
        <v>-7</v>
      </c>
      <c r="W155" s="248">
        <f>AVERAGE(C155:V155)</f>
        <v>4.2</v>
      </c>
      <c r="X155" s="248"/>
      <c r="Y155" s="248">
        <f>AVERAGE(W151:W155)</f>
        <v>14.22</v>
      </c>
      <c r="Z155" s="297"/>
    </row>
    <row r="156" ht="26" customHeight="1">
      <c r="B156" s="77">
        <v>44037</v>
      </c>
      <c r="C156" s="80">
        <v>20</v>
      </c>
      <c r="D156" s="81">
        <v>15</v>
      </c>
      <c r="E156" s="81">
        <v>22</v>
      </c>
      <c r="F156" s="81">
        <v>-5</v>
      </c>
      <c r="G156" s="81">
        <v>3</v>
      </c>
      <c r="H156" s="81">
        <v>8</v>
      </c>
      <c r="I156" s="81">
        <v>-8</v>
      </c>
      <c r="J156" s="81">
        <v>20</v>
      </c>
      <c r="K156" s="81">
        <v>-12</v>
      </c>
      <c r="L156" s="81">
        <v>8</v>
      </c>
      <c r="M156" s="81">
        <v>15</v>
      </c>
      <c r="N156" s="81">
        <v>-7</v>
      </c>
      <c r="O156" s="81">
        <v>9</v>
      </c>
      <c r="P156" s="81">
        <v>51</v>
      </c>
      <c r="Q156" s="81">
        <v>3</v>
      </c>
      <c r="R156" s="81">
        <v>12</v>
      </c>
      <c r="S156" s="81">
        <v>10</v>
      </c>
      <c r="T156" s="81">
        <v>2</v>
      </c>
      <c r="U156" s="81">
        <v>4</v>
      </c>
      <c r="V156" s="276">
        <v>-1</v>
      </c>
      <c r="W156" s="247">
        <f>AVERAGE(C156:V156)</f>
        <v>8.449999999999999</v>
      </c>
      <c r="X156" s="247"/>
      <c r="Y156" s="247"/>
      <c r="Z156" s="247">
        <f>AVERAGE(W156:W157)</f>
        <v>26.8</v>
      </c>
    </row>
    <row r="157" ht="26" customHeight="1">
      <c r="B157" s="77">
        <v>44038</v>
      </c>
      <c r="C157" s="83">
        <v>59</v>
      </c>
      <c r="D157" s="84">
        <v>107</v>
      </c>
      <c r="E157" s="84">
        <v>80</v>
      </c>
      <c r="F157" s="84">
        <v>42</v>
      </c>
      <c r="G157" s="84">
        <v>30</v>
      </c>
      <c r="H157" s="84">
        <v>19</v>
      </c>
      <c r="I157" s="84">
        <v>21</v>
      </c>
      <c r="J157" s="84">
        <v>47</v>
      </c>
      <c r="K157" s="84">
        <v>7</v>
      </c>
      <c r="L157" s="84">
        <v>42</v>
      </c>
      <c r="M157" s="84">
        <v>53</v>
      </c>
      <c r="N157" s="84">
        <v>18</v>
      </c>
      <c r="O157" s="84">
        <v>72</v>
      </c>
      <c r="P157" s="84">
        <v>103</v>
      </c>
      <c r="Q157" s="84">
        <v>46</v>
      </c>
      <c r="R157" s="84">
        <v>39</v>
      </c>
      <c r="S157" s="84">
        <v>30</v>
      </c>
      <c r="T157" s="84">
        <v>34</v>
      </c>
      <c r="U157" s="84">
        <v>35</v>
      </c>
      <c r="V157" s="277">
        <v>19</v>
      </c>
      <c r="W157" s="248">
        <f>AVERAGE(C157:V157)</f>
        <v>45.15</v>
      </c>
      <c r="X157" s="248">
        <f>AVERAGE(W151:W157)</f>
        <v>17.8142857142857</v>
      </c>
      <c r="Y157" s="248"/>
      <c r="Z157" s="300"/>
    </row>
    <row r="158" ht="26" customHeight="1">
      <c r="B158" s="77">
        <v>44039</v>
      </c>
      <c r="C158" s="80">
        <v>22</v>
      </c>
      <c r="D158" s="81">
        <v>35</v>
      </c>
      <c r="E158" s="81">
        <v>37</v>
      </c>
      <c r="F158" s="81">
        <v>20</v>
      </c>
      <c r="G158" s="81">
        <v>8</v>
      </c>
      <c r="H158" s="81">
        <v>2</v>
      </c>
      <c r="I158" s="81">
        <v>2</v>
      </c>
      <c r="J158" s="81">
        <v>30</v>
      </c>
      <c r="K158" s="81">
        <v>-2</v>
      </c>
      <c r="L158" s="81">
        <v>17</v>
      </c>
      <c r="M158" s="81">
        <v>23</v>
      </c>
      <c r="N158" s="81">
        <v>3</v>
      </c>
      <c r="O158" s="81">
        <v>33</v>
      </c>
      <c r="P158" s="81">
        <v>36</v>
      </c>
      <c r="Q158" s="81">
        <v>22</v>
      </c>
      <c r="R158" s="81">
        <v>13</v>
      </c>
      <c r="S158" s="81">
        <v>15</v>
      </c>
      <c r="T158" s="81">
        <v>14</v>
      </c>
      <c r="U158" s="81">
        <v>39</v>
      </c>
      <c r="V158" s="276">
        <v>4</v>
      </c>
      <c r="W158" s="247">
        <f>AVERAGE(C158:V158)</f>
        <v>18.65</v>
      </c>
      <c r="X158" s="247"/>
      <c r="Y158" s="247"/>
      <c r="Z158" s="299"/>
    </row>
    <row r="159" ht="26" customHeight="1">
      <c r="B159" s="77">
        <v>44040</v>
      </c>
      <c r="C159" s="83">
        <v>20</v>
      </c>
      <c r="D159" s="84">
        <v>27</v>
      </c>
      <c r="E159" s="84">
        <v>36</v>
      </c>
      <c r="F159" s="84">
        <v>22</v>
      </c>
      <c r="G159" s="84">
        <v>8</v>
      </c>
      <c r="H159" s="84">
        <v>4</v>
      </c>
      <c r="I159" s="84">
        <v>6</v>
      </c>
      <c r="J159" s="84">
        <v>20</v>
      </c>
      <c r="K159" s="84">
        <v>1</v>
      </c>
      <c r="L159" s="84">
        <v>21</v>
      </c>
      <c r="M159" s="84">
        <v>24</v>
      </c>
      <c r="N159" s="84">
        <v>7</v>
      </c>
      <c r="O159" s="84">
        <v>33</v>
      </c>
      <c r="P159" s="84">
        <v>38</v>
      </c>
      <c r="Q159" s="84">
        <v>25</v>
      </c>
      <c r="R159" s="84">
        <v>14</v>
      </c>
      <c r="S159" s="84">
        <v>14</v>
      </c>
      <c r="T159" s="84">
        <v>14</v>
      </c>
      <c r="U159" s="84">
        <v>32</v>
      </c>
      <c r="V159" s="277">
        <v>6</v>
      </c>
      <c r="W159" s="248">
        <f>AVERAGE(C159:V159)</f>
        <v>18.6</v>
      </c>
      <c r="X159" s="248"/>
      <c r="Y159" s="248"/>
      <c r="Z159" s="292"/>
    </row>
    <row r="160" ht="26" customHeight="1">
      <c r="B160" s="77">
        <v>44041</v>
      </c>
      <c r="C160" s="80">
        <v>23</v>
      </c>
      <c r="D160" s="81">
        <v>27</v>
      </c>
      <c r="E160" s="81">
        <v>36</v>
      </c>
      <c r="F160" s="81">
        <v>24</v>
      </c>
      <c r="G160" s="81">
        <v>8</v>
      </c>
      <c r="H160" s="81">
        <v>8</v>
      </c>
      <c r="I160" s="81">
        <v>6</v>
      </c>
      <c r="J160" s="81">
        <v>21</v>
      </c>
      <c r="K160" s="81">
        <v>1</v>
      </c>
      <c r="L160" s="81">
        <v>16</v>
      </c>
      <c r="M160" s="81">
        <v>27</v>
      </c>
      <c r="N160" s="81">
        <v>7</v>
      </c>
      <c r="O160" s="81">
        <v>35</v>
      </c>
      <c r="P160" s="81">
        <v>40</v>
      </c>
      <c r="Q160" s="81">
        <v>27</v>
      </c>
      <c r="R160" s="81">
        <v>16</v>
      </c>
      <c r="S160" s="81">
        <v>14</v>
      </c>
      <c r="T160" s="81">
        <v>20</v>
      </c>
      <c r="U160" s="81">
        <v>33</v>
      </c>
      <c r="V160" s="276">
        <v>5</v>
      </c>
      <c r="W160" s="247">
        <f>AVERAGE(C160:V160)</f>
        <v>19.7</v>
      </c>
      <c r="X160" s="247"/>
      <c r="Y160" s="247"/>
      <c r="Z160" s="299"/>
    </row>
    <row r="161" ht="26" customHeight="1">
      <c r="B161" s="77">
        <v>44042</v>
      </c>
      <c r="C161" s="83">
        <v>22</v>
      </c>
      <c r="D161" s="84">
        <v>26</v>
      </c>
      <c r="E161" s="84">
        <v>34</v>
      </c>
      <c r="F161" s="84">
        <v>21</v>
      </c>
      <c r="G161" s="84">
        <v>8</v>
      </c>
      <c r="H161" s="84">
        <v>4</v>
      </c>
      <c r="I161" s="84">
        <v>2</v>
      </c>
      <c r="J161" s="84">
        <v>22</v>
      </c>
      <c r="K161" s="84">
        <v>0</v>
      </c>
      <c r="L161" s="84">
        <v>13</v>
      </c>
      <c r="M161" s="84">
        <v>21</v>
      </c>
      <c r="N161" s="84">
        <v>5</v>
      </c>
      <c r="O161" s="84">
        <v>32</v>
      </c>
      <c r="P161" s="84">
        <v>38</v>
      </c>
      <c r="Q161" s="84">
        <v>22</v>
      </c>
      <c r="R161" s="84">
        <v>12</v>
      </c>
      <c r="S161" s="84">
        <v>12</v>
      </c>
      <c r="T161" s="84">
        <v>13</v>
      </c>
      <c r="U161" s="84">
        <v>30</v>
      </c>
      <c r="V161" s="277">
        <v>4</v>
      </c>
      <c r="W161" s="248">
        <f>AVERAGE(C161:V161)</f>
        <v>17.05</v>
      </c>
      <c r="X161" s="248"/>
      <c r="Y161" s="248"/>
      <c r="Z161" s="292"/>
    </row>
    <row r="162" ht="26" customHeight="1">
      <c r="B162" s="77">
        <v>44043</v>
      </c>
      <c r="C162" s="80">
        <v>20</v>
      </c>
      <c r="D162" s="81">
        <v>33</v>
      </c>
      <c r="E162" s="81">
        <v>39</v>
      </c>
      <c r="F162" s="81">
        <v>22</v>
      </c>
      <c r="G162" s="81">
        <v>5</v>
      </c>
      <c r="H162" s="81">
        <v>0</v>
      </c>
      <c r="I162" s="81">
        <v>3</v>
      </c>
      <c r="J162" s="81">
        <v>18</v>
      </c>
      <c r="K162" s="81">
        <v>-6</v>
      </c>
      <c r="L162" s="81">
        <v>11</v>
      </c>
      <c r="M162" s="81">
        <v>21</v>
      </c>
      <c r="N162" s="81">
        <v>1</v>
      </c>
      <c r="O162" s="81">
        <v>33</v>
      </c>
      <c r="P162" s="81">
        <v>38</v>
      </c>
      <c r="Q162" s="81">
        <v>21</v>
      </c>
      <c r="R162" s="81">
        <v>10</v>
      </c>
      <c r="S162" s="81">
        <v>8</v>
      </c>
      <c r="T162" s="81">
        <v>13</v>
      </c>
      <c r="U162" s="81">
        <v>21</v>
      </c>
      <c r="V162" s="276">
        <v>-2</v>
      </c>
      <c r="W162" s="247">
        <f>AVERAGE(C162:V162)</f>
        <v>15.45</v>
      </c>
      <c r="X162" s="247"/>
      <c r="Y162" s="247">
        <f>AVERAGE(W158:W162)</f>
        <v>17.89</v>
      </c>
      <c r="Z162" s="296"/>
    </row>
    <row r="163" ht="26" customHeight="1">
      <c r="B163" s="77">
        <v>44044</v>
      </c>
      <c r="C163" s="83">
        <v>46</v>
      </c>
      <c r="D163" s="84">
        <v>64</v>
      </c>
      <c r="E163" s="84">
        <v>70</v>
      </c>
      <c r="F163" s="84">
        <v>26</v>
      </c>
      <c r="G163" s="84">
        <v>24</v>
      </c>
      <c r="H163" s="84">
        <v>11</v>
      </c>
      <c r="I163" s="84">
        <v>9</v>
      </c>
      <c r="J163" s="84">
        <v>29</v>
      </c>
      <c r="K163" s="84">
        <v>0</v>
      </c>
      <c r="L163" s="84">
        <v>30</v>
      </c>
      <c r="M163" s="84">
        <v>56</v>
      </c>
      <c r="N163" s="84">
        <v>9</v>
      </c>
      <c r="O163" s="84">
        <v>50</v>
      </c>
      <c r="P163" s="84">
        <v>78</v>
      </c>
      <c r="Q163" s="84">
        <v>33</v>
      </c>
      <c r="R163" s="84">
        <v>29</v>
      </c>
      <c r="S163" s="84">
        <v>24</v>
      </c>
      <c r="T163" s="84">
        <v>26</v>
      </c>
      <c r="U163" s="84">
        <v>31</v>
      </c>
      <c r="V163" s="277">
        <v>9</v>
      </c>
      <c r="W163" s="248">
        <f>AVERAGE(C163:V163)</f>
        <v>32.7</v>
      </c>
      <c r="X163" s="248"/>
      <c r="Y163" s="248"/>
      <c r="Z163" s="248">
        <f>AVERAGE(W163:W164)</f>
        <v>38.225</v>
      </c>
    </row>
    <row r="164" ht="26" customHeight="1">
      <c r="B164" s="77">
        <v>44045</v>
      </c>
      <c r="C164" s="80">
        <v>63</v>
      </c>
      <c r="D164" s="81">
        <v>115</v>
      </c>
      <c r="E164" s="81">
        <v>98</v>
      </c>
      <c r="F164" s="81">
        <v>37</v>
      </c>
      <c r="G164" s="81">
        <v>26</v>
      </c>
      <c r="H164" s="81">
        <v>16</v>
      </c>
      <c r="I164" s="81">
        <v>17</v>
      </c>
      <c r="J164" s="81">
        <v>35</v>
      </c>
      <c r="K164" s="81">
        <v>-3</v>
      </c>
      <c r="L164" s="81">
        <v>43</v>
      </c>
      <c r="M164" s="81">
        <v>58</v>
      </c>
      <c r="N164" s="81">
        <v>7</v>
      </c>
      <c r="O164" s="81">
        <v>73</v>
      </c>
      <c r="P164" s="81">
        <v>120</v>
      </c>
      <c r="Q164" s="81">
        <v>45</v>
      </c>
      <c r="R164" s="81">
        <v>36</v>
      </c>
      <c r="S164" s="81">
        <v>34</v>
      </c>
      <c r="T164" s="81">
        <v>33</v>
      </c>
      <c r="U164" s="81">
        <v>12</v>
      </c>
      <c r="V164" s="276">
        <v>10</v>
      </c>
      <c r="W164" s="247">
        <f>AVERAGE(C164:V164)</f>
        <v>43.75</v>
      </c>
      <c r="X164" s="247">
        <f>AVERAGE(W158:W164)</f>
        <v>23.7</v>
      </c>
      <c r="Y164" s="247"/>
      <c r="Z164" s="290"/>
    </row>
    <row r="165" ht="26" customHeight="1">
      <c r="B165" s="77">
        <v>44046</v>
      </c>
      <c r="C165" s="83">
        <v>13</v>
      </c>
      <c r="D165" s="84">
        <v>22</v>
      </c>
      <c r="E165" s="84">
        <v>33</v>
      </c>
      <c r="F165" s="84">
        <v>3</v>
      </c>
      <c r="G165" s="84">
        <v>3</v>
      </c>
      <c r="H165" s="84">
        <v>0</v>
      </c>
      <c r="I165" s="84">
        <v>-6</v>
      </c>
      <c r="J165" s="84">
        <v>22</v>
      </c>
      <c r="K165" s="84">
        <v>-13</v>
      </c>
      <c r="L165" s="84">
        <v>9</v>
      </c>
      <c r="M165" s="84">
        <v>21</v>
      </c>
      <c r="N165" s="84">
        <v>-7</v>
      </c>
      <c r="O165" s="84">
        <v>17</v>
      </c>
      <c r="P165" s="84">
        <v>40</v>
      </c>
      <c r="Q165" s="84">
        <v>11</v>
      </c>
      <c r="R165" s="84">
        <v>11</v>
      </c>
      <c r="S165" s="84">
        <v>19</v>
      </c>
      <c r="T165" s="84">
        <v>9</v>
      </c>
      <c r="U165" s="84">
        <v>36</v>
      </c>
      <c r="V165" s="277">
        <v>-3</v>
      </c>
      <c r="W165" s="248">
        <f>AVERAGE(C165:V165)</f>
        <v>12</v>
      </c>
      <c r="X165" s="248"/>
      <c r="Y165" s="248"/>
      <c r="Z165" s="292"/>
    </row>
    <row r="166" ht="26" customHeight="1">
      <c r="B166" s="77">
        <v>44047</v>
      </c>
      <c r="C166" s="80">
        <v>15</v>
      </c>
      <c r="D166" s="81">
        <v>21</v>
      </c>
      <c r="E166" s="81">
        <v>30</v>
      </c>
      <c r="F166" s="81">
        <v>3</v>
      </c>
      <c r="G166" s="81">
        <v>0</v>
      </c>
      <c r="H166" s="81">
        <v>1</v>
      </c>
      <c r="I166" s="81">
        <v>-5</v>
      </c>
      <c r="J166" s="81">
        <v>16</v>
      </c>
      <c r="K166" s="81">
        <v>-11</v>
      </c>
      <c r="L166" s="81">
        <v>9</v>
      </c>
      <c r="M166" s="81">
        <v>23</v>
      </c>
      <c r="N166" s="81">
        <v>-4</v>
      </c>
      <c r="O166" s="81">
        <v>19</v>
      </c>
      <c r="P166" s="81">
        <v>46</v>
      </c>
      <c r="Q166" s="81">
        <v>13</v>
      </c>
      <c r="R166" s="81">
        <v>8</v>
      </c>
      <c r="S166" s="81">
        <v>20</v>
      </c>
      <c r="T166" s="81">
        <v>8</v>
      </c>
      <c r="U166" s="81">
        <v>43</v>
      </c>
      <c r="V166" s="276">
        <v>-2</v>
      </c>
      <c r="W166" s="247">
        <f>AVERAGE(C166:V166)</f>
        <v>12.65</v>
      </c>
      <c r="X166" s="247"/>
      <c r="Y166" s="247"/>
      <c r="Z166" s="299"/>
    </row>
    <row r="167" ht="26" customHeight="1">
      <c r="B167" s="77">
        <v>44048</v>
      </c>
      <c r="C167" s="83">
        <v>16</v>
      </c>
      <c r="D167" s="84">
        <v>17</v>
      </c>
      <c r="E167" s="84">
        <v>30</v>
      </c>
      <c r="F167" s="84">
        <v>3</v>
      </c>
      <c r="G167" s="84">
        <v>0</v>
      </c>
      <c r="H167" s="84">
        <v>1</v>
      </c>
      <c r="I167" s="84">
        <v>-6</v>
      </c>
      <c r="J167" s="84">
        <v>13</v>
      </c>
      <c r="K167" s="84">
        <v>-12</v>
      </c>
      <c r="L167" s="84">
        <v>9</v>
      </c>
      <c r="M167" s="84">
        <v>22</v>
      </c>
      <c r="N167" s="84">
        <v>-6</v>
      </c>
      <c r="O167" s="84">
        <v>18</v>
      </c>
      <c r="P167" s="84">
        <v>40</v>
      </c>
      <c r="Q167" s="84">
        <v>15</v>
      </c>
      <c r="R167" s="84">
        <v>9</v>
      </c>
      <c r="S167" s="84">
        <v>19</v>
      </c>
      <c r="T167" s="84">
        <v>12</v>
      </c>
      <c r="U167" s="84">
        <v>47</v>
      </c>
      <c r="V167" s="277">
        <v>-1</v>
      </c>
      <c r="W167" s="248">
        <f>AVERAGE(C167:V167)</f>
        <v>12.3</v>
      </c>
      <c r="X167" s="248"/>
      <c r="Y167" s="248"/>
      <c r="Z167" s="292"/>
    </row>
    <row r="168" ht="26" customHeight="1">
      <c r="B168" s="77">
        <v>44049</v>
      </c>
      <c r="C168" s="80">
        <v>16</v>
      </c>
      <c r="D168" s="81">
        <v>24</v>
      </c>
      <c r="E168" s="81">
        <v>40</v>
      </c>
      <c r="F168" s="81">
        <v>11</v>
      </c>
      <c r="G168" s="81">
        <v>1</v>
      </c>
      <c r="H168" s="81">
        <v>0</v>
      </c>
      <c r="I168" s="81">
        <v>-6</v>
      </c>
      <c r="J168" s="81">
        <v>13</v>
      </c>
      <c r="K168" s="81">
        <v>-13</v>
      </c>
      <c r="L168" s="81">
        <v>11</v>
      </c>
      <c r="M168" s="81">
        <v>21</v>
      </c>
      <c r="N168" s="81">
        <v>-5</v>
      </c>
      <c r="O168" s="81">
        <v>28</v>
      </c>
      <c r="P168" s="81">
        <v>46</v>
      </c>
      <c r="Q168" s="81">
        <v>18</v>
      </c>
      <c r="R168" s="81">
        <v>9</v>
      </c>
      <c r="S168" s="81">
        <v>18</v>
      </c>
      <c r="T168" s="81">
        <v>13</v>
      </c>
      <c r="U168" s="81">
        <v>54</v>
      </c>
      <c r="V168" s="276">
        <v>-2</v>
      </c>
      <c r="W168" s="247">
        <f>AVERAGE(C168:V168)</f>
        <v>14.85</v>
      </c>
      <c r="X168" s="247"/>
      <c r="Y168" s="247"/>
      <c r="Z168" s="299"/>
    </row>
    <row r="169" ht="26" customHeight="1">
      <c r="B169" s="77">
        <v>44050</v>
      </c>
      <c r="C169" s="83">
        <v>22</v>
      </c>
      <c r="D169" s="84">
        <v>34</v>
      </c>
      <c r="E169" s="84">
        <v>52</v>
      </c>
      <c r="F169" s="84">
        <v>15</v>
      </c>
      <c r="G169" s="84">
        <v>1</v>
      </c>
      <c r="H169" s="84">
        <v>-2</v>
      </c>
      <c r="I169" s="84">
        <v>-3</v>
      </c>
      <c r="J169" s="84">
        <v>9</v>
      </c>
      <c r="K169" s="84">
        <v>-17</v>
      </c>
      <c r="L169" s="84">
        <v>12</v>
      </c>
      <c r="M169" s="84">
        <v>27</v>
      </c>
      <c r="N169" s="84">
        <v>-9</v>
      </c>
      <c r="O169" s="84">
        <v>34</v>
      </c>
      <c r="P169" s="84">
        <v>47</v>
      </c>
      <c r="Q169" s="84">
        <v>23</v>
      </c>
      <c r="R169" s="84">
        <v>9</v>
      </c>
      <c r="S169" s="84">
        <v>16</v>
      </c>
      <c r="T169" s="84">
        <v>14</v>
      </c>
      <c r="U169" s="84">
        <v>36</v>
      </c>
      <c r="V169" s="277">
        <v>-5</v>
      </c>
      <c r="W169" s="248">
        <f>AVERAGE(C169:V169)</f>
        <v>15.75</v>
      </c>
      <c r="X169" s="248"/>
      <c r="Y169" s="248">
        <f>AVERAGE(W165:W169)</f>
        <v>13.51</v>
      </c>
      <c r="Z169" s="297"/>
    </row>
    <row r="170" ht="26" customHeight="1">
      <c r="B170" s="77">
        <v>44051</v>
      </c>
      <c r="C170" s="80">
        <v>59</v>
      </c>
      <c r="D170" s="81">
        <v>75</v>
      </c>
      <c r="E170" s="81">
        <v>100</v>
      </c>
      <c r="F170" s="81">
        <v>25</v>
      </c>
      <c r="G170" s="81">
        <v>28</v>
      </c>
      <c r="H170" s="81">
        <v>12</v>
      </c>
      <c r="I170" s="81">
        <v>7</v>
      </c>
      <c r="J170" s="81">
        <v>29</v>
      </c>
      <c r="K170" s="81">
        <v>-10</v>
      </c>
      <c r="L170" s="81">
        <v>46</v>
      </c>
      <c r="M170" s="81">
        <v>86</v>
      </c>
      <c r="N170" s="81">
        <v>-1</v>
      </c>
      <c r="O170" s="81">
        <v>61</v>
      </c>
      <c r="P170" s="81">
        <v>107</v>
      </c>
      <c r="Q170" s="81">
        <v>42</v>
      </c>
      <c r="R170" s="81">
        <v>40</v>
      </c>
      <c r="S170" s="81">
        <v>49</v>
      </c>
      <c r="T170" s="81">
        <v>40</v>
      </c>
      <c r="U170" s="81">
        <v>30</v>
      </c>
      <c r="V170" s="276">
        <v>11</v>
      </c>
      <c r="W170" s="247">
        <f>AVERAGE(C170:V170)</f>
        <v>41.8</v>
      </c>
      <c r="X170" s="247"/>
      <c r="Y170" s="247"/>
      <c r="Z170" s="247">
        <f>AVERAGE(W170:W171)</f>
        <v>46.625</v>
      </c>
    </row>
    <row r="171" ht="26" customHeight="1">
      <c r="B171" s="77">
        <v>44052</v>
      </c>
      <c r="C171" s="83">
        <v>74</v>
      </c>
      <c r="D171" s="84">
        <v>120</v>
      </c>
      <c r="E171" s="84">
        <v>120</v>
      </c>
      <c r="F171" s="84">
        <v>33</v>
      </c>
      <c r="G171" s="84">
        <v>29</v>
      </c>
      <c r="H171" s="84">
        <v>21</v>
      </c>
      <c r="I171" s="84">
        <v>9</v>
      </c>
      <c r="J171" s="84">
        <v>33</v>
      </c>
      <c r="K171" s="84">
        <v>-13</v>
      </c>
      <c r="L171" s="84">
        <v>52</v>
      </c>
      <c r="M171" s="84">
        <v>75</v>
      </c>
      <c r="N171" s="84">
        <v>0</v>
      </c>
      <c r="O171" s="84">
        <v>87</v>
      </c>
      <c r="P171" s="84">
        <v>120</v>
      </c>
      <c r="Q171" s="84">
        <v>56</v>
      </c>
      <c r="R171" s="84">
        <v>40</v>
      </c>
      <c r="S171" s="84">
        <v>68</v>
      </c>
      <c r="T171" s="84">
        <v>44</v>
      </c>
      <c r="U171" s="84">
        <v>46</v>
      </c>
      <c r="V171" s="277">
        <v>15</v>
      </c>
      <c r="W171" s="248">
        <f>AVERAGE(C171:V171)</f>
        <v>51.45</v>
      </c>
      <c r="X171" s="248">
        <f>AVERAGE(W165:W171)</f>
        <v>22.9714285714286</v>
      </c>
      <c r="Y171" s="248"/>
      <c r="Z171" s="300"/>
    </row>
    <row r="172" ht="26" customHeight="1">
      <c r="B172" s="77">
        <v>44053</v>
      </c>
      <c r="C172" s="80">
        <v>22</v>
      </c>
      <c r="D172" s="81">
        <v>40</v>
      </c>
      <c r="E172" s="81">
        <v>64</v>
      </c>
      <c r="F172" s="81">
        <v>4</v>
      </c>
      <c r="G172" s="81">
        <v>-10</v>
      </c>
      <c r="H172" s="81">
        <v>-11</v>
      </c>
      <c r="I172" s="81">
        <v>-12</v>
      </c>
      <c r="J172" s="81">
        <v>15</v>
      </c>
      <c r="K172" s="81">
        <v>-31</v>
      </c>
      <c r="L172" s="81">
        <v>7</v>
      </c>
      <c r="M172" s="81">
        <v>34</v>
      </c>
      <c r="N172" s="81">
        <v>-22</v>
      </c>
      <c r="O172" s="81">
        <v>39</v>
      </c>
      <c r="P172" s="81">
        <v>55</v>
      </c>
      <c r="Q172" s="81">
        <v>25</v>
      </c>
      <c r="R172" s="81">
        <v>3</v>
      </c>
      <c r="S172" s="81">
        <v>28</v>
      </c>
      <c r="T172" s="81">
        <v>11</v>
      </c>
      <c r="U172" s="81">
        <v>75</v>
      </c>
      <c r="V172" s="276">
        <v>-17</v>
      </c>
      <c r="W172" s="247">
        <f>AVERAGE(C172:V172)</f>
        <v>15.95</v>
      </c>
      <c r="X172" s="247"/>
      <c r="Y172" s="247"/>
      <c r="Z172" s="299"/>
    </row>
    <row r="173" ht="26" customHeight="1">
      <c r="B173" s="77">
        <v>44054</v>
      </c>
      <c r="C173" s="83">
        <v>20</v>
      </c>
      <c r="D173" s="84">
        <v>38</v>
      </c>
      <c r="E173" s="84">
        <v>62</v>
      </c>
      <c r="F173" s="84">
        <v>3</v>
      </c>
      <c r="G173" s="84">
        <v>-17</v>
      </c>
      <c r="H173" s="84">
        <v>-13</v>
      </c>
      <c r="I173" s="84">
        <v>-12</v>
      </c>
      <c r="J173" s="84">
        <v>9</v>
      </c>
      <c r="K173" s="84">
        <v>-33</v>
      </c>
      <c r="L173" s="84">
        <v>3</v>
      </c>
      <c r="M173" s="84">
        <v>33</v>
      </c>
      <c r="N173" s="84">
        <v>-21</v>
      </c>
      <c r="O173" s="84">
        <v>39</v>
      </c>
      <c r="P173" s="84">
        <v>60</v>
      </c>
      <c r="Q173" s="84">
        <v>26</v>
      </c>
      <c r="R173" s="84">
        <v>0</v>
      </c>
      <c r="S173" s="84">
        <v>20</v>
      </c>
      <c r="T173" s="84">
        <v>10</v>
      </c>
      <c r="U173" s="84">
        <v>66</v>
      </c>
      <c r="V173" s="277">
        <v>-19</v>
      </c>
      <c r="W173" s="248">
        <f>AVERAGE(C173:V173)</f>
        <v>13.7</v>
      </c>
      <c r="X173" s="248"/>
      <c r="Y173" s="248"/>
      <c r="Z173" s="292"/>
    </row>
    <row r="174" ht="26" customHeight="1">
      <c r="B174" s="77">
        <v>44055</v>
      </c>
      <c r="C174" s="80">
        <v>21</v>
      </c>
      <c r="D174" s="81">
        <v>41</v>
      </c>
      <c r="E174" s="81">
        <v>63</v>
      </c>
      <c r="F174" s="81">
        <v>2</v>
      </c>
      <c r="G174" s="81">
        <v>-20</v>
      </c>
      <c r="H174" s="81">
        <v>-18</v>
      </c>
      <c r="I174" s="81">
        <v>-14</v>
      </c>
      <c r="J174" s="81">
        <v>7</v>
      </c>
      <c r="K174" s="81">
        <v>-36</v>
      </c>
      <c r="L174" s="81">
        <v>2</v>
      </c>
      <c r="M174" s="81">
        <v>32</v>
      </c>
      <c r="N174" s="81">
        <v>-24</v>
      </c>
      <c r="O174" s="81">
        <v>38</v>
      </c>
      <c r="P174" s="81">
        <v>58</v>
      </c>
      <c r="Q174" s="81">
        <v>27</v>
      </c>
      <c r="R174" s="81">
        <v>-1</v>
      </c>
      <c r="S174" s="81">
        <v>17</v>
      </c>
      <c r="T174" s="81">
        <v>10</v>
      </c>
      <c r="U174" s="81">
        <v>61</v>
      </c>
      <c r="V174" s="276">
        <v>-23</v>
      </c>
      <c r="W174" s="247">
        <f>AVERAGE(C174:V174)</f>
        <v>12.15</v>
      </c>
      <c r="X174" s="247"/>
      <c r="Y174" s="247"/>
      <c r="Z174" s="299"/>
    </row>
    <row r="175" ht="26" customHeight="1">
      <c r="B175" s="77">
        <v>44056</v>
      </c>
      <c r="C175" s="83">
        <v>17</v>
      </c>
      <c r="D175" s="84">
        <v>41</v>
      </c>
      <c r="E175" s="84">
        <v>62</v>
      </c>
      <c r="F175" s="84">
        <v>-1</v>
      </c>
      <c r="G175" s="84">
        <v>-24</v>
      </c>
      <c r="H175" s="84">
        <v>-22</v>
      </c>
      <c r="I175" s="84">
        <v>-18</v>
      </c>
      <c r="J175" s="84">
        <v>7</v>
      </c>
      <c r="K175" s="84">
        <v>-40</v>
      </c>
      <c r="L175" s="84">
        <v>-4</v>
      </c>
      <c r="M175" s="84">
        <v>22</v>
      </c>
      <c r="N175" s="84">
        <v>-28</v>
      </c>
      <c r="O175" s="84">
        <v>34</v>
      </c>
      <c r="P175" s="84">
        <v>56</v>
      </c>
      <c r="Q175" s="84">
        <v>24</v>
      </c>
      <c r="R175" s="84">
        <v>-6</v>
      </c>
      <c r="S175" s="84">
        <v>14</v>
      </c>
      <c r="T175" s="84">
        <v>3</v>
      </c>
      <c r="U175" s="84">
        <v>61</v>
      </c>
      <c r="V175" s="277">
        <v>-28</v>
      </c>
      <c r="W175" s="248">
        <f>AVERAGE(C175:V175)</f>
        <v>8.5</v>
      </c>
      <c r="X175" s="248"/>
      <c r="Y175" s="248"/>
      <c r="Z175" s="292"/>
    </row>
    <row r="176" ht="26" customHeight="1">
      <c r="B176" s="77">
        <v>44057</v>
      </c>
      <c r="C176" s="80">
        <v>12</v>
      </c>
      <c r="D176" s="81">
        <v>33</v>
      </c>
      <c r="E176" s="81">
        <v>61</v>
      </c>
      <c r="F176" s="81">
        <v>-7</v>
      </c>
      <c r="G176" s="81">
        <v>-31</v>
      </c>
      <c r="H176" s="81">
        <v>-30</v>
      </c>
      <c r="I176" s="81">
        <v>-24</v>
      </c>
      <c r="J176" s="81">
        <v>-6</v>
      </c>
      <c r="K176" s="81">
        <v>-46</v>
      </c>
      <c r="L176" s="81">
        <v>-11</v>
      </c>
      <c r="M176" s="81">
        <v>21</v>
      </c>
      <c r="N176" s="81">
        <v>-31</v>
      </c>
      <c r="O176" s="81">
        <v>28</v>
      </c>
      <c r="P176" s="81">
        <v>47</v>
      </c>
      <c r="Q176" s="81">
        <v>12</v>
      </c>
      <c r="R176" s="81">
        <v>-12</v>
      </c>
      <c r="S176" s="81">
        <v>15</v>
      </c>
      <c r="T176" s="81">
        <v>-1</v>
      </c>
      <c r="U176" s="81">
        <v>43</v>
      </c>
      <c r="V176" s="276">
        <v>-35</v>
      </c>
      <c r="W176" s="247">
        <f>AVERAGE(C176:V176)</f>
        <v>1.9</v>
      </c>
      <c r="X176" s="247"/>
      <c r="Y176" s="247">
        <f>AVERAGE(W172:W176)</f>
        <v>10.44</v>
      </c>
      <c r="Z176" s="296"/>
    </row>
    <row r="177" ht="26" customHeight="1">
      <c r="B177" s="77">
        <v>44058</v>
      </c>
      <c r="C177" s="83">
        <v>12</v>
      </c>
      <c r="D177" s="84">
        <v>42</v>
      </c>
      <c r="E177" s="84">
        <v>57</v>
      </c>
      <c r="F177" s="84">
        <v>-15</v>
      </c>
      <c r="G177" s="84">
        <v>-24</v>
      </c>
      <c r="H177" s="84">
        <v>-22</v>
      </c>
      <c r="I177" s="84">
        <v>-33</v>
      </c>
      <c r="J177" s="84">
        <v>0</v>
      </c>
      <c r="K177" s="84">
        <v>-45</v>
      </c>
      <c r="L177" s="84">
        <v>2</v>
      </c>
      <c r="M177" s="84">
        <v>34</v>
      </c>
      <c r="N177" s="84">
        <v>-28</v>
      </c>
      <c r="O177" s="84">
        <v>22</v>
      </c>
      <c r="P177" s="84">
        <v>70</v>
      </c>
      <c r="Q177" s="84">
        <v>-2</v>
      </c>
      <c r="R177" s="84">
        <v>-1</v>
      </c>
      <c r="S177" s="84">
        <v>31</v>
      </c>
      <c r="T177" s="84">
        <v>0</v>
      </c>
      <c r="U177" s="84">
        <v>41</v>
      </c>
      <c r="V177" s="277">
        <v>-24</v>
      </c>
      <c r="W177" s="248">
        <f>AVERAGE(C177:V177)</f>
        <v>5.85</v>
      </c>
      <c r="X177" s="248"/>
      <c r="Y177" s="248"/>
      <c r="Z177" s="248">
        <f>AVERAGE(W177:W178)</f>
        <v>29.825</v>
      </c>
    </row>
    <row r="178" ht="26" customHeight="1">
      <c r="B178" s="77">
        <v>44059</v>
      </c>
      <c r="C178" s="80">
        <v>91</v>
      </c>
      <c r="D178" s="81">
        <v>120</v>
      </c>
      <c r="E178" s="81">
        <v>120</v>
      </c>
      <c r="F178" s="81">
        <v>28</v>
      </c>
      <c r="G178" s="81">
        <v>34</v>
      </c>
      <c r="H178" s="81">
        <v>16</v>
      </c>
      <c r="I178" s="81">
        <v>1</v>
      </c>
      <c r="J178" s="81">
        <v>39</v>
      </c>
      <c r="K178" s="81">
        <v>-23</v>
      </c>
      <c r="L178" s="81">
        <v>53</v>
      </c>
      <c r="M178" s="81">
        <v>99</v>
      </c>
      <c r="N178" s="81">
        <v>-15</v>
      </c>
      <c r="O178" s="81">
        <v>91</v>
      </c>
      <c r="P178" s="81">
        <v>120</v>
      </c>
      <c r="Q178" s="81">
        <v>61</v>
      </c>
      <c r="R178" s="81">
        <v>48</v>
      </c>
      <c r="S178" s="81">
        <v>95</v>
      </c>
      <c r="T178" s="81">
        <v>53</v>
      </c>
      <c r="U178" s="81">
        <v>32</v>
      </c>
      <c r="V178" s="276">
        <v>13</v>
      </c>
      <c r="W178" s="247">
        <f>AVERAGE(C178:V178)</f>
        <v>53.8</v>
      </c>
      <c r="X178" s="247">
        <f>AVERAGE(W172:W178)</f>
        <v>15.9785714285714</v>
      </c>
      <c r="Y178" s="247"/>
      <c r="Z178" s="290"/>
    </row>
    <row r="179" ht="26" customHeight="1">
      <c r="B179" s="77">
        <v>44060</v>
      </c>
      <c r="C179" s="83">
        <v>14</v>
      </c>
      <c r="D179" s="84">
        <v>40</v>
      </c>
      <c r="E179" s="84">
        <v>69</v>
      </c>
      <c r="F179" s="84">
        <v>-8</v>
      </c>
      <c r="G179" s="84">
        <v>-18</v>
      </c>
      <c r="H179" s="84">
        <v>-26</v>
      </c>
      <c r="I179" s="84">
        <v>-24</v>
      </c>
      <c r="J179" s="84">
        <v>9</v>
      </c>
      <c r="K179" s="84">
        <v>-42</v>
      </c>
      <c r="L179" s="84">
        <v>-4</v>
      </c>
      <c r="M179" s="84">
        <v>30</v>
      </c>
      <c r="N179" s="84">
        <v>-31</v>
      </c>
      <c r="O179" s="84">
        <v>32</v>
      </c>
      <c r="P179" s="84">
        <v>49</v>
      </c>
      <c r="Q179" s="84">
        <v>20</v>
      </c>
      <c r="R179" s="84">
        <v>-4</v>
      </c>
      <c r="S179" s="84">
        <v>39</v>
      </c>
      <c r="T179" s="84">
        <v>7</v>
      </c>
      <c r="U179" s="84">
        <v>65</v>
      </c>
      <c r="V179" s="277">
        <v>-29</v>
      </c>
      <c r="W179" s="248">
        <f>AVERAGE(C179:V179)</f>
        <v>9.4</v>
      </c>
      <c r="X179" s="248"/>
      <c r="Y179" s="248"/>
      <c r="Z179" s="292"/>
    </row>
    <row r="180" ht="26" customHeight="1">
      <c r="B180" s="77">
        <v>44061</v>
      </c>
      <c r="C180" s="80">
        <v>16</v>
      </c>
      <c r="D180" s="81">
        <v>38</v>
      </c>
      <c r="E180" s="81">
        <v>63</v>
      </c>
      <c r="F180" s="81">
        <v>-8</v>
      </c>
      <c r="G180" s="81">
        <v>-23</v>
      </c>
      <c r="H180" s="81">
        <v>-23</v>
      </c>
      <c r="I180" s="81">
        <v>-23</v>
      </c>
      <c r="J180" s="81">
        <v>0</v>
      </c>
      <c r="K180" s="81">
        <v>-40</v>
      </c>
      <c r="L180" s="81">
        <v>-3</v>
      </c>
      <c r="M180" s="81">
        <v>30</v>
      </c>
      <c r="N180" s="81">
        <v>-27</v>
      </c>
      <c r="O180" s="81">
        <v>33</v>
      </c>
      <c r="P180" s="81">
        <v>52</v>
      </c>
      <c r="Q180" s="81">
        <v>22</v>
      </c>
      <c r="R180" s="81">
        <v>-4</v>
      </c>
      <c r="S180" s="81">
        <v>24</v>
      </c>
      <c r="T180" s="81">
        <v>10</v>
      </c>
      <c r="U180" s="81">
        <v>67</v>
      </c>
      <c r="V180" s="276">
        <v>-27</v>
      </c>
      <c r="W180" s="247">
        <f>AVERAGE(C180:V180)</f>
        <v>8.85</v>
      </c>
      <c r="X180" s="247"/>
      <c r="Y180" s="247"/>
      <c r="Z180" s="299"/>
    </row>
    <row r="181" ht="26" customHeight="1">
      <c r="B181" s="77">
        <v>44062</v>
      </c>
      <c r="C181" s="83">
        <v>16</v>
      </c>
      <c r="D181" s="84">
        <v>35</v>
      </c>
      <c r="E181" s="84">
        <v>60</v>
      </c>
      <c r="F181" s="84">
        <v>-8</v>
      </c>
      <c r="G181" s="84">
        <v>-23</v>
      </c>
      <c r="H181" s="84">
        <v>-23</v>
      </c>
      <c r="I181" s="84">
        <v>-23</v>
      </c>
      <c r="J181" s="84">
        <v>-1</v>
      </c>
      <c r="K181" s="84">
        <v>-39</v>
      </c>
      <c r="L181" s="84">
        <v>-6</v>
      </c>
      <c r="M181" s="84">
        <v>25</v>
      </c>
      <c r="N181" s="84">
        <v>-27</v>
      </c>
      <c r="O181" s="84">
        <v>35</v>
      </c>
      <c r="P181" s="84">
        <v>49</v>
      </c>
      <c r="Q181" s="84">
        <v>21</v>
      </c>
      <c r="R181" s="84">
        <v>-6</v>
      </c>
      <c r="S181" s="84">
        <v>24</v>
      </c>
      <c r="T181" s="84">
        <v>11</v>
      </c>
      <c r="U181" s="84">
        <v>69</v>
      </c>
      <c r="V181" s="277">
        <v>-26</v>
      </c>
      <c r="W181" s="248">
        <f>AVERAGE(C181:V181)</f>
        <v>8.15</v>
      </c>
      <c r="X181" s="248"/>
      <c r="Y181" s="248"/>
      <c r="Z181" s="292"/>
    </row>
    <row r="182" ht="26" customHeight="1">
      <c r="B182" s="77">
        <v>44063</v>
      </c>
      <c r="C182" s="80">
        <v>13</v>
      </c>
      <c r="D182" s="81">
        <v>33</v>
      </c>
      <c r="E182" s="81">
        <v>54</v>
      </c>
      <c r="F182" s="81">
        <v>-10</v>
      </c>
      <c r="G182" s="81">
        <v>-23</v>
      </c>
      <c r="H182" s="81">
        <v>-23</v>
      </c>
      <c r="I182" s="81">
        <v>-26</v>
      </c>
      <c r="J182" s="81">
        <v>-1</v>
      </c>
      <c r="K182" s="81">
        <v>-40</v>
      </c>
      <c r="L182" s="81">
        <v>-6</v>
      </c>
      <c r="M182" s="81">
        <v>23</v>
      </c>
      <c r="N182" s="81">
        <v>-29</v>
      </c>
      <c r="O182" s="81">
        <v>31</v>
      </c>
      <c r="P182" s="81">
        <v>44</v>
      </c>
      <c r="Q182" s="81">
        <v>18</v>
      </c>
      <c r="R182" s="81">
        <v>-8</v>
      </c>
      <c r="S182" s="81">
        <v>22</v>
      </c>
      <c r="T182" s="81">
        <v>7</v>
      </c>
      <c r="U182" s="81">
        <v>69</v>
      </c>
      <c r="V182" s="276">
        <v>-28</v>
      </c>
      <c r="W182" s="247">
        <f>AVERAGE(C182:V182)</f>
        <v>6</v>
      </c>
      <c r="X182" s="247"/>
      <c r="Y182" s="247"/>
      <c r="Z182" s="299"/>
    </row>
    <row r="183" ht="26" customHeight="1">
      <c r="B183" s="77">
        <v>44064</v>
      </c>
      <c r="C183" s="83">
        <v>12</v>
      </c>
      <c r="D183" s="84">
        <v>35</v>
      </c>
      <c r="E183" s="84">
        <v>54</v>
      </c>
      <c r="F183" s="84">
        <v>-13</v>
      </c>
      <c r="G183" s="84">
        <v>-20</v>
      </c>
      <c r="H183" s="84">
        <v>-23</v>
      </c>
      <c r="I183" s="84">
        <v>-27</v>
      </c>
      <c r="J183" s="84">
        <v>-4</v>
      </c>
      <c r="K183" s="84">
        <v>-40</v>
      </c>
      <c r="L183" s="84">
        <v>-6</v>
      </c>
      <c r="M183" s="84">
        <v>17</v>
      </c>
      <c r="N183" s="84">
        <v>-30</v>
      </c>
      <c r="O183" s="84">
        <v>27</v>
      </c>
      <c r="P183" s="84">
        <v>41</v>
      </c>
      <c r="Q183" s="84">
        <v>15</v>
      </c>
      <c r="R183" s="84">
        <v>-7</v>
      </c>
      <c r="S183" s="84">
        <v>24</v>
      </c>
      <c r="T183" s="84">
        <v>8</v>
      </c>
      <c r="U183" s="84">
        <v>37</v>
      </c>
      <c r="V183" s="277">
        <v>-28</v>
      </c>
      <c r="W183" s="248">
        <f>AVERAGE(C183:V183)</f>
        <v>3.6</v>
      </c>
      <c r="X183" s="248"/>
      <c r="Y183" s="248">
        <f>AVERAGE(W179:W183)</f>
        <v>7.2</v>
      </c>
      <c r="Z183" s="297"/>
    </row>
    <row r="184" ht="26" customHeight="1">
      <c r="B184" s="77">
        <v>44065</v>
      </c>
      <c r="C184" s="80">
        <v>62</v>
      </c>
      <c r="D184" s="81">
        <v>88</v>
      </c>
      <c r="E184" s="81">
        <v>99</v>
      </c>
      <c r="F184" s="81">
        <v>10</v>
      </c>
      <c r="G184" s="81">
        <v>21</v>
      </c>
      <c r="H184" s="81">
        <v>4</v>
      </c>
      <c r="I184" s="81">
        <v>-8</v>
      </c>
      <c r="J184" s="81">
        <v>21</v>
      </c>
      <c r="K184" s="81">
        <v>-20</v>
      </c>
      <c r="L184" s="81">
        <v>35</v>
      </c>
      <c r="M184" s="81">
        <v>79</v>
      </c>
      <c r="N184" s="81">
        <v>-13</v>
      </c>
      <c r="O184" s="81">
        <v>58</v>
      </c>
      <c r="P184" s="81">
        <v>107</v>
      </c>
      <c r="Q184" s="81">
        <v>38</v>
      </c>
      <c r="R184" s="81">
        <v>37</v>
      </c>
      <c r="S184" s="81">
        <v>63</v>
      </c>
      <c r="T184" s="81">
        <v>40</v>
      </c>
      <c r="U184" s="81">
        <v>29</v>
      </c>
      <c r="V184" s="276">
        <v>5</v>
      </c>
      <c r="W184" s="247">
        <f>AVERAGE(C184:V184)</f>
        <v>37.75</v>
      </c>
      <c r="X184" s="247"/>
      <c r="Y184" s="247"/>
      <c r="Z184" s="247">
        <f>AVERAGE(W184:W185)</f>
        <v>46.125</v>
      </c>
    </row>
    <row r="185" ht="26" customHeight="1">
      <c r="B185" s="77">
        <v>44066</v>
      </c>
      <c r="C185" s="83">
        <v>82</v>
      </c>
      <c r="D185" s="84">
        <v>120</v>
      </c>
      <c r="E185" s="84">
        <v>120</v>
      </c>
      <c r="F185" s="84">
        <v>33</v>
      </c>
      <c r="G185" s="84">
        <v>48</v>
      </c>
      <c r="H185" s="84">
        <v>17</v>
      </c>
      <c r="I185" s="84">
        <v>8</v>
      </c>
      <c r="J185" s="84">
        <v>44</v>
      </c>
      <c r="K185" s="84">
        <v>-12</v>
      </c>
      <c r="L185" s="84">
        <v>58</v>
      </c>
      <c r="M185" s="84">
        <v>85</v>
      </c>
      <c r="N185" s="84">
        <v>-1</v>
      </c>
      <c r="O185" s="84">
        <v>84</v>
      </c>
      <c r="P185" s="84">
        <v>120</v>
      </c>
      <c r="Q185" s="84">
        <v>53</v>
      </c>
      <c r="R185" s="84">
        <v>54</v>
      </c>
      <c r="S185" s="84">
        <v>74</v>
      </c>
      <c r="T185" s="84">
        <v>58</v>
      </c>
      <c r="U185" s="84">
        <v>31</v>
      </c>
      <c r="V185" s="277">
        <v>14</v>
      </c>
      <c r="W185" s="248">
        <f>AVERAGE(C185:V185)</f>
        <v>54.5</v>
      </c>
      <c r="X185" s="248">
        <f>AVERAGE(W179:W185)</f>
        <v>18.3214285714286</v>
      </c>
      <c r="Y185" s="248"/>
      <c r="Z185" s="300"/>
    </row>
    <row r="186" ht="26" customHeight="1">
      <c r="B186" s="77">
        <v>44067</v>
      </c>
      <c r="C186" s="80">
        <v>26</v>
      </c>
      <c r="D186" s="81">
        <v>43</v>
      </c>
      <c r="E186" s="81">
        <v>54</v>
      </c>
      <c r="F186" s="81">
        <v>5</v>
      </c>
      <c r="G186" s="81">
        <v>-3</v>
      </c>
      <c r="H186" s="81">
        <v>-11</v>
      </c>
      <c r="I186" s="81">
        <v>-14</v>
      </c>
      <c r="J186" s="81">
        <v>8</v>
      </c>
      <c r="K186" s="81">
        <v>-24</v>
      </c>
      <c r="L186" s="81">
        <v>13</v>
      </c>
      <c r="M186" s="81">
        <v>31</v>
      </c>
      <c r="N186" s="81">
        <v>-16</v>
      </c>
      <c r="O186" s="81">
        <v>32</v>
      </c>
      <c r="P186" s="81">
        <v>44</v>
      </c>
      <c r="Q186" s="81">
        <v>21</v>
      </c>
      <c r="R186" s="81">
        <v>6</v>
      </c>
      <c r="S186" s="81">
        <v>25</v>
      </c>
      <c r="T186" s="81">
        <v>13</v>
      </c>
      <c r="U186" s="81">
        <v>45</v>
      </c>
      <c r="V186" s="276">
        <v>-12</v>
      </c>
      <c r="W186" s="247">
        <f>AVERAGE(C186:V186)</f>
        <v>14.3</v>
      </c>
      <c r="X186" s="247"/>
      <c r="Y186" s="247"/>
      <c r="Z186" s="299"/>
    </row>
    <row r="187" ht="26" customHeight="1">
      <c r="B187" s="77">
        <v>44068</v>
      </c>
      <c r="C187" s="83">
        <v>16</v>
      </c>
      <c r="D187" s="84">
        <v>37</v>
      </c>
      <c r="E187" s="84">
        <v>46</v>
      </c>
      <c r="F187" s="84">
        <v>5</v>
      </c>
      <c r="G187" s="84">
        <v>-5</v>
      </c>
      <c r="H187" s="84">
        <v>-7</v>
      </c>
      <c r="I187" s="84">
        <v>-13</v>
      </c>
      <c r="J187" s="84">
        <v>5</v>
      </c>
      <c r="K187" s="84">
        <v>-19</v>
      </c>
      <c r="L187" s="84">
        <v>9</v>
      </c>
      <c r="M187" s="84">
        <v>24</v>
      </c>
      <c r="N187" s="84">
        <v>-11</v>
      </c>
      <c r="O187" s="84">
        <v>34</v>
      </c>
      <c r="P187" s="84">
        <v>43</v>
      </c>
      <c r="Q187" s="84">
        <v>21</v>
      </c>
      <c r="R187" s="84">
        <v>6</v>
      </c>
      <c r="S187" s="84">
        <v>23</v>
      </c>
      <c r="T187" s="84">
        <v>14</v>
      </c>
      <c r="U187" s="84">
        <v>47</v>
      </c>
      <c r="V187" s="277">
        <v>-8</v>
      </c>
      <c r="W187" s="248">
        <f>AVERAGE(C187:V187)</f>
        <v>13.35</v>
      </c>
      <c r="X187" s="248"/>
      <c r="Y187" s="248"/>
      <c r="Z187" s="292"/>
    </row>
    <row r="188" ht="26" customHeight="1">
      <c r="B188" s="77">
        <v>44069</v>
      </c>
      <c r="C188" s="80">
        <v>18</v>
      </c>
      <c r="D188" s="81">
        <v>35</v>
      </c>
      <c r="E188" s="81">
        <v>43</v>
      </c>
      <c r="F188" s="81">
        <v>6</v>
      </c>
      <c r="G188" s="81">
        <v>-4</v>
      </c>
      <c r="H188" s="81">
        <v>-3</v>
      </c>
      <c r="I188" s="81">
        <v>-11</v>
      </c>
      <c r="J188" s="81">
        <v>5</v>
      </c>
      <c r="K188" s="81">
        <v>-17</v>
      </c>
      <c r="L188" s="81">
        <v>10</v>
      </c>
      <c r="M188" s="81">
        <v>23</v>
      </c>
      <c r="N188" s="81">
        <v>-9</v>
      </c>
      <c r="O188" s="81">
        <v>33</v>
      </c>
      <c r="P188" s="81">
        <v>41</v>
      </c>
      <c r="Q188" s="81">
        <v>22</v>
      </c>
      <c r="R188" s="81">
        <v>8</v>
      </c>
      <c r="S188" s="81">
        <v>21</v>
      </c>
      <c r="T188" s="81">
        <v>18</v>
      </c>
      <c r="U188" s="81">
        <v>44</v>
      </c>
      <c r="V188" s="276">
        <v>-5</v>
      </c>
      <c r="W188" s="247">
        <f>AVERAGE(C188:V188)</f>
        <v>13.9</v>
      </c>
      <c r="X188" s="247"/>
      <c r="Y188" s="247"/>
      <c r="Z188" s="299"/>
    </row>
    <row r="189" ht="26" customHeight="1">
      <c r="B189" s="77">
        <v>44070</v>
      </c>
      <c r="C189" s="83">
        <v>17</v>
      </c>
      <c r="D189" s="84">
        <v>32</v>
      </c>
      <c r="E189" s="84">
        <v>40</v>
      </c>
      <c r="F189" s="84">
        <v>4</v>
      </c>
      <c r="G189" s="84">
        <v>-3</v>
      </c>
      <c r="H189" s="84">
        <v>-5</v>
      </c>
      <c r="I189" s="84">
        <v>-13</v>
      </c>
      <c r="J189" s="84">
        <v>4</v>
      </c>
      <c r="K189" s="84">
        <v>-17</v>
      </c>
      <c r="L189" s="84">
        <v>8</v>
      </c>
      <c r="M189" s="84">
        <v>22</v>
      </c>
      <c r="N189" s="84">
        <v>-9</v>
      </c>
      <c r="O189" s="84">
        <v>29</v>
      </c>
      <c r="P189" s="84">
        <v>37</v>
      </c>
      <c r="Q189" s="84">
        <v>18</v>
      </c>
      <c r="R189" s="84">
        <v>5</v>
      </c>
      <c r="S189" s="84">
        <v>19</v>
      </c>
      <c r="T189" s="84">
        <v>15</v>
      </c>
      <c r="U189" s="84">
        <v>47</v>
      </c>
      <c r="V189" s="277">
        <v>-7</v>
      </c>
      <c r="W189" s="248">
        <f>AVERAGE(C189:V189)</f>
        <v>12.15</v>
      </c>
      <c r="X189" s="248"/>
      <c r="Y189" s="248"/>
      <c r="Z189" s="292"/>
    </row>
    <row r="190" ht="26" customHeight="1">
      <c r="B190" s="77">
        <v>44071</v>
      </c>
      <c r="C190" s="80">
        <v>16</v>
      </c>
      <c r="D190" s="81">
        <v>33</v>
      </c>
      <c r="E190" s="81">
        <v>40</v>
      </c>
      <c r="F190" s="81">
        <v>3</v>
      </c>
      <c r="G190" s="81">
        <v>1</v>
      </c>
      <c r="H190" s="81">
        <v>-2</v>
      </c>
      <c r="I190" s="81">
        <v>-13</v>
      </c>
      <c r="J190" s="81">
        <v>3</v>
      </c>
      <c r="K190" s="81">
        <v>-19</v>
      </c>
      <c r="L190" s="81">
        <v>8</v>
      </c>
      <c r="M190" s="81">
        <v>22</v>
      </c>
      <c r="N190" s="81">
        <v>-13</v>
      </c>
      <c r="O190" s="81">
        <v>28</v>
      </c>
      <c r="P190" s="81">
        <v>31</v>
      </c>
      <c r="Q190" s="81">
        <v>15</v>
      </c>
      <c r="R190" s="81">
        <v>6</v>
      </c>
      <c r="S190" s="81">
        <v>18</v>
      </c>
      <c r="T190" s="81">
        <v>15</v>
      </c>
      <c r="U190" s="81">
        <v>8</v>
      </c>
      <c r="V190" s="276">
        <v>-7</v>
      </c>
      <c r="W190" s="247">
        <f>AVERAGE(C190:V190)</f>
        <v>9.65</v>
      </c>
      <c r="X190" s="247"/>
      <c r="Y190" s="247">
        <f>AVERAGE(W186:W190)</f>
        <v>12.67</v>
      </c>
      <c r="Z190" s="296"/>
    </row>
    <row r="191" ht="26" customHeight="1">
      <c r="B191" s="77">
        <v>44072</v>
      </c>
      <c r="C191" s="83">
        <v>45</v>
      </c>
      <c r="D191" s="84">
        <v>74</v>
      </c>
      <c r="E191" s="84">
        <v>66</v>
      </c>
      <c r="F191" s="84">
        <v>19</v>
      </c>
      <c r="G191" s="84">
        <v>25</v>
      </c>
      <c r="H191" s="84">
        <v>5</v>
      </c>
      <c r="I191" s="84">
        <v>2</v>
      </c>
      <c r="J191" s="84">
        <v>21</v>
      </c>
      <c r="K191" s="84">
        <v>-7</v>
      </c>
      <c r="L191" s="84">
        <v>31</v>
      </c>
      <c r="M191" s="84">
        <v>63</v>
      </c>
      <c r="N191" s="84">
        <v>-3</v>
      </c>
      <c r="O191" s="84">
        <v>46</v>
      </c>
      <c r="P191" s="84">
        <v>80</v>
      </c>
      <c r="Q191" s="84">
        <v>30</v>
      </c>
      <c r="R191" s="84">
        <v>34</v>
      </c>
      <c r="S191" s="84">
        <v>25</v>
      </c>
      <c r="T191" s="84">
        <v>33</v>
      </c>
      <c r="U191" s="84">
        <v>-9</v>
      </c>
      <c r="V191" s="277">
        <v>3</v>
      </c>
      <c r="W191" s="248">
        <f>AVERAGE(C191:V191)</f>
        <v>29.15</v>
      </c>
      <c r="X191" s="248"/>
      <c r="Y191" s="248"/>
      <c r="Z191" s="248">
        <f>AVERAGE(W191:W192)</f>
        <v>37.075</v>
      </c>
    </row>
    <row r="192" ht="26" customHeight="1">
      <c r="B192" s="77">
        <v>44073</v>
      </c>
      <c r="C192" s="80">
        <v>65</v>
      </c>
      <c r="D192" s="81">
        <v>120</v>
      </c>
      <c r="E192" s="81">
        <v>96</v>
      </c>
      <c r="F192" s="81">
        <v>45</v>
      </c>
      <c r="G192" s="81">
        <v>42</v>
      </c>
      <c r="H192" s="81">
        <v>11</v>
      </c>
      <c r="I192" s="81">
        <v>11</v>
      </c>
      <c r="J192" s="81">
        <v>36</v>
      </c>
      <c r="K192" s="81">
        <v>0</v>
      </c>
      <c r="L192" s="81">
        <v>51</v>
      </c>
      <c r="M192" s="81">
        <v>91</v>
      </c>
      <c r="N192" s="81">
        <v>4</v>
      </c>
      <c r="O192" s="81">
        <v>71</v>
      </c>
      <c r="P192" s="81">
        <v>115</v>
      </c>
      <c r="Q192" s="81">
        <v>41</v>
      </c>
      <c r="R192" s="81">
        <v>43</v>
      </c>
      <c r="S192" s="81">
        <v>36</v>
      </c>
      <c r="T192" s="81">
        <v>35</v>
      </c>
      <c r="U192" s="81">
        <v>-22</v>
      </c>
      <c r="V192" s="276">
        <v>9</v>
      </c>
      <c r="W192" s="247">
        <f>AVERAGE(C192:V192)</f>
        <v>45</v>
      </c>
      <c r="X192" s="247">
        <f>AVERAGE(W186:W192)</f>
        <v>19.6428571428571</v>
      </c>
      <c r="Y192" s="247"/>
      <c r="Z192" s="290"/>
    </row>
    <row r="193" ht="26" customHeight="1">
      <c r="B193" s="77">
        <v>44074</v>
      </c>
      <c r="C193" s="83">
        <v>17</v>
      </c>
      <c r="D193" s="84">
        <v>34</v>
      </c>
      <c r="E193" s="84">
        <v>34</v>
      </c>
      <c r="F193" s="84">
        <v>20</v>
      </c>
      <c r="G193" s="84">
        <v>7</v>
      </c>
      <c r="H193" s="84">
        <v>-1</v>
      </c>
      <c r="I193" s="84">
        <v>-4</v>
      </c>
      <c r="J193" s="84">
        <v>15</v>
      </c>
      <c r="K193" s="84">
        <v>-8</v>
      </c>
      <c r="L193" s="84">
        <v>14</v>
      </c>
      <c r="M193" s="84">
        <v>27</v>
      </c>
      <c r="N193" s="84">
        <v>-1</v>
      </c>
      <c r="O193" s="84">
        <v>30</v>
      </c>
      <c r="P193" s="84">
        <v>30</v>
      </c>
      <c r="Q193" s="84">
        <v>18</v>
      </c>
      <c r="R193" s="84">
        <v>12</v>
      </c>
      <c r="S193" s="84">
        <v>10</v>
      </c>
      <c r="T193" s="84">
        <v>11</v>
      </c>
      <c r="U193" s="84">
        <v>17</v>
      </c>
      <c r="V193" s="277">
        <v>-2</v>
      </c>
      <c r="W193" s="248">
        <f>AVERAGE(C193:V193)</f>
        <v>14</v>
      </c>
      <c r="X193" s="248"/>
      <c r="Y193" s="248"/>
      <c r="Z193" s="292"/>
    </row>
    <row r="194" ht="26" customHeight="1">
      <c r="B194" s="77">
        <v>44075</v>
      </c>
      <c r="C194" s="80">
        <v>10</v>
      </c>
      <c r="D194" s="81">
        <v>27</v>
      </c>
      <c r="E194" s="81">
        <v>30</v>
      </c>
      <c r="F194" s="81">
        <v>22</v>
      </c>
      <c r="G194" s="81">
        <v>2</v>
      </c>
      <c r="H194" s="81">
        <v>8</v>
      </c>
      <c r="I194" s="81">
        <v>0</v>
      </c>
      <c r="J194" s="81">
        <v>9</v>
      </c>
      <c r="K194" s="81">
        <v>-2</v>
      </c>
      <c r="L194" s="81">
        <v>9</v>
      </c>
      <c r="M194" s="81">
        <v>23</v>
      </c>
      <c r="N194" s="81">
        <v>4</v>
      </c>
      <c r="O194" s="81">
        <v>30</v>
      </c>
      <c r="P194" s="81">
        <v>32</v>
      </c>
      <c r="Q194" s="81">
        <v>21</v>
      </c>
      <c r="R194" s="81">
        <v>10</v>
      </c>
      <c r="S194" s="81">
        <v>8</v>
      </c>
      <c r="T194" s="81">
        <v>11</v>
      </c>
      <c r="U194" s="81">
        <v>8</v>
      </c>
      <c r="V194" s="276">
        <v>0</v>
      </c>
      <c r="W194" s="247">
        <f>AVERAGE(C194:V194)</f>
        <v>13.1</v>
      </c>
      <c r="X194" s="247"/>
      <c r="Y194" s="247"/>
      <c r="Z194" s="299"/>
    </row>
    <row r="195" ht="26" customHeight="1">
      <c r="B195" s="77">
        <v>44076</v>
      </c>
      <c r="C195" s="83">
        <v>13</v>
      </c>
      <c r="D195" s="84">
        <v>26</v>
      </c>
      <c r="E195" s="84">
        <v>28</v>
      </c>
      <c r="F195" s="84">
        <v>20</v>
      </c>
      <c r="G195" s="84">
        <v>4</v>
      </c>
      <c r="H195" s="84">
        <v>4</v>
      </c>
      <c r="I195" s="84">
        <v>0</v>
      </c>
      <c r="J195" s="84">
        <v>9</v>
      </c>
      <c r="K195" s="84">
        <v>-1</v>
      </c>
      <c r="L195" s="84">
        <v>10</v>
      </c>
      <c r="M195" s="84">
        <v>22</v>
      </c>
      <c r="N195" s="84">
        <v>4</v>
      </c>
      <c r="O195" s="84">
        <v>31</v>
      </c>
      <c r="P195" s="84">
        <v>33</v>
      </c>
      <c r="Q195" s="84">
        <v>21</v>
      </c>
      <c r="R195" s="84">
        <v>12</v>
      </c>
      <c r="S195" s="84">
        <v>9</v>
      </c>
      <c r="T195" s="84">
        <v>15</v>
      </c>
      <c r="U195" s="84">
        <v>10</v>
      </c>
      <c r="V195" s="277">
        <v>4</v>
      </c>
      <c r="W195" s="248">
        <f>AVERAGE(C195:V195)</f>
        <v>13.7</v>
      </c>
      <c r="X195" s="248"/>
      <c r="Y195" s="248"/>
      <c r="Z195" s="292"/>
    </row>
    <row r="196" ht="26" customHeight="1">
      <c r="B196" s="77">
        <v>44077</v>
      </c>
      <c r="C196" s="80">
        <v>11</v>
      </c>
      <c r="D196" s="81">
        <v>21</v>
      </c>
      <c r="E196" s="81">
        <v>22</v>
      </c>
      <c r="F196" s="81">
        <v>20</v>
      </c>
      <c r="G196" s="81">
        <v>5</v>
      </c>
      <c r="H196" s="81">
        <v>2</v>
      </c>
      <c r="I196" s="81">
        <v>0</v>
      </c>
      <c r="J196" s="81">
        <v>10</v>
      </c>
      <c r="K196" s="81">
        <v>0</v>
      </c>
      <c r="L196" s="81">
        <v>11</v>
      </c>
      <c r="M196" s="81">
        <v>17</v>
      </c>
      <c r="N196" s="81">
        <v>4</v>
      </c>
      <c r="O196" s="81">
        <v>28</v>
      </c>
      <c r="P196" s="81">
        <v>29</v>
      </c>
      <c r="Q196" s="81">
        <v>17</v>
      </c>
      <c r="R196" s="81">
        <v>10</v>
      </c>
      <c r="S196" s="81">
        <v>9</v>
      </c>
      <c r="T196" s="81">
        <v>16</v>
      </c>
      <c r="U196" s="81">
        <v>18</v>
      </c>
      <c r="V196" s="276">
        <v>2</v>
      </c>
      <c r="W196" s="247">
        <f>AVERAGE(C196:V196)</f>
        <v>12.6</v>
      </c>
      <c r="X196" s="247"/>
      <c r="Y196" s="247"/>
      <c r="Z196" s="299"/>
    </row>
    <row r="197" ht="26" customHeight="1">
      <c r="B197" s="77">
        <v>44078</v>
      </c>
      <c r="C197" s="83">
        <v>14</v>
      </c>
      <c r="D197" s="84">
        <v>23</v>
      </c>
      <c r="E197" s="84">
        <v>25</v>
      </c>
      <c r="F197" s="84">
        <v>19</v>
      </c>
      <c r="G197" s="84">
        <v>7</v>
      </c>
      <c r="H197" s="84">
        <v>5</v>
      </c>
      <c r="I197" s="84">
        <v>1</v>
      </c>
      <c r="J197" s="84">
        <v>12</v>
      </c>
      <c r="K197" s="84">
        <v>-1</v>
      </c>
      <c r="L197" s="84">
        <v>10</v>
      </c>
      <c r="M197" s="84">
        <v>16</v>
      </c>
      <c r="N197" s="84">
        <v>2</v>
      </c>
      <c r="O197" s="84">
        <v>28</v>
      </c>
      <c r="P197" s="84">
        <v>27</v>
      </c>
      <c r="Q197" s="84">
        <v>16</v>
      </c>
      <c r="R197" s="84">
        <v>12</v>
      </c>
      <c r="S197" s="84">
        <v>12</v>
      </c>
      <c r="T197" s="84">
        <v>17</v>
      </c>
      <c r="U197" s="84">
        <v>3</v>
      </c>
      <c r="V197" s="277">
        <v>6</v>
      </c>
      <c r="W197" s="248">
        <f>AVERAGE(C197:V197)</f>
        <v>12.7</v>
      </c>
      <c r="X197" s="248"/>
      <c r="Y197" s="248">
        <f>AVERAGE(W193:W197)</f>
        <v>13.22</v>
      </c>
      <c r="Z197" s="297"/>
    </row>
    <row r="198" ht="26" customHeight="1">
      <c r="B198" s="77">
        <v>44079</v>
      </c>
      <c r="C198" s="80">
        <v>30</v>
      </c>
      <c r="D198" s="81">
        <v>43</v>
      </c>
      <c r="E198" s="81">
        <v>41</v>
      </c>
      <c r="F198" s="81">
        <v>31</v>
      </c>
      <c r="G198" s="81">
        <v>22</v>
      </c>
      <c r="H198" s="81">
        <v>17</v>
      </c>
      <c r="I198" s="81">
        <v>12</v>
      </c>
      <c r="J198" s="81">
        <v>30</v>
      </c>
      <c r="K198" s="81">
        <v>10</v>
      </c>
      <c r="L198" s="81">
        <v>26</v>
      </c>
      <c r="M198" s="81">
        <v>41</v>
      </c>
      <c r="N198" s="81">
        <v>14</v>
      </c>
      <c r="O198" s="81">
        <v>40</v>
      </c>
      <c r="P198" s="81">
        <v>60</v>
      </c>
      <c r="Q198" s="81">
        <v>27</v>
      </c>
      <c r="R198" s="81">
        <v>31</v>
      </c>
      <c r="S198" s="81">
        <v>27</v>
      </c>
      <c r="T198" s="81">
        <v>26</v>
      </c>
      <c r="U198" s="81">
        <v>7</v>
      </c>
      <c r="V198" s="276">
        <v>17</v>
      </c>
      <c r="W198" s="247">
        <f>AVERAGE(C198:V198)</f>
        <v>27.6</v>
      </c>
      <c r="X198" s="247"/>
      <c r="Y198" s="247"/>
      <c r="Z198" s="247">
        <f>AVERAGE(W198:W199)</f>
        <v>35.925</v>
      </c>
    </row>
    <row r="199" ht="26" customHeight="1">
      <c r="B199" s="77">
        <v>44080</v>
      </c>
      <c r="C199" s="83">
        <v>50</v>
      </c>
      <c r="D199" s="84">
        <v>95</v>
      </c>
      <c r="E199" s="84">
        <v>60</v>
      </c>
      <c r="F199" s="84">
        <v>49</v>
      </c>
      <c r="G199" s="84">
        <v>41</v>
      </c>
      <c r="H199" s="84">
        <v>23</v>
      </c>
      <c r="I199" s="84">
        <v>30</v>
      </c>
      <c r="J199" s="84">
        <v>57</v>
      </c>
      <c r="K199" s="84">
        <v>18</v>
      </c>
      <c r="L199" s="84">
        <v>44</v>
      </c>
      <c r="M199" s="84">
        <v>47</v>
      </c>
      <c r="N199" s="84">
        <v>21</v>
      </c>
      <c r="O199" s="84">
        <v>64</v>
      </c>
      <c r="P199" s="84">
        <v>82</v>
      </c>
      <c r="Q199" s="84">
        <v>35</v>
      </c>
      <c r="R199" s="84">
        <v>52</v>
      </c>
      <c r="S199" s="84">
        <v>41</v>
      </c>
      <c r="T199" s="84">
        <v>44</v>
      </c>
      <c r="U199" s="84">
        <v>5</v>
      </c>
      <c r="V199" s="277">
        <v>27</v>
      </c>
      <c r="W199" s="248">
        <f>AVERAGE(C199:V199)</f>
        <v>44.25</v>
      </c>
      <c r="X199" s="248">
        <f>AVERAGE(W193:W199)</f>
        <v>19.7071428571429</v>
      </c>
      <c r="Y199" s="248"/>
      <c r="Z199" s="300"/>
    </row>
    <row r="200" ht="26" customHeight="1">
      <c r="B200" s="77">
        <v>44081</v>
      </c>
      <c r="C200" s="80">
        <v>14</v>
      </c>
      <c r="D200" s="81">
        <v>24</v>
      </c>
      <c r="E200" s="81">
        <v>28</v>
      </c>
      <c r="F200" s="81">
        <v>22</v>
      </c>
      <c r="G200" s="81">
        <v>10</v>
      </c>
      <c r="H200" s="81">
        <v>14</v>
      </c>
      <c r="I200" s="81">
        <v>3</v>
      </c>
      <c r="J200" s="81">
        <v>12</v>
      </c>
      <c r="K200" s="81">
        <v>1</v>
      </c>
      <c r="L200" s="81">
        <v>13</v>
      </c>
      <c r="M200" s="81">
        <v>20</v>
      </c>
      <c r="N200" s="81">
        <v>4</v>
      </c>
      <c r="O200" s="81">
        <v>28</v>
      </c>
      <c r="P200" s="81">
        <v>29</v>
      </c>
      <c r="Q200" s="81">
        <v>19</v>
      </c>
      <c r="R200" s="81">
        <v>13</v>
      </c>
      <c r="S200" s="81">
        <v>15</v>
      </c>
      <c r="T200" s="81">
        <v>14</v>
      </c>
      <c r="U200" s="81">
        <v>3</v>
      </c>
      <c r="V200" s="276">
        <v>3</v>
      </c>
      <c r="W200" s="247">
        <f>AVERAGE(C200:V200)</f>
        <v>14.45</v>
      </c>
      <c r="X200" s="247"/>
      <c r="Y200" s="247"/>
      <c r="Z200" s="299"/>
    </row>
    <row r="201" ht="26" customHeight="1">
      <c r="B201" s="77">
        <v>44082</v>
      </c>
      <c r="C201" s="83">
        <v>17</v>
      </c>
      <c r="D201" s="84">
        <v>25</v>
      </c>
      <c r="E201" s="84">
        <v>23</v>
      </c>
      <c r="F201" s="84">
        <v>24</v>
      </c>
      <c r="G201" s="84">
        <v>9</v>
      </c>
      <c r="H201" s="84">
        <v>6</v>
      </c>
      <c r="I201" s="84">
        <v>7</v>
      </c>
      <c r="J201" s="84">
        <v>15</v>
      </c>
      <c r="K201" s="84">
        <v>7</v>
      </c>
      <c r="L201" s="84">
        <v>15</v>
      </c>
      <c r="M201" s="84">
        <v>25</v>
      </c>
      <c r="N201" s="84">
        <v>10</v>
      </c>
      <c r="O201" s="84">
        <v>29</v>
      </c>
      <c r="P201" s="84">
        <v>29</v>
      </c>
      <c r="Q201" s="84">
        <v>20</v>
      </c>
      <c r="R201" s="84">
        <v>15</v>
      </c>
      <c r="S201" s="84">
        <v>16</v>
      </c>
      <c r="T201" s="84">
        <v>16</v>
      </c>
      <c r="U201" s="84">
        <v>8</v>
      </c>
      <c r="V201" s="277">
        <v>9</v>
      </c>
      <c r="W201" s="248">
        <f>AVERAGE(C201:V201)</f>
        <v>16.25</v>
      </c>
      <c r="X201" s="248"/>
      <c r="Y201" s="248"/>
      <c r="Z201" s="292"/>
    </row>
    <row r="202" ht="26" customHeight="1">
      <c r="B202" s="77">
        <v>44083</v>
      </c>
      <c r="C202" s="80">
        <v>15</v>
      </c>
      <c r="D202" s="81">
        <v>23</v>
      </c>
      <c r="E202" s="81">
        <v>24</v>
      </c>
      <c r="F202" s="81">
        <v>24</v>
      </c>
      <c r="G202" s="81">
        <v>9</v>
      </c>
      <c r="H202" s="81">
        <v>8</v>
      </c>
      <c r="I202" s="81">
        <v>7</v>
      </c>
      <c r="J202" s="81">
        <v>11</v>
      </c>
      <c r="K202" s="81">
        <v>6</v>
      </c>
      <c r="L202" s="81">
        <v>14</v>
      </c>
      <c r="M202" s="81">
        <v>22</v>
      </c>
      <c r="N202" s="81">
        <v>9</v>
      </c>
      <c r="O202" s="81">
        <v>30</v>
      </c>
      <c r="P202" s="81">
        <v>29</v>
      </c>
      <c r="Q202" s="81">
        <v>22</v>
      </c>
      <c r="R202" s="81">
        <v>16</v>
      </c>
      <c r="S202" s="81">
        <v>12</v>
      </c>
      <c r="T202" s="81">
        <v>18</v>
      </c>
      <c r="U202" s="81">
        <v>11</v>
      </c>
      <c r="V202" s="276">
        <v>10</v>
      </c>
      <c r="W202" s="247">
        <f>AVERAGE(C202:V202)</f>
        <v>16</v>
      </c>
      <c r="X202" s="247"/>
      <c r="Y202" s="247"/>
      <c r="Z202" s="299"/>
    </row>
    <row r="203" ht="26" customHeight="1">
      <c r="B203" s="77">
        <v>44084</v>
      </c>
      <c r="C203" s="83">
        <v>14</v>
      </c>
      <c r="D203" s="84">
        <v>22</v>
      </c>
      <c r="E203" s="84">
        <v>19</v>
      </c>
      <c r="F203" s="84">
        <v>22</v>
      </c>
      <c r="G203" s="84">
        <v>9</v>
      </c>
      <c r="H203" s="84">
        <v>7</v>
      </c>
      <c r="I203" s="84">
        <v>6</v>
      </c>
      <c r="J203" s="84">
        <v>12</v>
      </c>
      <c r="K203" s="84">
        <v>5</v>
      </c>
      <c r="L203" s="84">
        <v>14</v>
      </c>
      <c r="M203" s="84">
        <v>17</v>
      </c>
      <c r="N203" s="84">
        <v>8</v>
      </c>
      <c r="O203" s="84">
        <v>27</v>
      </c>
      <c r="P203" s="84">
        <v>25</v>
      </c>
      <c r="Q203" s="84">
        <v>18</v>
      </c>
      <c r="R203" s="84">
        <v>14</v>
      </c>
      <c r="S203" s="84">
        <v>9</v>
      </c>
      <c r="T203" s="84">
        <v>16</v>
      </c>
      <c r="U203" s="84">
        <v>5</v>
      </c>
      <c r="V203" s="277">
        <v>7</v>
      </c>
      <c r="W203" s="248">
        <f>AVERAGE(C203:V203)</f>
        <v>13.8</v>
      </c>
      <c r="X203" s="248"/>
      <c r="Y203" s="248"/>
      <c r="Z203" s="292"/>
    </row>
    <row r="204" ht="26" customHeight="1">
      <c r="B204" s="77">
        <v>44085</v>
      </c>
      <c r="C204" s="80">
        <v>15</v>
      </c>
      <c r="D204" s="81">
        <v>22</v>
      </c>
      <c r="E204" s="81">
        <v>21</v>
      </c>
      <c r="F204" s="81">
        <v>21</v>
      </c>
      <c r="G204" s="81">
        <v>11</v>
      </c>
      <c r="H204" s="81">
        <v>10</v>
      </c>
      <c r="I204" s="81">
        <v>6</v>
      </c>
      <c r="J204" s="81">
        <v>18</v>
      </c>
      <c r="K204" s="81">
        <v>4</v>
      </c>
      <c r="L204" s="81">
        <v>13</v>
      </c>
      <c r="M204" s="81">
        <v>15</v>
      </c>
      <c r="N204" s="81">
        <v>6</v>
      </c>
      <c r="O204" s="81">
        <v>25</v>
      </c>
      <c r="P204" s="81">
        <v>23</v>
      </c>
      <c r="Q204" s="81">
        <v>16</v>
      </c>
      <c r="R204" s="81">
        <v>14</v>
      </c>
      <c r="S204" s="81">
        <v>10</v>
      </c>
      <c r="T204" s="81">
        <v>18</v>
      </c>
      <c r="U204" s="81">
        <v>-6</v>
      </c>
      <c r="V204" s="276">
        <v>8</v>
      </c>
      <c r="W204" s="247">
        <f>AVERAGE(C204:V204)</f>
        <v>13.5</v>
      </c>
      <c r="X204" s="247"/>
      <c r="Y204" s="247">
        <f>AVERAGE(W200:W204)</f>
        <v>14.8</v>
      </c>
      <c r="Z204" s="296"/>
    </row>
    <row r="205" ht="26" customHeight="1">
      <c r="B205" s="77">
        <v>44086</v>
      </c>
      <c r="C205" s="83">
        <v>28</v>
      </c>
      <c r="D205" s="84">
        <v>39</v>
      </c>
      <c r="E205" s="84">
        <v>34</v>
      </c>
      <c r="F205" s="84">
        <v>34</v>
      </c>
      <c r="G205" s="84">
        <v>22</v>
      </c>
      <c r="H205" s="84">
        <v>15</v>
      </c>
      <c r="I205" s="84">
        <v>17</v>
      </c>
      <c r="J205" s="84">
        <v>28</v>
      </c>
      <c r="K205" s="84">
        <v>16</v>
      </c>
      <c r="L205" s="84">
        <v>28</v>
      </c>
      <c r="M205" s="84">
        <v>34</v>
      </c>
      <c r="N205" s="84">
        <v>18</v>
      </c>
      <c r="O205" s="84">
        <v>37</v>
      </c>
      <c r="P205" s="84">
        <v>47</v>
      </c>
      <c r="Q205" s="84">
        <v>24</v>
      </c>
      <c r="R205" s="84">
        <v>31</v>
      </c>
      <c r="S205" s="84">
        <v>11</v>
      </c>
      <c r="T205" s="84">
        <v>28</v>
      </c>
      <c r="U205" s="84">
        <v>-9</v>
      </c>
      <c r="V205" s="277">
        <v>18</v>
      </c>
      <c r="W205" s="248">
        <f>AVERAGE(C205:V205)</f>
        <v>25</v>
      </c>
      <c r="X205" s="248"/>
      <c r="Y205" s="248"/>
      <c r="Z205" s="248">
        <f>AVERAGE(W205:W206)</f>
        <v>32.3</v>
      </c>
    </row>
    <row r="206" ht="26" customHeight="1">
      <c r="B206" s="77">
        <v>44087</v>
      </c>
      <c r="C206" s="80">
        <v>42</v>
      </c>
      <c r="D206" s="81">
        <v>83</v>
      </c>
      <c r="E206" s="81">
        <v>48</v>
      </c>
      <c r="F206" s="81">
        <v>49</v>
      </c>
      <c r="G206" s="81">
        <v>34</v>
      </c>
      <c r="H206" s="81">
        <v>28</v>
      </c>
      <c r="I206" s="81">
        <v>31</v>
      </c>
      <c r="J206" s="81">
        <v>53</v>
      </c>
      <c r="K206" s="81">
        <v>22</v>
      </c>
      <c r="L206" s="81">
        <v>39</v>
      </c>
      <c r="M206" s="81">
        <v>39</v>
      </c>
      <c r="N206" s="81">
        <v>24</v>
      </c>
      <c r="O206" s="81">
        <v>57</v>
      </c>
      <c r="P206" s="81">
        <v>74</v>
      </c>
      <c r="Q206" s="81">
        <v>29</v>
      </c>
      <c r="R206" s="81">
        <v>43</v>
      </c>
      <c r="S206" s="81">
        <v>27</v>
      </c>
      <c r="T206" s="81">
        <v>38</v>
      </c>
      <c r="U206" s="81">
        <v>3</v>
      </c>
      <c r="V206" s="276">
        <v>29</v>
      </c>
      <c r="W206" s="247">
        <f>AVERAGE(C206:V206)</f>
        <v>39.6</v>
      </c>
      <c r="X206" s="247">
        <f>AVERAGE(W200:W206)</f>
        <v>19.8</v>
      </c>
      <c r="Y206" s="247"/>
      <c r="Z206" s="290"/>
    </row>
    <row r="207" ht="26" customHeight="1">
      <c r="B207" s="77">
        <v>44088</v>
      </c>
      <c r="C207" s="83">
        <v>9</v>
      </c>
      <c r="D207" s="84">
        <v>19</v>
      </c>
      <c r="E207" s="84">
        <v>15</v>
      </c>
      <c r="F207" s="84">
        <v>14</v>
      </c>
      <c r="G207" s="84">
        <v>7</v>
      </c>
      <c r="H207" s="84">
        <v>5</v>
      </c>
      <c r="I207" s="84">
        <v>3</v>
      </c>
      <c r="J207" s="84">
        <v>11</v>
      </c>
      <c r="K207" s="84">
        <v>1</v>
      </c>
      <c r="L207" s="84">
        <v>13</v>
      </c>
      <c r="M207" s="84">
        <v>15</v>
      </c>
      <c r="N207" s="84">
        <v>6</v>
      </c>
      <c r="O207" s="84">
        <v>19</v>
      </c>
      <c r="P207" s="84">
        <v>23</v>
      </c>
      <c r="Q207" s="84">
        <v>14</v>
      </c>
      <c r="R207" s="84">
        <v>13</v>
      </c>
      <c r="S207" s="84">
        <v>8</v>
      </c>
      <c r="T207" s="84">
        <v>17</v>
      </c>
      <c r="U207" s="84">
        <v>4</v>
      </c>
      <c r="V207" s="277">
        <v>8</v>
      </c>
      <c r="W207" s="248">
        <f>AVERAGE(C207:V207)</f>
        <v>11.2</v>
      </c>
      <c r="X207" s="248"/>
      <c r="Y207" s="248"/>
      <c r="Z207" s="292"/>
    </row>
    <row r="208" ht="26" customHeight="1">
      <c r="B208" s="77">
        <v>44089</v>
      </c>
      <c r="C208" s="80">
        <v>13</v>
      </c>
      <c r="D208" s="81">
        <v>20</v>
      </c>
      <c r="E208" s="81">
        <v>18</v>
      </c>
      <c r="F208" s="81">
        <v>20</v>
      </c>
      <c r="G208" s="81">
        <v>10</v>
      </c>
      <c r="H208" s="81">
        <v>11</v>
      </c>
      <c r="I208" s="81">
        <v>9</v>
      </c>
      <c r="J208" s="81">
        <v>14</v>
      </c>
      <c r="K208" s="81">
        <v>8</v>
      </c>
      <c r="L208" s="81">
        <v>14</v>
      </c>
      <c r="M208" s="81">
        <v>21</v>
      </c>
      <c r="N208" s="81">
        <v>14</v>
      </c>
      <c r="O208" s="81">
        <v>23</v>
      </c>
      <c r="P208" s="81">
        <v>24</v>
      </c>
      <c r="Q208" s="81">
        <v>19</v>
      </c>
      <c r="R208" s="81">
        <v>17</v>
      </c>
      <c r="S208" s="81">
        <v>12</v>
      </c>
      <c r="T208" s="81">
        <v>18</v>
      </c>
      <c r="U208" s="81">
        <v>5</v>
      </c>
      <c r="V208" s="276">
        <v>11</v>
      </c>
      <c r="W208" s="247">
        <f>AVERAGE(C208:V208)</f>
        <v>15.05</v>
      </c>
      <c r="X208" s="247"/>
      <c r="Y208" s="247"/>
      <c r="Z208" s="299"/>
    </row>
    <row r="209" ht="26" customHeight="1">
      <c r="B209" s="77">
        <v>44090</v>
      </c>
      <c r="C209" s="83">
        <v>15</v>
      </c>
      <c r="D209" s="84">
        <v>23</v>
      </c>
      <c r="E209" s="84">
        <v>24</v>
      </c>
      <c r="F209" s="84">
        <v>26</v>
      </c>
      <c r="G209" s="84">
        <v>11</v>
      </c>
      <c r="H209" s="84">
        <v>8</v>
      </c>
      <c r="I209" s="84">
        <v>12</v>
      </c>
      <c r="J209" s="84">
        <v>13</v>
      </c>
      <c r="K209" s="84">
        <v>10</v>
      </c>
      <c r="L209" s="84">
        <v>16</v>
      </c>
      <c r="M209" s="84">
        <v>19</v>
      </c>
      <c r="N209" s="84">
        <v>16</v>
      </c>
      <c r="O209" s="84">
        <v>29</v>
      </c>
      <c r="P209" s="84">
        <v>26</v>
      </c>
      <c r="Q209" s="84">
        <v>24</v>
      </c>
      <c r="R209" s="84">
        <v>18</v>
      </c>
      <c r="S209" s="84">
        <v>6</v>
      </c>
      <c r="T209" s="84">
        <v>22</v>
      </c>
      <c r="U209" s="84">
        <v>10</v>
      </c>
      <c r="V209" s="277">
        <v>9</v>
      </c>
      <c r="W209" s="248">
        <f>AVERAGE(C209:V209)</f>
        <v>16.85</v>
      </c>
      <c r="X209" s="248"/>
      <c r="Y209" s="248"/>
      <c r="Z209" s="292"/>
    </row>
    <row r="210" ht="26" customHeight="1">
      <c r="B210" s="77">
        <v>44091</v>
      </c>
      <c r="C210" s="80">
        <v>13</v>
      </c>
      <c r="D210" s="81">
        <v>20</v>
      </c>
      <c r="E210" s="81">
        <v>17</v>
      </c>
      <c r="F210" s="81">
        <v>23</v>
      </c>
      <c r="G210" s="81">
        <v>9</v>
      </c>
      <c r="H210" s="81">
        <v>2</v>
      </c>
      <c r="I210" s="81">
        <v>9</v>
      </c>
      <c r="J210" s="81">
        <v>12</v>
      </c>
      <c r="K210" s="81">
        <v>9</v>
      </c>
      <c r="L210" s="81">
        <v>12</v>
      </c>
      <c r="M210" s="81">
        <v>17</v>
      </c>
      <c r="N210" s="81">
        <v>14</v>
      </c>
      <c r="O210" s="81">
        <v>25</v>
      </c>
      <c r="P210" s="81">
        <v>21</v>
      </c>
      <c r="Q210" s="81">
        <v>19</v>
      </c>
      <c r="R210" s="81">
        <v>15</v>
      </c>
      <c r="S210" s="81">
        <v>4</v>
      </c>
      <c r="T210" s="81">
        <v>18</v>
      </c>
      <c r="U210" s="81">
        <v>3</v>
      </c>
      <c r="V210" s="276">
        <v>7</v>
      </c>
      <c r="W210" s="247">
        <f>AVERAGE(C210:V210)</f>
        <v>13.45</v>
      </c>
      <c r="X210" s="247"/>
      <c r="Y210" s="247"/>
      <c r="Z210" s="299"/>
    </row>
    <row r="211" ht="26" customHeight="1">
      <c r="B211" s="77">
        <v>44092</v>
      </c>
      <c r="C211" s="83">
        <v>15</v>
      </c>
      <c r="D211" s="84">
        <v>23</v>
      </c>
      <c r="E211" s="84">
        <v>20</v>
      </c>
      <c r="F211" s="84">
        <v>23</v>
      </c>
      <c r="G211" s="84">
        <v>11</v>
      </c>
      <c r="H211" s="84">
        <v>10</v>
      </c>
      <c r="I211" s="84">
        <v>10</v>
      </c>
      <c r="J211" s="84">
        <v>13</v>
      </c>
      <c r="K211" s="84">
        <v>8</v>
      </c>
      <c r="L211" s="84">
        <v>13</v>
      </c>
      <c r="M211" s="84">
        <v>17</v>
      </c>
      <c r="N211" s="84">
        <v>12</v>
      </c>
      <c r="O211" s="84">
        <v>26</v>
      </c>
      <c r="P211" s="84">
        <v>20</v>
      </c>
      <c r="Q211" s="84">
        <v>18</v>
      </c>
      <c r="R211" s="84">
        <v>18</v>
      </c>
      <c r="S211" s="84">
        <v>6</v>
      </c>
      <c r="T211" s="84">
        <v>21</v>
      </c>
      <c r="U211" s="84">
        <v>-7</v>
      </c>
      <c r="V211" s="277">
        <v>9</v>
      </c>
      <c r="W211" s="248">
        <f>AVERAGE(C211:V211)</f>
        <v>14.3</v>
      </c>
      <c r="X211" s="248"/>
      <c r="Y211" s="248">
        <f>AVERAGE(W207:W211)</f>
        <v>14.17</v>
      </c>
      <c r="Z211" s="297"/>
    </row>
    <row r="212" ht="26" customHeight="1">
      <c r="B212" s="77">
        <v>44093</v>
      </c>
      <c r="C212" s="80">
        <v>24</v>
      </c>
      <c r="D212" s="81">
        <v>34</v>
      </c>
      <c r="E212" s="81">
        <v>30</v>
      </c>
      <c r="F212" s="81">
        <v>32</v>
      </c>
      <c r="G212" s="81">
        <v>20</v>
      </c>
      <c r="H212" s="81">
        <v>17</v>
      </c>
      <c r="I212" s="81">
        <v>16</v>
      </c>
      <c r="J212" s="81">
        <v>24</v>
      </c>
      <c r="K212" s="81">
        <v>18</v>
      </c>
      <c r="L212" s="81">
        <v>24</v>
      </c>
      <c r="M212" s="81">
        <v>33</v>
      </c>
      <c r="N212" s="81">
        <v>18</v>
      </c>
      <c r="O212" s="81">
        <v>35</v>
      </c>
      <c r="P212" s="81">
        <v>39</v>
      </c>
      <c r="Q212" s="81">
        <v>27</v>
      </c>
      <c r="R212" s="81">
        <v>29</v>
      </c>
      <c r="S212" s="81">
        <v>5</v>
      </c>
      <c r="T212" s="81">
        <v>29</v>
      </c>
      <c r="U212" s="81">
        <v>-20</v>
      </c>
      <c r="V212" s="276">
        <v>19</v>
      </c>
      <c r="W212" s="247">
        <f>AVERAGE(C212:V212)</f>
        <v>22.65</v>
      </c>
      <c r="X212" s="247"/>
      <c r="Y212" s="247"/>
      <c r="Z212" s="247">
        <f>AVERAGE(W212:W213)</f>
        <v>29</v>
      </c>
    </row>
    <row r="213" ht="26" customHeight="1">
      <c r="B213" s="77">
        <v>44094</v>
      </c>
      <c r="C213" s="83">
        <v>41</v>
      </c>
      <c r="D213" s="84">
        <v>66</v>
      </c>
      <c r="E213" s="84">
        <v>44</v>
      </c>
      <c r="F213" s="84">
        <v>50</v>
      </c>
      <c r="G213" s="84">
        <v>32</v>
      </c>
      <c r="H213" s="84">
        <v>24</v>
      </c>
      <c r="I213" s="84">
        <v>29</v>
      </c>
      <c r="J213" s="84">
        <v>47</v>
      </c>
      <c r="K213" s="84">
        <v>24</v>
      </c>
      <c r="L213" s="84">
        <v>41</v>
      </c>
      <c r="M213" s="84">
        <v>33</v>
      </c>
      <c r="N213" s="84">
        <v>20</v>
      </c>
      <c r="O213" s="84">
        <v>58</v>
      </c>
      <c r="P213" s="84">
        <v>60</v>
      </c>
      <c r="Q213" s="84">
        <v>37</v>
      </c>
      <c r="R213" s="84">
        <v>44</v>
      </c>
      <c r="S213" s="84">
        <v>16</v>
      </c>
      <c r="T213" s="84">
        <v>42</v>
      </c>
      <c r="U213" s="84">
        <v>-34</v>
      </c>
      <c r="V213" s="277">
        <v>33</v>
      </c>
      <c r="W213" s="248">
        <f>AVERAGE(C213:V213)</f>
        <v>35.35</v>
      </c>
      <c r="X213" s="248">
        <f>AVERAGE(W207:W213)</f>
        <v>18.4071428571429</v>
      </c>
      <c r="Y213" s="248"/>
      <c r="Z213" s="300"/>
    </row>
    <row r="214" ht="26" customHeight="1">
      <c r="B214" s="77">
        <v>44095</v>
      </c>
      <c r="C214" s="80">
        <v>16</v>
      </c>
      <c r="D214" s="81">
        <v>24</v>
      </c>
      <c r="E214" s="81">
        <v>22</v>
      </c>
      <c r="F214" s="81">
        <v>22</v>
      </c>
      <c r="G214" s="81">
        <v>10</v>
      </c>
      <c r="H214" s="81">
        <v>8</v>
      </c>
      <c r="I214" s="81">
        <v>8</v>
      </c>
      <c r="J214" s="81">
        <v>14</v>
      </c>
      <c r="K214" s="81">
        <v>8</v>
      </c>
      <c r="L214" s="81">
        <v>15</v>
      </c>
      <c r="M214" s="81">
        <v>19</v>
      </c>
      <c r="N214" s="81">
        <v>11</v>
      </c>
      <c r="O214" s="81">
        <v>26</v>
      </c>
      <c r="P214" s="81">
        <v>20</v>
      </c>
      <c r="Q214" s="81">
        <v>18</v>
      </c>
      <c r="R214" s="81">
        <v>15</v>
      </c>
      <c r="S214" s="81">
        <v>5</v>
      </c>
      <c r="T214" s="81">
        <v>18</v>
      </c>
      <c r="U214" s="81">
        <v>4</v>
      </c>
      <c r="V214" s="276">
        <v>9</v>
      </c>
      <c r="W214" s="247">
        <f>AVERAGE(C214:V214)</f>
        <v>14.6</v>
      </c>
      <c r="X214" s="247"/>
      <c r="Y214" s="247"/>
      <c r="Z214" s="299"/>
    </row>
    <row r="215" ht="26" customHeight="1">
      <c r="B215" s="77">
        <v>44096</v>
      </c>
      <c r="C215" s="83">
        <v>16</v>
      </c>
      <c r="D215" s="84">
        <v>22</v>
      </c>
      <c r="E215" s="84">
        <v>22</v>
      </c>
      <c r="F215" s="84">
        <v>26</v>
      </c>
      <c r="G215" s="84">
        <v>12</v>
      </c>
      <c r="H215" s="84">
        <v>9</v>
      </c>
      <c r="I215" s="84">
        <v>14</v>
      </c>
      <c r="J215" s="84">
        <v>16</v>
      </c>
      <c r="K215" s="84">
        <v>14</v>
      </c>
      <c r="L215" s="84">
        <v>15</v>
      </c>
      <c r="M215" s="84">
        <v>21</v>
      </c>
      <c r="N215" s="84">
        <v>17</v>
      </c>
      <c r="O215" s="84">
        <v>29</v>
      </c>
      <c r="P215" s="84">
        <v>23</v>
      </c>
      <c r="Q215" s="84">
        <v>22</v>
      </c>
      <c r="R215" s="84">
        <v>19</v>
      </c>
      <c r="S215" s="84">
        <v>9</v>
      </c>
      <c r="T215" s="84">
        <v>20</v>
      </c>
      <c r="U215" s="84">
        <v>5</v>
      </c>
      <c r="V215" s="277">
        <v>12</v>
      </c>
      <c r="W215" s="248">
        <f>AVERAGE(C215:V215)</f>
        <v>17.15</v>
      </c>
      <c r="X215" s="248"/>
      <c r="Y215" s="248"/>
      <c r="Z215" s="292"/>
    </row>
    <row r="216" ht="26" customHeight="1">
      <c r="B216" s="77">
        <v>44097</v>
      </c>
      <c r="C216" s="80">
        <v>18</v>
      </c>
      <c r="D216" s="81">
        <v>23</v>
      </c>
      <c r="E216" s="81">
        <v>23</v>
      </c>
      <c r="F216" s="81">
        <v>28</v>
      </c>
      <c r="G216" s="81">
        <v>11</v>
      </c>
      <c r="H216" s="81">
        <v>11</v>
      </c>
      <c r="I216" s="81">
        <v>15</v>
      </c>
      <c r="J216" s="81">
        <v>15</v>
      </c>
      <c r="K216" s="81">
        <v>12</v>
      </c>
      <c r="L216" s="81">
        <v>17</v>
      </c>
      <c r="M216" s="81">
        <v>23</v>
      </c>
      <c r="N216" s="81">
        <v>16</v>
      </c>
      <c r="O216" s="81">
        <v>29</v>
      </c>
      <c r="P216" s="81">
        <v>21</v>
      </c>
      <c r="Q216" s="81">
        <v>22</v>
      </c>
      <c r="R216" s="81">
        <v>20</v>
      </c>
      <c r="S216" s="81">
        <v>9</v>
      </c>
      <c r="T216" s="81">
        <v>23</v>
      </c>
      <c r="U216" s="81">
        <v>7</v>
      </c>
      <c r="V216" s="276">
        <v>12</v>
      </c>
      <c r="W216" s="247">
        <f>AVERAGE(C216:V216)</f>
        <v>17.75</v>
      </c>
      <c r="X216" s="247"/>
      <c r="Y216" s="247"/>
      <c r="Z216" s="299"/>
    </row>
    <row r="217" ht="26" customHeight="1">
      <c r="B217" s="77">
        <v>44098</v>
      </c>
      <c r="C217" s="83">
        <v>14</v>
      </c>
      <c r="D217" s="84">
        <v>21</v>
      </c>
      <c r="E217" s="84">
        <v>17</v>
      </c>
      <c r="F217" s="84">
        <v>25</v>
      </c>
      <c r="G217" s="84">
        <v>10</v>
      </c>
      <c r="H217" s="84">
        <v>9</v>
      </c>
      <c r="I217" s="84">
        <v>11</v>
      </c>
      <c r="J217" s="84">
        <v>17</v>
      </c>
      <c r="K217" s="84">
        <v>10</v>
      </c>
      <c r="L217" s="84">
        <v>11</v>
      </c>
      <c r="M217" s="84">
        <v>18</v>
      </c>
      <c r="N217" s="84">
        <v>14</v>
      </c>
      <c r="O217" s="84">
        <v>28</v>
      </c>
      <c r="P217" s="84">
        <v>20</v>
      </c>
      <c r="Q217" s="84">
        <v>19</v>
      </c>
      <c r="R217" s="84">
        <v>17</v>
      </c>
      <c r="S217" s="84">
        <v>2</v>
      </c>
      <c r="T217" s="84">
        <v>20</v>
      </c>
      <c r="U217" s="84">
        <v>5</v>
      </c>
      <c r="V217" s="277">
        <v>9</v>
      </c>
      <c r="W217" s="248">
        <f>AVERAGE(C217:V217)</f>
        <v>14.85</v>
      </c>
      <c r="X217" s="248"/>
      <c r="Y217" s="248"/>
      <c r="Z217" s="292"/>
    </row>
    <row r="218" ht="26" customHeight="1">
      <c r="B218" s="77">
        <v>44099</v>
      </c>
      <c r="C218" s="80">
        <v>16</v>
      </c>
      <c r="D218" s="81">
        <v>23</v>
      </c>
      <c r="E218" s="81">
        <v>19</v>
      </c>
      <c r="F218" s="81">
        <v>21</v>
      </c>
      <c r="G218" s="81">
        <v>12</v>
      </c>
      <c r="H218" s="81">
        <v>10</v>
      </c>
      <c r="I218" s="81">
        <v>9</v>
      </c>
      <c r="J218" s="81">
        <v>13</v>
      </c>
      <c r="K218" s="81">
        <v>8</v>
      </c>
      <c r="L218" s="81">
        <v>12</v>
      </c>
      <c r="M218" s="81">
        <v>11</v>
      </c>
      <c r="N218" s="81">
        <v>13</v>
      </c>
      <c r="O218" s="81">
        <v>26</v>
      </c>
      <c r="P218" s="81">
        <v>19</v>
      </c>
      <c r="Q218" s="81">
        <v>18</v>
      </c>
      <c r="R218" s="81">
        <v>17</v>
      </c>
      <c r="S218" s="81">
        <v>5</v>
      </c>
      <c r="T218" s="81">
        <v>21</v>
      </c>
      <c r="U218" s="81">
        <v>-11</v>
      </c>
      <c r="V218" s="276">
        <v>9</v>
      </c>
      <c r="W218" s="247">
        <f>AVERAGE(C218:V218)</f>
        <v>13.55</v>
      </c>
      <c r="X218" s="247"/>
      <c r="Y218" s="247">
        <f>AVERAGE(W214:W218)</f>
        <v>15.58</v>
      </c>
      <c r="Z218" s="296"/>
    </row>
    <row r="219" ht="26" customHeight="1">
      <c r="B219" s="77">
        <v>44100</v>
      </c>
      <c r="C219" s="83">
        <v>23</v>
      </c>
      <c r="D219" s="84">
        <v>32</v>
      </c>
      <c r="E219" s="84">
        <v>26</v>
      </c>
      <c r="F219" s="84">
        <v>36</v>
      </c>
      <c r="G219" s="84">
        <v>22</v>
      </c>
      <c r="H219" s="84">
        <v>10</v>
      </c>
      <c r="I219" s="84">
        <v>14</v>
      </c>
      <c r="J219" s="84">
        <v>23</v>
      </c>
      <c r="K219" s="84">
        <v>20</v>
      </c>
      <c r="L219" s="84">
        <v>25</v>
      </c>
      <c r="M219" s="84">
        <v>34</v>
      </c>
      <c r="N219" s="84">
        <v>21</v>
      </c>
      <c r="O219" s="84">
        <v>39</v>
      </c>
      <c r="P219" s="84">
        <v>36</v>
      </c>
      <c r="Q219" s="84">
        <v>29</v>
      </c>
      <c r="R219" s="84">
        <v>30</v>
      </c>
      <c r="S219" s="84">
        <v>-8</v>
      </c>
      <c r="T219" s="84">
        <v>32</v>
      </c>
      <c r="U219" s="84">
        <v>-25</v>
      </c>
      <c r="V219" s="277">
        <v>17</v>
      </c>
      <c r="W219" s="248">
        <f>AVERAGE(C219:V219)</f>
        <v>21.8</v>
      </c>
      <c r="X219" s="248"/>
      <c r="Y219" s="248"/>
      <c r="Z219" s="248">
        <f>AVERAGE(W219:W220)</f>
        <v>18.4</v>
      </c>
    </row>
    <row r="220" ht="26" customHeight="1">
      <c r="B220" s="77">
        <v>44101</v>
      </c>
      <c r="C220" s="80">
        <v>12</v>
      </c>
      <c r="D220" s="81">
        <v>30</v>
      </c>
      <c r="E220" s="81">
        <v>25</v>
      </c>
      <c r="F220" s="81">
        <v>17</v>
      </c>
      <c r="G220" s="81">
        <v>20</v>
      </c>
      <c r="H220" s="81">
        <v>10</v>
      </c>
      <c r="I220" s="81">
        <v>0</v>
      </c>
      <c r="J220" s="81">
        <v>30</v>
      </c>
      <c r="K220" s="81">
        <v>23</v>
      </c>
      <c r="L220" s="81">
        <v>18</v>
      </c>
      <c r="M220" s="81">
        <v>-5</v>
      </c>
      <c r="N220" s="81">
        <v>20</v>
      </c>
      <c r="O220" s="81">
        <v>38</v>
      </c>
      <c r="P220" s="81">
        <v>32</v>
      </c>
      <c r="Q220" s="81">
        <v>22</v>
      </c>
      <c r="R220" s="81">
        <v>23</v>
      </c>
      <c r="S220" s="81">
        <v>-8</v>
      </c>
      <c r="T220" s="81">
        <v>18</v>
      </c>
      <c r="U220" s="81">
        <v>-40</v>
      </c>
      <c r="V220" s="276">
        <v>15</v>
      </c>
      <c r="W220" s="247">
        <f>AVERAGE(C220:V220)</f>
        <v>15</v>
      </c>
      <c r="X220" s="247">
        <f>AVERAGE(W214:W220)</f>
        <v>16.3857142857143</v>
      </c>
      <c r="Y220" s="247"/>
      <c r="Z220" s="290"/>
    </row>
    <row r="221" ht="26" customHeight="1">
      <c r="B221" s="77">
        <v>44102</v>
      </c>
      <c r="C221" s="83">
        <v>13</v>
      </c>
      <c r="D221" s="84">
        <v>20</v>
      </c>
      <c r="E221" s="84">
        <v>20</v>
      </c>
      <c r="F221" s="84">
        <v>26</v>
      </c>
      <c r="G221" s="84">
        <v>8</v>
      </c>
      <c r="H221" s="84">
        <v>8</v>
      </c>
      <c r="I221" s="84">
        <v>8</v>
      </c>
      <c r="J221" s="84">
        <v>13</v>
      </c>
      <c r="K221" s="84">
        <v>9</v>
      </c>
      <c r="L221" s="84">
        <v>12</v>
      </c>
      <c r="M221" s="84">
        <v>12</v>
      </c>
      <c r="N221" s="84">
        <v>13</v>
      </c>
      <c r="O221" s="84">
        <v>28</v>
      </c>
      <c r="P221" s="84">
        <v>13</v>
      </c>
      <c r="Q221" s="84">
        <v>20</v>
      </c>
      <c r="R221" s="84">
        <v>14</v>
      </c>
      <c r="S221" s="84">
        <v>4</v>
      </c>
      <c r="T221" s="84">
        <v>15</v>
      </c>
      <c r="U221" s="84">
        <v>1</v>
      </c>
      <c r="V221" s="277">
        <v>9</v>
      </c>
      <c r="W221" s="248">
        <f>AVERAGE(C221:V221)</f>
        <v>13.3</v>
      </c>
      <c r="X221" s="248"/>
      <c r="Y221" s="248"/>
      <c r="Z221" s="292"/>
    </row>
    <row r="222" ht="26" customHeight="1">
      <c r="B222" s="77">
        <v>44103</v>
      </c>
      <c r="C222" s="80">
        <v>18</v>
      </c>
      <c r="D222" s="81">
        <v>25</v>
      </c>
      <c r="E222" s="81">
        <v>24</v>
      </c>
      <c r="F222" s="81">
        <v>37</v>
      </c>
      <c r="G222" s="81">
        <v>11</v>
      </c>
      <c r="H222" s="81">
        <v>11</v>
      </c>
      <c r="I222" s="81">
        <v>17</v>
      </c>
      <c r="J222" s="81">
        <v>16</v>
      </c>
      <c r="K222" s="81">
        <v>13</v>
      </c>
      <c r="L222" s="81">
        <v>16</v>
      </c>
      <c r="M222" s="81">
        <v>23</v>
      </c>
      <c r="N222" s="81">
        <v>17</v>
      </c>
      <c r="O222" s="81">
        <v>32</v>
      </c>
      <c r="P222" s="81">
        <v>20</v>
      </c>
      <c r="Q222" s="81">
        <v>24</v>
      </c>
      <c r="R222" s="81">
        <v>18</v>
      </c>
      <c r="S222" s="81">
        <v>5</v>
      </c>
      <c r="T222" s="81">
        <v>20</v>
      </c>
      <c r="U222" s="81">
        <v>10</v>
      </c>
      <c r="V222" s="276">
        <v>12</v>
      </c>
      <c r="W222" s="247">
        <f>AVERAGE(C222:V222)</f>
        <v>18.45</v>
      </c>
      <c r="X222" s="247"/>
      <c r="Y222" s="247"/>
      <c r="Z222" s="299"/>
    </row>
    <row r="223" ht="26" customHeight="1">
      <c r="B223" s="77">
        <v>44104</v>
      </c>
      <c r="C223" s="83">
        <v>16</v>
      </c>
      <c r="D223" s="84">
        <v>24</v>
      </c>
      <c r="E223" s="84">
        <v>25</v>
      </c>
      <c r="F223" s="84">
        <v>32</v>
      </c>
      <c r="G223" s="84">
        <v>11</v>
      </c>
      <c r="H223" s="84">
        <v>12</v>
      </c>
      <c r="I223" s="84">
        <v>16</v>
      </c>
      <c r="J223" s="84">
        <v>15</v>
      </c>
      <c r="K223" s="84">
        <v>14</v>
      </c>
      <c r="L223" s="84">
        <v>15</v>
      </c>
      <c r="M223" s="84">
        <v>19</v>
      </c>
      <c r="N223" s="84">
        <v>17</v>
      </c>
      <c r="O223" s="84">
        <v>31</v>
      </c>
      <c r="P223" s="84">
        <v>23</v>
      </c>
      <c r="Q223" s="84">
        <v>25</v>
      </c>
      <c r="R223" s="84">
        <v>18</v>
      </c>
      <c r="S223" s="84">
        <v>4</v>
      </c>
      <c r="T223" s="84">
        <v>22</v>
      </c>
      <c r="U223" s="84">
        <v>9</v>
      </c>
      <c r="V223" s="277">
        <v>10</v>
      </c>
      <c r="W223" s="248">
        <f>AVERAGE(C223:V223)</f>
        <v>17.9</v>
      </c>
      <c r="X223" s="248"/>
      <c r="Y223" s="248"/>
      <c r="Z223" s="292"/>
    </row>
    <row r="224" ht="26" customHeight="1">
      <c r="B224" s="77">
        <v>44105</v>
      </c>
      <c r="C224" s="80">
        <v>15</v>
      </c>
      <c r="D224" s="81">
        <v>19</v>
      </c>
      <c r="E224" s="81">
        <v>19</v>
      </c>
      <c r="F224" s="81">
        <v>29</v>
      </c>
      <c r="G224" s="81">
        <v>8</v>
      </c>
      <c r="H224" s="81">
        <v>9</v>
      </c>
      <c r="I224" s="81">
        <v>12</v>
      </c>
      <c r="J224" s="81">
        <v>18</v>
      </c>
      <c r="K224" s="81">
        <v>11</v>
      </c>
      <c r="L224" s="81">
        <v>13</v>
      </c>
      <c r="M224" s="81">
        <v>18</v>
      </c>
      <c r="N224" s="81">
        <v>16</v>
      </c>
      <c r="O224" s="81">
        <v>28</v>
      </c>
      <c r="P224" s="81">
        <v>19</v>
      </c>
      <c r="Q224" s="81">
        <v>22</v>
      </c>
      <c r="R224" s="81">
        <v>15</v>
      </c>
      <c r="S224" s="81">
        <v>-1</v>
      </c>
      <c r="T224" s="81">
        <v>18</v>
      </c>
      <c r="U224" s="81">
        <v>3</v>
      </c>
      <c r="V224" s="276">
        <v>8</v>
      </c>
      <c r="W224" s="247">
        <f>AVERAGE(C224:V224)</f>
        <v>14.95</v>
      </c>
      <c r="X224" s="247"/>
      <c r="Y224" s="247"/>
      <c r="Z224" s="299"/>
    </row>
    <row r="225" ht="26" customHeight="1">
      <c r="B225" s="77">
        <v>44106</v>
      </c>
      <c r="C225" s="83">
        <v>15</v>
      </c>
      <c r="D225" s="84">
        <v>22</v>
      </c>
      <c r="E225" s="84">
        <v>20</v>
      </c>
      <c r="F225" s="84">
        <v>26</v>
      </c>
      <c r="G225" s="84">
        <v>9</v>
      </c>
      <c r="H225" s="84">
        <v>9</v>
      </c>
      <c r="I225" s="84">
        <v>10</v>
      </c>
      <c r="J225" s="84">
        <v>2</v>
      </c>
      <c r="K225" s="84">
        <v>8</v>
      </c>
      <c r="L225" s="84">
        <v>13</v>
      </c>
      <c r="M225" s="84">
        <v>10</v>
      </c>
      <c r="N225" s="84">
        <v>10</v>
      </c>
      <c r="O225" s="84">
        <v>26</v>
      </c>
      <c r="P225" s="84">
        <v>19</v>
      </c>
      <c r="Q225" s="84">
        <v>21</v>
      </c>
      <c r="R225" s="84">
        <v>14</v>
      </c>
      <c r="S225" s="84">
        <v>-2</v>
      </c>
      <c r="T225" s="84">
        <v>20</v>
      </c>
      <c r="U225" s="84">
        <v>-13</v>
      </c>
      <c r="V225" s="277">
        <v>7</v>
      </c>
      <c r="W225" s="248">
        <f>AVERAGE(C225:V225)</f>
        <v>12.3</v>
      </c>
      <c r="X225" s="248"/>
      <c r="Y225" s="248">
        <f>AVERAGE(W221:W225)</f>
        <v>15.38</v>
      </c>
      <c r="Z225" s="297"/>
    </row>
    <row r="226" ht="26" customHeight="1">
      <c r="B226" s="77">
        <v>44107</v>
      </c>
      <c r="C226" s="80">
        <v>23</v>
      </c>
      <c r="D226" s="81">
        <v>32</v>
      </c>
      <c r="E226" s="81">
        <v>28</v>
      </c>
      <c r="F226" s="81">
        <v>34</v>
      </c>
      <c r="G226" s="81">
        <v>19</v>
      </c>
      <c r="H226" s="81">
        <v>5</v>
      </c>
      <c r="I226" s="81">
        <v>12</v>
      </c>
      <c r="J226" s="81">
        <v>19</v>
      </c>
      <c r="K226" s="81">
        <v>18</v>
      </c>
      <c r="L226" s="81">
        <v>21</v>
      </c>
      <c r="M226" s="81">
        <v>25</v>
      </c>
      <c r="N226" s="81">
        <v>21</v>
      </c>
      <c r="O226" s="81">
        <v>33</v>
      </c>
      <c r="P226" s="81">
        <v>30</v>
      </c>
      <c r="Q226" s="81">
        <v>25</v>
      </c>
      <c r="R226" s="81">
        <v>20</v>
      </c>
      <c r="S226" s="81">
        <v>-23</v>
      </c>
      <c r="T226" s="81">
        <v>24</v>
      </c>
      <c r="U226" s="81">
        <v>-33</v>
      </c>
      <c r="V226" s="276">
        <v>10</v>
      </c>
      <c r="W226" s="247">
        <f>AVERAGE(C226:V226)</f>
        <v>17.15</v>
      </c>
      <c r="X226" s="247"/>
      <c r="Y226" s="247"/>
      <c r="Z226" s="247">
        <f>AVERAGE(W226:W227)</f>
        <v>17.325</v>
      </c>
    </row>
    <row r="227" ht="26" customHeight="1">
      <c r="B227" s="77">
        <v>44108</v>
      </c>
      <c r="C227" s="83">
        <v>28</v>
      </c>
      <c r="D227" s="84">
        <v>50</v>
      </c>
      <c r="E227" s="84">
        <v>30</v>
      </c>
      <c r="F227" s="84">
        <v>43</v>
      </c>
      <c r="G227" s="84">
        <v>22</v>
      </c>
      <c r="H227" s="84">
        <v>4</v>
      </c>
      <c r="I227" s="84">
        <v>17</v>
      </c>
      <c r="J227" s="84">
        <v>7</v>
      </c>
      <c r="K227" s="84">
        <v>13</v>
      </c>
      <c r="L227" s="84">
        <v>25</v>
      </c>
      <c r="M227" s="84">
        <v>11</v>
      </c>
      <c r="N227" s="84">
        <v>9</v>
      </c>
      <c r="O227" s="84">
        <v>45</v>
      </c>
      <c r="P227" s="84">
        <v>38</v>
      </c>
      <c r="Q227" s="84">
        <v>34</v>
      </c>
      <c r="R227" s="84">
        <v>19</v>
      </c>
      <c r="S227" s="84">
        <v>-31</v>
      </c>
      <c r="T227" s="84">
        <v>28</v>
      </c>
      <c r="U227" s="84">
        <v>-50</v>
      </c>
      <c r="V227" s="277">
        <v>8</v>
      </c>
      <c r="W227" s="248">
        <f>AVERAGE(C227:V227)</f>
        <v>17.5</v>
      </c>
      <c r="X227" s="248">
        <f>AVERAGE(W221:W227)</f>
        <v>15.9357142857143</v>
      </c>
      <c r="Y227" s="248"/>
      <c r="Z227" s="300"/>
    </row>
    <row r="228" ht="26" customHeight="1">
      <c r="B228" s="77">
        <v>44109</v>
      </c>
      <c r="C228" s="80">
        <v>15</v>
      </c>
      <c r="D228" s="81">
        <v>17</v>
      </c>
      <c r="E228" s="81">
        <v>18</v>
      </c>
      <c r="F228" s="81">
        <v>19</v>
      </c>
      <c r="G228" s="81">
        <v>9</v>
      </c>
      <c r="H228" s="81">
        <v>6</v>
      </c>
      <c r="I228" s="81">
        <v>7</v>
      </c>
      <c r="J228" s="81">
        <v>15</v>
      </c>
      <c r="K228" s="81">
        <v>8</v>
      </c>
      <c r="L228" s="81">
        <v>13</v>
      </c>
      <c r="M228" s="81">
        <v>11</v>
      </c>
      <c r="N228" s="81">
        <v>12</v>
      </c>
      <c r="O228" s="81">
        <v>22</v>
      </c>
      <c r="P228" s="81">
        <v>17</v>
      </c>
      <c r="Q228" s="81">
        <v>16</v>
      </c>
      <c r="R228" s="81">
        <v>13</v>
      </c>
      <c r="S228" s="81">
        <v>2</v>
      </c>
      <c r="T228" s="81">
        <v>16</v>
      </c>
      <c r="U228" s="81">
        <v>2</v>
      </c>
      <c r="V228" s="276">
        <v>8</v>
      </c>
      <c r="W228" s="247">
        <f>AVERAGE(C228:V228)</f>
        <v>12.3</v>
      </c>
      <c r="X228" s="247"/>
      <c r="Y228" s="247"/>
      <c r="Z228" s="299"/>
    </row>
    <row r="229" ht="26" customHeight="1">
      <c r="B229" s="77">
        <v>44110</v>
      </c>
      <c r="C229" s="83">
        <v>19</v>
      </c>
      <c r="D229" s="84">
        <v>23</v>
      </c>
      <c r="E229" s="84">
        <v>23</v>
      </c>
      <c r="F229" s="84">
        <v>29</v>
      </c>
      <c r="G229" s="84">
        <v>12</v>
      </c>
      <c r="H229" s="84">
        <v>11</v>
      </c>
      <c r="I229" s="84">
        <v>15</v>
      </c>
      <c r="J229" s="84">
        <v>15</v>
      </c>
      <c r="K229" s="84">
        <v>15</v>
      </c>
      <c r="L229" s="84">
        <v>17</v>
      </c>
      <c r="M229" s="84">
        <v>18</v>
      </c>
      <c r="N229" s="84">
        <v>19</v>
      </c>
      <c r="O229" s="84">
        <v>30</v>
      </c>
      <c r="P229" s="84">
        <v>22</v>
      </c>
      <c r="Q229" s="84">
        <v>23</v>
      </c>
      <c r="R229" s="84">
        <v>18</v>
      </c>
      <c r="S229" s="84">
        <v>7</v>
      </c>
      <c r="T229" s="84">
        <v>19</v>
      </c>
      <c r="U229" s="84">
        <v>12</v>
      </c>
      <c r="V229" s="277">
        <v>14</v>
      </c>
      <c r="W229" s="248">
        <f>AVERAGE(C229:V229)</f>
        <v>18.05</v>
      </c>
      <c r="X229" s="248"/>
      <c r="Y229" s="248"/>
      <c r="Z229" s="292"/>
    </row>
    <row r="230" ht="26" customHeight="1">
      <c r="B230" s="77">
        <v>44111</v>
      </c>
      <c r="C230" s="80">
        <v>17</v>
      </c>
      <c r="D230" s="81">
        <v>22</v>
      </c>
      <c r="E230" s="81">
        <v>20</v>
      </c>
      <c r="F230" s="81">
        <v>29</v>
      </c>
      <c r="G230" s="81">
        <v>12</v>
      </c>
      <c r="H230" s="81">
        <v>9</v>
      </c>
      <c r="I230" s="81">
        <v>13</v>
      </c>
      <c r="J230" s="81">
        <v>13</v>
      </c>
      <c r="K230" s="81">
        <v>14</v>
      </c>
      <c r="L230" s="81">
        <v>13</v>
      </c>
      <c r="M230" s="81">
        <v>14</v>
      </c>
      <c r="N230" s="81">
        <v>18</v>
      </c>
      <c r="O230" s="81">
        <v>30</v>
      </c>
      <c r="P230" s="81">
        <v>24</v>
      </c>
      <c r="Q230" s="81">
        <v>23</v>
      </c>
      <c r="R230" s="81">
        <v>17</v>
      </c>
      <c r="S230" s="81">
        <v>4</v>
      </c>
      <c r="T230" s="81">
        <v>20</v>
      </c>
      <c r="U230" s="81">
        <v>9</v>
      </c>
      <c r="V230" s="276">
        <v>11</v>
      </c>
      <c r="W230" s="247">
        <f>AVERAGE(C230:V230)</f>
        <v>16.6</v>
      </c>
      <c r="X230" s="247"/>
      <c r="Y230" s="247"/>
      <c r="Z230" s="299"/>
    </row>
    <row r="231" ht="26" customHeight="1">
      <c r="B231" s="77">
        <v>44112</v>
      </c>
      <c r="C231" s="83">
        <v>12</v>
      </c>
      <c r="D231" s="84">
        <v>20</v>
      </c>
      <c r="E231" s="84">
        <v>18</v>
      </c>
      <c r="F231" s="84">
        <v>25</v>
      </c>
      <c r="G231" s="84">
        <v>9</v>
      </c>
      <c r="H231" s="84">
        <v>6</v>
      </c>
      <c r="I231" s="84">
        <v>9</v>
      </c>
      <c r="J231" s="84">
        <v>12</v>
      </c>
      <c r="K231" s="84">
        <v>12</v>
      </c>
      <c r="L231" s="84">
        <v>12</v>
      </c>
      <c r="M231" s="84">
        <v>8</v>
      </c>
      <c r="N231" s="84">
        <v>15</v>
      </c>
      <c r="O231" s="84">
        <v>27</v>
      </c>
      <c r="P231" s="84">
        <v>18</v>
      </c>
      <c r="Q231" s="84">
        <v>17</v>
      </c>
      <c r="R231" s="84">
        <v>13</v>
      </c>
      <c r="S231" s="84">
        <v>2</v>
      </c>
      <c r="T231" s="84">
        <v>15</v>
      </c>
      <c r="U231" s="84">
        <v>3</v>
      </c>
      <c r="V231" s="277">
        <v>9</v>
      </c>
      <c r="W231" s="248">
        <f>AVERAGE(C231:V231)</f>
        <v>13.1</v>
      </c>
      <c r="X231" s="248"/>
      <c r="Y231" s="248"/>
      <c r="Z231" s="292"/>
    </row>
    <row r="232" ht="26" customHeight="1">
      <c r="B232" s="77">
        <v>44113</v>
      </c>
      <c r="C232" s="80">
        <v>13</v>
      </c>
      <c r="D232" s="81">
        <v>20</v>
      </c>
      <c r="E232" s="81">
        <v>18</v>
      </c>
      <c r="F232" s="81">
        <v>22</v>
      </c>
      <c r="G232" s="81">
        <v>12</v>
      </c>
      <c r="H232" s="81">
        <v>10</v>
      </c>
      <c r="I232" s="81">
        <v>11</v>
      </c>
      <c r="J232" s="81">
        <v>10</v>
      </c>
      <c r="K232" s="81">
        <v>9</v>
      </c>
      <c r="L232" s="81">
        <v>11</v>
      </c>
      <c r="M232" s="81">
        <v>7</v>
      </c>
      <c r="N232" s="81">
        <v>11</v>
      </c>
      <c r="O232" s="81">
        <v>25</v>
      </c>
      <c r="P232" s="81">
        <v>15</v>
      </c>
      <c r="Q232" s="81">
        <v>18</v>
      </c>
      <c r="R232" s="81">
        <v>14</v>
      </c>
      <c r="S232" s="81">
        <v>1</v>
      </c>
      <c r="T232" s="81">
        <v>18</v>
      </c>
      <c r="U232" s="81">
        <v>-10</v>
      </c>
      <c r="V232" s="276">
        <v>9</v>
      </c>
      <c r="W232" s="247">
        <f>AVERAGE(C232:V232)</f>
        <v>12.2</v>
      </c>
      <c r="X232" s="247"/>
      <c r="Y232" s="247">
        <f>AVERAGE(W228:W232)</f>
        <v>14.45</v>
      </c>
      <c r="Z232" s="296"/>
    </row>
    <row r="233" ht="26" customHeight="1">
      <c r="B233" s="77">
        <v>44114</v>
      </c>
      <c r="C233" s="83">
        <v>24</v>
      </c>
      <c r="D233" s="84">
        <v>32</v>
      </c>
      <c r="E233" s="84">
        <v>28</v>
      </c>
      <c r="F233" s="84">
        <v>32</v>
      </c>
      <c r="G233" s="84">
        <v>22</v>
      </c>
      <c r="H233" s="84">
        <v>16</v>
      </c>
      <c r="I233" s="84">
        <v>21</v>
      </c>
      <c r="J233" s="84">
        <v>14</v>
      </c>
      <c r="K233" s="84">
        <v>23</v>
      </c>
      <c r="L233" s="84">
        <v>21</v>
      </c>
      <c r="M233" s="84">
        <v>25</v>
      </c>
      <c r="N233" s="84">
        <v>21</v>
      </c>
      <c r="O233" s="84">
        <v>34</v>
      </c>
      <c r="P233" s="84">
        <v>27</v>
      </c>
      <c r="Q233" s="84">
        <v>26</v>
      </c>
      <c r="R233" s="84">
        <v>24</v>
      </c>
      <c r="S233" s="84">
        <v>-10</v>
      </c>
      <c r="T233" s="84">
        <v>31</v>
      </c>
      <c r="U233" s="84">
        <v>-19</v>
      </c>
      <c r="V233" s="277">
        <v>18</v>
      </c>
      <c r="W233" s="248">
        <f>AVERAGE(C233:V233)</f>
        <v>20.5</v>
      </c>
      <c r="X233" s="248"/>
      <c r="Y233" s="248"/>
      <c r="Z233" s="248">
        <f>AVERAGE(W233:W234)</f>
        <v>16.45</v>
      </c>
    </row>
    <row r="234" ht="26" customHeight="1">
      <c r="B234" s="77">
        <v>44115</v>
      </c>
      <c r="C234" s="80">
        <v>18</v>
      </c>
      <c r="D234" s="81">
        <v>49</v>
      </c>
      <c r="E234" s="81">
        <v>29</v>
      </c>
      <c r="F234" s="81">
        <v>19</v>
      </c>
      <c r="G234" s="81">
        <v>10</v>
      </c>
      <c r="H234" s="81">
        <v>-6</v>
      </c>
      <c r="I234" s="81">
        <v>3</v>
      </c>
      <c r="J234" s="81">
        <v>9</v>
      </c>
      <c r="K234" s="81">
        <v>13</v>
      </c>
      <c r="L234" s="81">
        <v>14</v>
      </c>
      <c r="M234" s="81">
        <v>6</v>
      </c>
      <c r="N234" s="81">
        <v>14</v>
      </c>
      <c r="O234" s="81">
        <v>38</v>
      </c>
      <c r="P234" s="81">
        <v>28</v>
      </c>
      <c r="Q234" s="81">
        <v>30</v>
      </c>
      <c r="R234" s="81">
        <v>16</v>
      </c>
      <c r="S234" s="81">
        <v>-27</v>
      </c>
      <c r="T234" s="81">
        <v>20</v>
      </c>
      <c r="U234" s="81">
        <v>-32</v>
      </c>
      <c r="V234" s="276">
        <v>-3</v>
      </c>
      <c r="W234" s="247">
        <f>AVERAGE(C234:V234)</f>
        <v>12.4</v>
      </c>
      <c r="X234" s="247">
        <f>AVERAGE(W228:W234)</f>
        <v>15.0214285714286</v>
      </c>
      <c r="Y234" s="247"/>
      <c r="Z234" s="290"/>
    </row>
    <row r="235" ht="26" customHeight="1">
      <c r="B235" s="77">
        <v>44116</v>
      </c>
      <c r="C235" s="83">
        <v>15</v>
      </c>
      <c r="D235" s="84">
        <v>19</v>
      </c>
      <c r="E235" s="84">
        <v>20</v>
      </c>
      <c r="F235" s="84">
        <v>21</v>
      </c>
      <c r="G235" s="84">
        <v>11</v>
      </c>
      <c r="H235" s="84">
        <v>10</v>
      </c>
      <c r="I235" s="84">
        <v>8</v>
      </c>
      <c r="J235" s="84">
        <v>11</v>
      </c>
      <c r="K235" s="84">
        <v>11</v>
      </c>
      <c r="L235" s="84">
        <v>13</v>
      </c>
      <c r="M235" s="84">
        <v>13</v>
      </c>
      <c r="N235" s="84">
        <v>15</v>
      </c>
      <c r="O235" s="84">
        <v>23</v>
      </c>
      <c r="P235" s="84">
        <v>16</v>
      </c>
      <c r="Q235" s="84">
        <v>18</v>
      </c>
      <c r="R235" s="84">
        <v>15</v>
      </c>
      <c r="S235" s="84">
        <v>1</v>
      </c>
      <c r="T235" s="84">
        <v>16</v>
      </c>
      <c r="U235" s="84">
        <v>2</v>
      </c>
      <c r="V235" s="277">
        <v>11</v>
      </c>
      <c r="W235" s="248">
        <f>AVERAGE(C235:V235)</f>
        <v>13.45</v>
      </c>
      <c r="X235" s="248"/>
      <c r="Y235" s="248"/>
      <c r="Z235" s="292"/>
    </row>
    <row r="236" ht="26" customHeight="1">
      <c r="B236" s="77">
        <v>44117</v>
      </c>
      <c r="C236" s="80">
        <v>13</v>
      </c>
      <c r="D236" s="81">
        <v>23</v>
      </c>
      <c r="E236" s="81">
        <v>19</v>
      </c>
      <c r="F236" s="81">
        <v>24</v>
      </c>
      <c r="G236" s="81">
        <v>13</v>
      </c>
      <c r="H236" s="81">
        <v>13</v>
      </c>
      <c r="I236" s="81">
        <v>12</v>
      </c>
      <c r="J236" s="81">
        <v>13</v>
      </c>
      <c r="K236" s="81">
        <v>14</v>
      </c>
      <c r="L236" s="81">
        <v>15</v>
      </c>
      <c r="M236" s="81">
        <v>21</v>
      </c>
      <c r="N236" s="81">
        <v>18</v>
      </c>
      <c r="O236" s="81">
        <v>27</v>
      </c>
      <c r="P236" s="81">
        <v>18</v>
      </c>
      <c r="Q236" s="81">
        <v>20</v>
      </c>
      <c r="R236" s="81">
        <v>17</v>
      </c>
      <c r="S236" s="81">
        <v>6</v>
      </c>
      <c r="T236" s="81">
        <v>20</v>
      </c>
      <c r="U236" s="81">
        <v>5</v>
      </c>
      <c r="V236" s="276">
        <v>14</v>
      </c>
      <c r="W236" s="247">
        <f>AVERAGE(C236:V236)</f>
        <v>16.25</v>
      </c>
      <c r="X236" s="247"/>
      <c r="Y236" s="247"/>
      <c r="Z236" s="299"/>
    </row>
    <row r="237" ht="26" customHeight="1">
      <c r="B237" s="77">
        <v>44118</v>
      </c>
      <c r="C237" s="83">
        <v>13</v>
      </c>
      <c r="D237" s="84">
        <v>20</v>
      </c>
      <c r="E237" s="84">
        <v>19</v>
      </c>
      <c r="F237" s="84">
        <v>22</v>
      </c>
      <c r="G237" s="84">
        <v>11</v>
      </c>
      <c r="H237" s="84">
        <v>11</v>
      </c>
      <c r="I237" s="84">
        <v>12</v>
      </c>
      <c r="J237" s="84">
        <v>9</v>
      </c>
      <c r="K237" s="84">
        <v>12</v>
      </c>
      <c r="L237" s="84">
        <v>13</v>
      </c>
      <c r="M237" s="84">
        <v>16</v>
      </c>
      <c r="N237" s="84">
        <v>15</v>
      </c>
      <c r="O237" s="84">
        <v>26</v>
      </c>
      <c r="P237" s="84">
        <v>16</v>
      </c>
      <c r="Q237" s="84">
        <v>18</v>
      </c>
      <c r="R237" s="84">
        <v>17</v>
      </c>
      <c r="S237" s="84">
        <v>4</v>
      </c>
      <c r="T237" s="84">
        <v>17</v>
      </c>
      <c r="U237" s="84">
        <v>3</v>
      </c>
      <c r="V237" s="277">
        <v>11</v>
      </c>
      <c r="W237" s="248">
        <f>AVERAGE(C237:V237)</f>
        <v>14.25</v>
      </c>
      <c r="X237" s="248"/>
      <c r="Y237" s="248"/>
      <c r="Z237" s="292"/>
    </row>
    <row r="238" ht="26" customHeight="1">
      <c r="B238" s="77">
        <v>44119</v>
      </c>
      <c r="C238" s="80">
        <v>10</v>
      </c>
      <c r="D238" s="81">
        <v>16</v>
      </c>
      <c r="E238" s="81">
        <v>13</v>
      </c>
      <c r="F238" s="81">
        <v>12</v>
      </c>
      <c r="G238" s="81">
        <v>10</v>
      </c>
      <c r="H238" s="81">
        <v>7</v>
      </c>
      <c r="I238" s="81">
        <v>7</v>
      </c>
      <c r="J238" s="81">
        <v>8</v>
      </c>
      <c r="K238" s="81">
        <v>9</v>
      </c>
      <c r="L238" s="81">
        <v>11</v>
      </c>
      <c r="M238" s="81">
        <v>8</v>
      </c>
      <c r="N238" s="81">
        <v>11</v>
      </c>
      <c r="O238" s="81">
        <v>21</v>
      </c>
      <c r="P238" s="81">
        <v>13</v>
      </c>
      <c r="Q238" s="81">
        <v>13</v>
      </c>
      <c r="R238" s="81">
        <v>11</v>
      </c>
      <c r="S238" s="81">
        <v>-3</v>
      </c>
      <c r="T238" s="81">
        <v>13</v>
      </c>
      <c r="U238" s="81">
        <v>-2</v>
      </c>
      <c r="V238" s="276">
        <v>7</v>
      </c>
      <c r="W238" s="247">
        <f>AVERAGE(C238:V238)</f>
        <v>9.75</v>
      </c>
      <c r="X238" s="247"/>
      <c r="Y238" s="247"/>
      <c r="Z238" s="299"/>
    </row>
    <row r="239" ht="26" customHeight="1">
      <c r="B239" s="77">
        <v>44120</v>
      </c>
      <c r="C239" s="83">
        <v>12</v>
      </c>
      <c r="D239" s="84">
        <v>20</v>
      </c>
      <c r="E239" s="84">
        <v>16</v>
      </c>
      <c r="F239" s="84">
        <v>11</v>
      </c>
      <c r="G239" s="84">
        <v>15</v>
      </c>
      <c r="H239" s="84">
        <v>11</v>
      </c>
      <c r="I239" s="84">
        <v>8</v>
      </c>
      <c r="J239" s="84">
        <v>8</v>
      </c>
      <c r="K239" s="84">
        <v>9</v>
      </c>
      <c r="L239" s="84">
        <v>10</v>
      </c>
      <c r="M239" s="84">
        <v>10</v>
      </c>
      <c r="N239" s="84">
        <v>10</v>
      </c>
      <c r="O239" s="84">
        <v>23</v>
      </c>
      <c r="P239" s="84">
        <v>13</v>
      </c>
      <c r="Q239" s="84">
        <v>15</v>
      </c>
      <c r="R239" s="84">
        <v>11</v>
      </c>
      <c r="S239" s="84">
        <v>-4</v>
      </c>
      <c r="T239" s="84">
        <v>16</v>
      </c>
      <c r="U239" s="84">
        <v>-10</v>
      </c>
      <c r="V239" s="277">
        <v>9</v>
      </c>
      <c r="W239" s="248">
        <f>AVERAGE(C239:V239)</f>
        <v>10.65</v>
      </c>
      <c r="X239" s="248"/>
      <c r="Y239" s="248">
        <f>AVERAGE(W235:W239)</f>
        <v>12.87</v>
      </c>
      <c r="Z239" s="297"/>
    </row>
    <row r="240" ht="26" customHeight="1">
      <c r="B240" s="77">
        <v>44121</v>
      </c>
      <c r="C240" s="80">
        <v>11</v>
      </c>
      <c r="D240" s="81">
        <v>25</v>
      </c>
      <c r="E240" s="81">
        <v>20</v>
      </c>
      <c r="F240" s="81">
        <v>15</v>
      </c>
      <c r="G240" s="81">
        <v>17</v>
      </c>
      <c r="H240" s="81">
        <v>12</v>
      </c>
      <c r="I240" s="81">
        <v>10</v>
      </c>
      <c r="J240" s="81">
        <v>11</v>
      </c>
      <c r="K240" s="81">
        <v>14</v>
      </c>
      <c r="L240" s="81">
        <v>17</v>
      </c>
      <c r="M240" s="81">
        <v>17</v>
      </c>
      <c r="N240" s="81">
        <v>15</v>
      </c>
      <c r="O240" s="81">
        <v>26</v>
      </c>
      <c r="P240" s="81">
        <v>14</v>
      </c>
      <c r="Q240" s="81">
        <v>17</v>
      </c>
      <c r="R240" s="81">
        <v>18</v>
      </c>
      <c r="S240" s="81">
        <v>-18</v>
      </c>
      <c r="T240" s="81">
        <v>24</v>
      </c>
      <c r="U240" s="81">
        <v>-26</v>
      </c>
      <c r="V240" s="276">
        <v>12</v>
      </c>
      <c r="W240" s="247">
        <f>AVERAGE(C240:V240)</f>
        <v>12.55</v>
      </c>
      <c r="X240" s="247"/>
      <c r="Y240" s="247"/>
      <c r="Z240" s="247">
        <f>AVERAGE(W240:W241)</f>
        <v>12.6</v>
      </c>
    </row>
    <row r="241" ht="26" customHeight="1">
      <c r="B241" s="77">
        <v>44122</v>
      </c>
      <c r="C241" s="83">
        <v>13</v>
      </c>
      <c r="D241" s="84">
        <v>36</v>
      </c>
      <c r="E241" s="84">
        <v>15</v>
      </c>
      <c r="F241" s="84">
        <v>21</v>
      </c>
      <c r="G241" s="84">
        <v>17</v>
      </c>
      <c r="H241" s="84">
        <v>14</v>
      </c>
      <c r="I241" s="84">
        <v>16</v>
      </c>
      <c r="J241" s="84">
        <v>13</v>
      </c>
      <c r="K241" s="84">
        <v>12</v>
      </c>
      <c r="L241" s="84">
        <v>21</v>
      </c>
      <c r="M241" s="84">
        <v>-1</v>
      </c>
      <c r="N241" s="84">
        <v>8</v>
      </c>
      <c r="O241" s="84">
        <v>31</v>
      </c>
      <c r="P241" s="84">
        <v>20</v>
      </c>
      <c r="Q241" s="84">
        <v>16</v>
      </c>
      <c r="R241" s="84">
        <v>21</v>
      </c>
      <c r="S241" s="84">
        <v>-21</v>
      </c>
      <c r="T241" s="84">
        <v>25</v>
      </c>
      <c r="U241" s="84">
        <v>-39</v>
      </c>
      <c r="V241" s="277">
        <v>15</v>
      </c>
      <c r="W241" s="248">
        <f>AVERAGE(C241:V241)</f>
        <v>12.65</v>
      </c>
      <c r="X241" s="248">
        <f>AVERAGE(W235:W241)</f>
        <v>12.7928571428571</v>
      </c>
      <c r="Y241" s="248"/>
      <c r="Z241" s="300"/>
    </row>
    <row r="242" ht="26" customHeight="1">
      <c r="B242" s="77">
        <v>44123</v>
      </c>
      <c r="C242" s="80">
        <v>10</v>
      </c>
      <c r="D242" s="81">
        <v>18</v>
      </c>
      <c r="E242" s="81">
        <v>16</v>
      </c>
      <c r="F242" s="81">
        <v>8</v>
      </c>
      <c r="G242" s="81">
        <v>7</v>
      </c>
      <c r="H242" s="81">
        <v>10</v>
      </c>
      <c r="I242" s="81">
        <v>4</v>
      </c>
      <c r="J242" s="81">
        <v>9</v>
      </c>
      <c r="K242" s="81">
        <v>5</v>
      </c>
      <c r="L242" s="81">
        <v>11</v>
      </c>
      <c r="M242" s="81">
        <v>9</v>
      </c>
      <c r="N242" s="81">
        <v>8</v>
      </c>
      <c r="O242" s="81">
        <v>20</v>
      </c>
      <c r="P242" s="81">
        <v>12</v>
      </c>
      <c r="Q242" s="81">
        <v>11</v>
      </c>
      <c r="R242" s="81">
        <v>10</v>
      </c>
      <c r="S242" s="81">
        <v>-2</v>
      </c>
      <c r="T242" s="81">
        <v>13</v>
      </c>
      <c r="U242" s="81">
        <v>0</v>
      </c>
      <c r="V242" s="276">
        <v>8</v>
      </c>
      <c r="W242" s="247">
        <f>AVERAGE(C242:V242)</f>
        <v>9.35</v>
      </c>
      <c r="X242" s="247"/>
      <c r="Y242" s="247"/>
      <c r="Z242" s="299"/>
    </row>
    <row r="243" ht="26" customHeight="1">
      <c r="B243" s="77">
        <v>44124</v>
      </c>
      <c r="C243" s="83">
        <v>10</v>
      </c>
      <c r="D243" s="84">
        <v>20</v>
      </c>
      <c r="E243" s="84">
        <v>16</v>
      </c>
      <c r="F243" s="84">
        <v>11</v>
      </c>
      <c r="G243" s="84">
        <v>9</v>
      </c>
      <c r="H243" s="84">
        <v>12</v>
      </c>
      <c r="I243" s="84">
        <v>8</v>
      </c>
      <c r="J243" s="84">
        <v>11</v>
      </c>
      <c r="K243" s="84">
        <v>8</v>
      </c>
      <c r="L243" s="84">
        <v>12</v>
      </c>
      <c r="M243" s="84">
        <v>16</v>
      </c>
      <c r="N243" s="84">
        <v>12</v>
      </c>
      <c r="O243" s="84">
        <v>23</v>
      </c>
      <c r="P243" s="84">
        <v>14</v>
      </c>
      <c r="Q243" s="84">
        <v>13</v>
      </c>
      <c r="R243" s="84">
        <v>13</v>
      </c>
      <c r="S243" s="84">
        <v>3</v>
      </c>
      <c r="T243" s="84">
        <v>14</v>
      </c>
      <c r="U243" s="84">
        <v>3</v>
      </c>
      <c r="V243" s="277">
        <v>12</v>
      </c>
      <c r="W243" s="248">
        <f>AVERAGE(C243:V243)</f>
        <v>12</v>
      </c>
      <c r="X243" s="248"/>
      <c r="Y243" s="248"/>
      <c r="Z243" s="292"/>
    </row>
    <row r="244" ht="26" customHeight="1">
      <c r="B244" s="77">
        <v>44125</v>
      </c>
      <c r="C244" s="80">
        <v>12</v>
      </c>
      <c r="D244" s="81">
        <v>19</v>
      </c>
      <c r="E244" s="81">
        <v>18</v>
      </c>
      <c r="F244" s="81">
        <v>12</v>
      </c>
      <c r="G244" s="81">
        <v>11</v>
      </c>
      <c r="H244" s="81">
        <v>14</v>
      </c>
      <c r="I244" s="81">
        <v>10</v>
      </c>
      <c r="J244" s="81">
        <v>11</v>
      </c>
      <c r="K244" s="81">
        <v>9</v>
      </c>
      <c r="L244" s="81">
        <v>13</v>
      </c>
      <c r="M244" s="81">
        <v>18</v>
      </c>
      <c r="N244" s="81">
        <v>13</v>
      </c>
      <c r="O244" s="81">
        <v>26</v>
      </c>
      <c r="P244" s="81">
        <v>14</v>
      </c>
      <c r="Q244" s="81">
        <v>16</v>
      </c>
      <c r="R244" s="81">
        <v>17</v>
      </c>
      <c r="S244" s="81">
        <v>1</v>
      </c>
      <c r="T244" s="81">
        <v>18</v>
      </c>
      <c r="U244" s="81">
        <v>4</v>
      </c>
      <c r="V244" s="276">
        <v>13</v>
      </c>
      <c r="W244" s="247">
        <f>AVERAGE(C244:V244)</f>
        <v>13.45</v>
      </c>
      <c r="X244" s="247"/>
      <c r="Y244" s="247"/>
      <c r="Z244" s="299"/>
    </row>
    <row r="245" ht="26" customHeight="1">
      <c r="B245" s="77">
        <v>44126</v>
      </c>
      <c r="C245" s="83">
        <v>10</v>
      </c>
      <c r="D245" s="84">
        <v>16</v>
      </c>
      <c r="E245" s="84">
        <v>14</v>
      </c>
      <c r="F245" s="84">
        <v>10</v>
      </c>
      <c r="G245" s="84">
        <v>8</v>
      </c>
      <c r="H245" s="84">
        <v>7</v>
      </c>
      <c r="I245" s="84">
        <v>5</v>
      </c>
      <c r="J245" s="84">
        <v>10</v>
      </c>
      <c r="K245" s="84">
        <v>5</v>
      </c>
      <c r="L245" s="84">
        <v>10</v>
      </c>
      <c r="M245" s="84">
        <v>15</v>
      </c>
      <c r="N245" s="84">
        <v>9</v>
      </c>
      <c r="O245" s="84">
        <v>20</v>
      </c>
      <c r="P245" s="84">
        <v>11</v>
      </c>
      <c r="Q245" s="84">
        <v>11</v>
      </c>
      <c r="R245" s="84">
        <v>10</v>
      </c>
      <c r="S245" s="84">
        <v>-2</v>
      </c>
      <c r="T245" s="84">
        <v>13</v>
      </c>
      <c r="U245" s="84">
        <v>-4</v>
      </c>
      <c r="V245" s="277">
        <v>8</v>
      </c>
      <c r="W245" s="248">
        <f>AVERAGE(C245:V245)</f>
        <v>9.300000000000001</v>
      </c>
      <c r="X245" s="248"/>
      <c r="Y245" s="248"/>
      <c r="Z245" s="292"/>
    </row>
    <row r="246" ht="26" customHeight="1">
      <c r="B246" s="77">
        <v>44127</v>
      </c>
      <c r="C246" s="80">
        <v>10</v>
      </c>
      <c r="D246" s="81">
        <v>18</v>
      </c>
      <c r="E246" s="81">
        <v>15</v>
      </c>
      <c r="F246" s="81">
        <v>4</v>
      </c>
      <c r="G246" s="81">
        <v>7</v>
      </c>
      <c r="H246" s="81">
        <v>11</v>
      </c>
      <c r="I246" s="81">
        <v>4</v>
      </c>
      <c r="J246" s="81">
        <v>7</v>
      </c>
      <c r="K246" s="81">
        <v>4</v>
      </c>
      <c r="L246" s="81">
        <v>10</v>
      </c>
      <c r="M246" s="81">
        <v>9</v>
      </c>
      <c r="N246" s="81">
        <v>7</v>
      </c>
      <c r="O246" s="81">
        <v>20</v>
      </c>
      <c r="P246" s="81">
        <v>9</v>
      </c>
      <c r="Q246" s="81">
        <v>12</v>
      </c>
      <c r="R246" s="81">
        <v>8</v>
      </c>
      <c r="S246" s="81">
        <v>-5</v>
      </c>
      <c r="T246" s="81">
        <v>11</v>
      </c>
      <c r="U246" s="81">
        <v>-14</v>
      </c>
      <c r="V246" s="276">
        <v>6</v>
      </c>
      <c r="W246" s="247">
        <f>AVERAGE(C246:V246)</f>
        <v>7.65</v>
      </c>
      <c r="X246" s="247"/>
      <c r="Y246" s="247">
        <f>AVERAGE(W242:W246)</f>
        <v>10.35</v>
      </c>
      <c r="Z246" s="296"/>
    </row>
    <row r="247" ht="26" customHeight="1">
      <c r="B247" s="77">
        <v>44128</v>
      </c>
      <c r="C247" s="83">
        <v>12</v>
      </c>
      <c r="D247" s="84">
        <v>21</v>
      </c>
      <c r="E247" s="84">
        <v>18</v>
      </c>
      <c r="F247" s="84">
        <v>7</v>
      </c>
      <c r="G247" s="84">
        <v>10</v>
      </c>
      <c r="H247" s="84">
        <v>9</v>
      </c>
      <c r="I247" s="84">
        <v>2</v>
      </c>
      <c r="J247" s="84">
        <v>2</v>
      </c>
      <c r="K247" s="84">
        <v>3</v>
      </c>
      <c r="L247" s="84">
        <v>10</v>
      </c>
      <c r="M247" s="84">
        <v>15</v>
      </c>
      <c r="N247" s="84">
        <v>8</v>
      </c>
      <c r="O247" s="84">
        <v>21</v>
      </c>
      <c r="P247" s="84">
        <v>15</v>
      </c>
      <c r="Q247" s="84">
        <v>15</v>
      </c>
      <c r="R247" s="84">
        <v>11</v>
      </c>
      <c r="S247" s="84">
        <v>-26</v>
      </c>
      <c r="T247" s="84">
        <v>11</v>
      </c>
      <c r="U247" s="84">
        <v>-27</v>
      </c>
      <c r="V247" s="277">
        <v>6</v>
      </c>
      <c r="W247" s="248">
        <f>AVERAGE(C247:V247)</f>
        <v>7.15</v>
      </c>
      <c r="X247" s="248"/>
      <c r="Y247" s="248"/>
      <c r="Z247" s="248">
        <f>AVERAGE(W247:W248)</f>
        <v>5.9</v>
      </c>
    </row>
    <row r="248" ht="26" customHeight="1">
      <c r="B248" s="77">
        <v>44129</v>
      </c>
      <c r="C248" s="80">
        <v>12</v>
      </c>
      <c r="D248" s="81">
        <v>32</v>
      </c>
      <c r="E248" s="81">
        <v>8</v>
      </c>
      <c r="F248" s="81">
        <v>3</v>
      </c>
      <c r="G248" s="81">
        <v>11</v>
      </c>
      <c r="H248" s="81">
        <v>12</v>
      </c>
      <c r="I248" s="81">
        <v>5</v>
      </c>
      <c r="J248" s="81">
        <v>0</v>
      </c>
      <c r="K248" s="81">
        <v>-1</v>
      </c>
      <c r="L248" s="81">
        <v>13</v>
      </c>
      <c r="M248" s="81">
        <v>-5</v>
      </c>
      <c r="N248" s="81">
        <v>-4</v>
      </c>
      <c r="O248" s="81">
        <v>25</v>
      </c>
      <c r="P248" s="81">
        <v>21</v>
      </c>
      <c r="Q248" s="81">
        <v>13</v>
      </c>
      <c r="R248" s="81">
        <v>8</v>
      </c>
      <c r="S248" s="81">
        <v>-34</v>
      </c>
      <c r="T248" s="81">
        <v>2</v>
      </c>
      <c r="U248" s="81">
        <v>-39</v>
      </c>
      <c r="V248" s="276">
        <v>11</v>
      </c>
      <c r="W248" s="247">
        <f>AVERAGE(C248:V248)</f>
        <v>4.65</v>
      </c>
      <c r="X248" s="247">
        <f>AVERAGE(W242:W248)</f>
        <v>9.078571428571429</v>
      </c>
      <c r="Y248" s="247"/>
      <c r="Z248" s="290"/>
    </row>
    <row r="249" ht="26" customHeight="1">
      <c r="B249" s="77">
        <v>44130</v>
      </c>
      <c r="C249" s="83">
        <v>6</v>
      </c>
      <c r="D249" s="84">
        <v>17</v>
      </c>
      <c r="E249" s="84">
        <v>10</v>
      </c>
      <c r="F249" s="84">
        <v>-1</v>
      </c>
      <c r="G249" s="84">
        <v>6</v>
      </c>
      <c r="H249" s="84">
        <v>13</v>
      </c>
      <c r="I249" s="84">
        <v>-2</v>
      </c>
      <c r="J249" s="84">
        <v>2</v>
      </c>
      <c r="K249" s="84">
        <v>0</v>
      </c>
      <c r="L249" s="84">
        <v>7</v>
      </c>
      <c r="M249" s="84">
        <v>9</v>
      </c>
      <c r="N249" s="84">
        <v>3</v>
      </c>
      <c r="O249" s="84">
        <v>18</v>
      </c>
      <c r="P249" s="84">
        <v>9</v>
      </c>
      <c r="Q249" s="84">
        <v>7</v>
      </c>
      <c r="R249" s="84">
        <v>6</v>
      </c>
      <c r="S249" s="84">
        <v>-17</v>
      </c>
      <c r="T249" s="84">
        <v>7</v>
      </c>
      <c r="U249" s="84">
        <v>-4</v>
      </c>
      <c r="V249" s="277">
        <v>4</v>
      </c>
      <c r="W249" s="248">
        <f>AVERAGE(C249:V249)</f>
        <v>5</v>
      </c>
      <c r="X249" s="248"/>
      <c r="Y249" s="248"/>
      <c r="Z249" s="292"/>
    </row>
    <row r="250" ht="26" customHeight="1">
      <c r="B250" s="77">
        <v>44131</v>
      </c>
      <c r="C250" s="80">
        <v>8</v>
      </c>
      <c r="D250" s="81">
        <v>18</v>
      </c>
      <c r="E250" s="81">
        <v>12</v>
      </c>
      <c r="F250" s="81">
        <v>4</v>
      </c>
      <c r="G250" s="81">
        <v>8</v>
      </c>
      <c r="H250" s="81">
        <v>10</v>
      </c>
      <c r="I250" s="81">
        <v>4</v>
      </c>
      <c r="J250" s="81">
        <v>10</v>
      </c>
      <c r="K250" s="81">
        <v>5</v>
      </c>
      <c r="L250" s="81">
        <v>10</v>
      </c>
      <c r="M250" s="81">
        <v>12</v>
      </c>
      <c r="N250" s="81">
        <v>9</v>
      </c>
      <c r="O250" s="81">
        <v>19</v>
      </c>
      <c r="P250" s="81">
        <v>10</v>
      </c>
      <c r="Q250" s="81">
        <v>9</v>
      </c>
      <c r="R250" s="81">
        <v>11</v>
      </c>
      <c r="S250" s="81">
        <v>4</v>
      </c>
      <c r="T250" s="81">
        <v>10</v>
      </c>
      <c r="U250" s="81">
        <v>1</v>
      </c>
      <c r="V250" s="276">
        <v>8</v>
      </c>
      <c r="W250" s="247">
        <f>AVERAGE(C250:V250)</f>
        <v>9.1</v>
      </c>
      <c r="X250" s="247"/>
      <c r="Y250" s="247"/>
      <c r="Z250" s="299"/>
    </row>
    <row r="251" ht="26" customHeight="1">
      <c r="B251" s="77">
        <v>44132</v>
      </c>
      <c r="C251" s="83">
        <v>9</v>
      </c>
      <c r="D251" s="84">
        <v>18</v>
      </c>
      <c r="E251" s="84">
        <v>11</v>
      </c>
      <c r="F251" s="84">
        <v>6</v>
      </c>
      <c r="G251" s="84">
        <v>8</v>
      </c>
      <c r="H251" s="84">
        <v>13</v>
      </c>
      <c r="I251" s="84">
        <v>5</v>
      </c>
      <c r="J251" s="84">
        <v>8</v>
      </c>
      <c r="K251" s="84">
        <v>4</v>
      </c>
      <c r="L251" s="84">
        <v>10</v>
      </c>
      <c r="M251" s="84">
        <v>15</v>
      </c>
      <c r="N251" s="84">
        <v>9</v>
      </c>
      <c r="O251" s="84">
        <v>20</v>
      </c>
      <c r="P251" s="84">
        <v>10</v>
      </c>
      <c r="Q251" s="84">
        <v>11</v>
      </c>
      <c r="R251" s="84">
        <v>10</v>
      </c>
      <c r="S251" s="84">
        <v>2</v>
      </c>
      <c r="T251" s="84">
        <v>12</v>
      </c>
      <c r="U251" s="84">
        <v>-2</v>
      </c>
      <c r="V251" s="277">
        <v>8</v>
      </c>
      <c r="W251" s="248">
        <f>AVERAGE(C251:V251)</f>
        <v>9.35</v>
      </c>
      <c r="X251" s="248"/>
      <c r="Y251" s="248"/>
      <c r="Z251" s="292"/>
    </row>
    <row r="252" ht="26" customHeight="1">
      <c r="B252" s="77">
        <v>44133</v>
      </c>
      <c r="C252" s="80">
        <v>6</v>
      </c>
      <c r="D252" s="81">
        <v>14</v>
      </c>
      <c r="E252" s="81">
        <v>7</v>
      </c>
      <c r="F252" s="81">
        <v>1</v>
      </c>
      <c r="G252" s="81">
        <v>5</v>
      </c>
      <c r="H252" s="81">
        <v>9</v>
      </c>
      <c r="I252" s="81">
        <v>0</v>
      </c>
      <c r="J252" s="81">
        <v>7</v>
      </c>
      <c r="K252" s="81">
        <v>1</v>
      </c>
      <c r="L252" s="81">
        <v>7</v>
      </c>
      <c r="M252" s="81">
        <v>13</v>
      </c>
      <c r="N252" s="81">
        <v>7</v>
      </c>
      <c r="O252" s="81">
        <v>17</v>
      </c>
      <c r="P252" s="81">
        <v>6</v>
      </c>
      <c r="Q252" s="81">
        <v>7</v>
      </c>
      <c r="R252" s="81">
        <v>6</v>
      </c>
      <c r="S252" s="81">
        <v>-4</v>
      </c>
      <c r="T252" s="81">
        <v>9</v>
      </c>
      <c r="U252" s="81">
        <v>-6</v>
      </c>
      <c r="V252" s="276">
        <v>4</v>
      </c>
      <c r="W252" s="247">
        <f>AVERAGE(C252:V252)</f>
        <v>5.8</v>
      </c>
      <c r="X252" s="247"/>
      <c r="Y252" s="247"/>
      <c r="Z252" s="299"/>
    </row>
    <row r="253" ht="26" customHeight="1">
      <c r="B253" s="77">
        <v>44134</v>
      </c>
      <c r="C253" s="83">
        <v>7</v>
      </c>
      <c r="D253" s="84">
        <v>16</v>
      </c>
      <c r="E253" s="84">
        <v>10</v>
      </c>
      <c r="F253" s="84">
        <v>1</v>
      </c>
      <c r="G253" s="84">
        <v>5</v>
      </c>
      <c r="H253" s="84">
        <v>9</v>
      </c>
      <c r="I253" s="84">
        <v>0</v>
      </c>
      <c r="J253" s="84">
        <v>1</v>
      </c>
      <c r="K253" s="84">
        <v>0</v>
      </c>
      <c r="L253" s="84">
        <v>6</v>
      </c>
      <c r="M253" s="84">
        <v>12</v>
      </c>
      <c r="N253" s="84">
        <v>4</v>
      </c>
      <c r="O253" s="84">
        <v>13</v>
      </c>
      <c r="P253" s="84">
        <v>4</v>
      </c>
      <c r="Q253" s="84">
        <v>7</v>
      </c>
      <c r="R253" s="84">
        <v>5</v>
      </c>
      <c r="S253" s="84">
        <v>-10</v>
      </c>
      <c r="T253" s="84">
        <v>11</v>
      </c>
      <c r="U253" s="84">
        <v>-12</v>
      </c>
      <c r="V253" s="277">
        <v>3</v>
      </c>
      <c r="W253" s="248">
        <f>AVERAGE(C253:V253)</f>
        <v>4.6</v>
      </c>
      <c r="X253" s="248"/>
      <c r="Y253" s="248">
        <f>AVERAGE(W249:W253)</f>
        <v>6.77</v>
      </c>
      <c r="Z253" s="297"/>
    </row>
    <row r="254" ht="26" customHeight="1">
      <c r="B254" s="77">
        <v>44135</v>
      </c>
      <c r="C254" s="80">
        <v>12</v>
      </c>
      <c r="D254" s="81">
        <v>20</v>
      </c>
      <c r="E254" s="81">
        <v>16</v>
      </c>
      <c r="F254" s="81">
        <v>8</v>
      </c>
      <c r="G254" s="81">
        <v>8</v>
      </c>
      <c r="H254" s="81">
        <v>8</v>
      </c>
      <c r="I254" s="81">
        <v>7</v>
      </c>
      <c r="J254" s="81">
        <v>2</v>
      </c>
      <c r="K254" s="81">
        <v>5</v>
      </c>
      <c r="L254" s="81">
        <v>11</v>
      </c>
      <c r="M254" s="81">
        <v>23</v>
      </c>
      <c r="N254" s="81">
        <v>8</v>
      </c>
      <c r="O254" s="81">
        <v>19</v>
      </c>
      <c r="P254" s="81">
        <v>10</v>
      </c>
      <c r="Q254" s="81">
        <v>13</v>
      </c>
      <c r="R254" s="81">
        <v>6</v>
      </c>
      <c r="S254" s="81">
        <v>-30</v>
      </c>
      <c r="T254" s="81">
        <v>11</v>
      </c>
      <c r="U254" s="81">
        <v>-28</v>
      </c>
      <c r="V254" s="276">
        <v>5</v>
      </c>
      <c r="W254" s="247">
        <f>AVERAGE(C254:V254)</f>
        <v>6.7</v>
      </c>
      <c r="X254" s="247"/>
      <c r="Y254" s="247"/>
      <c r="Z254" s="247">
        <f>AVERAGE(W254:W255)</f>
        <v>0.675</v>
      </c>
    </row>
    <row r="255" ht="26" customHeight="1">
      <c r="B255" s="77">
        <v>44136</v>
      </c>
      <c r="C255" s="83">
        <v>3</v>
      </c>
      <c r="D255" s="84">
        <v>21</v>
      </c>
      <c r="E255" s="84">
        <v>8</v>
      </c>
      <c r="F255" s="84">
        <v>-7</v>
      </c>
      <c r="G255" s="84">
        <v>-5</v>
      </c>
      <c r="H255" s="84">
        <v>-8</v>
      </c>
      <c r="I255" s="84">
        <v>-5</v>
      </c>
      <c r="J255" s="84">
        <v>-13</v>
      </c>
      <c r="K255" s="84">
        <v>-9</v>
      </c>
      <c r="L255" s="84">
        <v>7</v>
      </c>
      <c r="M255" s="84">
        <v>-6</v>
      </c>
      <c r="N255" s="84">
        <v>-8</v>
      </c>
      <c r="O255" s="84">
        <v>21</v>
      </c>
      <c r="P255" s="84">
        <v>11</v>
      </c>
      <c r="Q255" s="84">
        <v>7</v>
      </c>
      <c r="R255" s="84">
        <v>-8</v>
      </c>
      <c r="S255" s="84">
        <v>-49</v>
      </c>
      <c r="T255" s="84">
        <v>-10</v>
      </c>
      <c r="U255" s="84">
        <v>-48</v>
      </c>
      <c r="V255" s="277">
        <v>-9</v>
      </c>
      <c r="W255" s="248">
        <f>AVERAGE(C255:V255)</f>
        <v>-5.35</v>
      </c>
      <c r="X255" s="248">
        <f>AVERAGE(W249:W255)</f>
        <v>5.02857142857143</v>
      </c>
      <c r="Y255" s="248"/>
      <c r="Z255" s="300"/>
    </row>
    <row r="256" ht="26" customHeight="1">
      <c r="B256" s="77">
        <v>44137</v>
      </c>
      <c r="C256" s="80">
        <v>7</v>
      </c>
      <c r="D256" s="81">
        <v>12</v>
      </c>
      <c r="E256" s="81">
        <v>6</v>
      </c>
      <c r="F256" s="81">
        <v>-1</v>
      </c>
      <c r="G256" s="81">
        <v>1</v>
      </c>
      <c r="H256" s="81">
        <v>7</v>
      </c>
      <c r="I256" s="81">
        <v>-2</v>
      </c>
      <c r="J256" s="81">
        <v>6</v>
      </c>
      <c r="K256" s="81">
        <v>0</v>
      </c>
      <c r="L256" s="81">
        <v>3</v>
      </c>
      <c r="M256" s="81">
        <v>10</v>
      </c>
      <c r="N256" s="81">
        <v>4</v>
      </c>
      <c r="O256" s="81">
        <v>12</v>
      </c>
      <c r="P256" s="81">
        <v>2</v>
      </c>
      <c r="Q256" s="81">
        <v>0</v>
      </c>
      <c r="R256" s="81">
        <v>4</v>
      </c>
      <c r="S256" s="81">
        <v>-15</v>
      </c>
      <c r="T256" s="81">
        <v>3</v>
      </c>
      <c r="U256" s="81">
        <v>-4</v>
      </c>
      <c r="V256" s="276">
        <v>4</v>
      </c>
      <c r="W256" s="247">
        <f>AVERAGE(C256:V256)</f>
        <v>2.95</v>
      </c>
      <c r="X256" s="247"/>
      <c r="Y256" s="247"/>
      <c r="Z256" s="299"/>
    </row>
    <row r="257" ht="26" customHeight="1">
      <c r="B257" s="77">
        <v>44138</v>
      </c>
      <c r="C257" s="83">
        <v>7</v>
      </c>
      <c r="D257" s="84">
        <v>15</v>
      </c>
      <c r="E257" s="84">
        <v>8</v>
      </c>
      <c r="F257" s="84">
        <v>3</v>
      </c>
      <c r="G257" s="84">
        <v>6</v>
      </c>
      <c r="H257" s="84">
        <v>7</v>
      </c>
      <c r="I257" s="84">
        <v>2</v>
      </c>
      <c r="J257" s="84">
        <v>9</v>
      </c>
      <c r="K257" s="84">
        <v>2</v>
      </c>
      <c r="L257" s="84">
        <v>8</v>
      </c>
      <c r="M257" s="84">
        <v>13</v>
      </c>
      <c r="N257" s="84">
        <v>6</v>
      </c>
      <c r="O257" s="84">
        <v>13</v>
      </c>
      <c r="P257" s="84">
        <v>7</v>
      </c>
      <c r="Q257" s="84">
        <v>5</v>
      </c>
      <c r="R257" s="84">
        <v>7</v>
      </c>
      <c r="S257" s="84">
        <v>-6</v>
      </c>
      <c r="T257" s="84">
        <v>6</v>
      </c>
      <c r="U257" s="84">
        <v>-1</v>
      </c>
      <c r="V257" s="277">
        <v>6</v>
      </c>
      <c r="W257" s="248">
        <f>AVERAGE(C257:V257)</f>
        <v>6.15</v>
      </c>
      <c r="X257" s="248"/>
      <c r="Y257" s="248"/>
      <c r="Z257" s="292"/>
    </row>
    <row r="258" ht="26" customHeight="1">
      <c r="B258" s="77">
        <v>44139</v>
      </c>
      <c r="C258" s="80">
        <v>6</v>
      </c>
      <c r="D258" s="81">
        <v>14</v>
      </c>
      <c r="E258" s="81">
        <v>15</v>
      </c>
      <c r="F258" s="81">
        <v>5</v>
      </c>
      <c r="G258" s="81">
        <v>6</v>
      </c>
      <c r="H258" s="81">
        <v>10</v>
      </c>
      <c r="I258" s="81">
        <v>1</v>
      </c>
      <c r="J258" s="81">
        <v>10</v>
      </c>
      <c r="K258" s="81">
        <v>8</v>
      </c>
      <c r="L258" s="81">
        <v>7</v>
      </c>
      <c r="M258" s="81">
        <v>12</v>
      </c>
      <c r="N258" s="81">
        <v>15</v>
      </c>
      <c r="O258" s="81">
        <v>17</v>
      </c>
      <c r="P258" s="81">
        <v>9</v>
      </c>
      <c r="Q258" s="81">
        <v>6</v>
      </c>
      <c r="R258" s="81">
        <v>9</v>
      </c>
      <c r="S258" s="81">
        <v>-10</v>
      </c>
      <c r="T258" s="81">
        <v>13</v>
      </c>
      <c r="U258" s="81">
        <v>1</v>
      </c>
      <c r="V258" s="276">
        <v>7</v>
      </c>
      <c r="W258" s="247">
        <f>AVERAGE(C258:V258)</f>
        <v>8.050000000000001</v>
      </c>
      <c r="X258" s="247"/>
      <c r="Y258" s="247"/>
      <c r="Z258" s="299"/>
    </row>
    <row r="259" ht="26" customHeight="1">
      <c r="B259" s="77">
        <v>44140</v>
      </c>
      <c r="C259" s="83">
        <v>2</v>
      </c>
      <c r="D259" s="84">
        <v>11</v>
      </c>
      <c r="E259" s="84">
        <v>16</v>
      </c>
      <c r="F259" s="84">
        <v>-4</v>
      </c>
      <c r="G259" s="84">
        <v>5</v>
      </c>
      <c r="H259" s="84">
        <v>8</v>
      </c>
      <c r="I259" s="84">
        <v>-3</v>
      </c>
      <c r="J259" s="84">
        <v>4</v>
      </c>
      <c r="K259" s="84">
        <v>7</v>
      </c>
      <c r="L259" s="84">
        <v>5</v>
      </c>
      <c r="M259" s="84">
        <v>7</v>
      </c>
      <c r="N259" s="84">
        <v>11</v>
      </c>
      <c r="O259" s="84">
        <v>16</v>
      </c>
      <c r="P259" s="84">
        <v>7</v>
      </c>
      <c r="Q259" s="84">
        <v>10</v>
      </c>
      <c r="R259" s="84">
        <v>4</v>
      </c>
      <c r="S259" s="84">
        <v>-14</v>
      </c>
      <c r="T259" s="84">
        <v>6</v>
      </c>
      <c r="U259" s="84">
        <v>1</v>
      </c>
      <c r="V259" s="277">
        <v>4</v>
      </c>
      <c r="W259" s="248">
        <f>AVERAGE(C259:V259)</f>
        <v>5.15</v>
      </c>
      <c r="X259" s="248"/>
      <c r="Y259" s="248"/>
      <c r="Z259" s="292"/>
    </row>
    <row r="260" ht="26" customHeight="1">
      <c r="B260" s="77">
        <v>44141</v>
      </c>
      <c r="C260" s="80">
        <v>3</v>
      </c>
      <c r="D260" s="81">
        <v>7</v>
      </c>
      <c r="E260" s="81">
        <v>-17</v>
      </c>
      <c r="F260" s="81">
        <v>-5</v>
      </c>
      <c r="G260" s="81">
        <v>4</v>
      </c>
      <c r="H260" s="81">
        <v>8</v>
      </c>
      <c r="I260" s="81">
        <v>-2</v>
      </c>
      <c r="J260" s="81">
        <v>-2</v>
      </c>
      <c r="K260" s="81">
        <v>-17</v>
      </c>
      <c r="L260" s="81">
        <v>3</v>
      </c>
      <c r="M260" s="81">
        <v>3</v>
      </c>
      <c r="N260" s="81">
        <v>-20</v>
      </c>
      <c r="O260" s="81">
        <v>-1</v>
      </c>
      <c r="P260" s="81">
        <v>4</v>
      </c>
      <c r="Q260" s="81">
        <v>-7</v>
      </c>
      <c r="R260" s="81">
        <v>5</v>
      </c>
      <c r="S260" s="81">
        <v>-17</v>
      </c>
      <c r="T260" s="81">
        <v>5</v>
      </c>
      <c r="U260" s="81">
        <v>-30</v>
      </c>
      <c r="V260" s="276">
        <v>2</v>
      </c>
      <c r="W260" s="247">
        <f>AVERAGE(C260:V260)</f>
        <v>-3.7</v>
      </c>
      <c r="X260" s="247"/>
      <c r="Y260" s="247">
        <f>AVERAGE(W256:W260)</f>
        <v>3.72</v>
      </c>
      <c r="Z260" s="296"/>
    </row>
    <row r="261" ht="26" customHeight="1">
      <c r="B261" s="77">
        <v>44142</v>
      </c>
      <c r="C261" s="83">
        <v>6</v>
      </c>
      <c r="D261" s="84">
        <v>7</v>
      </c>
      <c r="E261" s="84">
        <v>-24</v>
      </c>
      <c r="F261" s="84">
        <v>4</v>
      </c>
      <c r="G261" s="84">
        <v>3</v>
      </c>
      <c r="H261" s="84">
        <v>7</v>
      </c>
      <c r="I261" s="84">
        <v>4</v>
      </c>
      <c r="J261" s="84">
        <v>-1</v>
      </c>
      <c r="K261" s="84">
        <v>-35</v>
      </c>
      <c r="L261" s="84">
        <v>5</v>
      </c>
      <c r="M261" s="84">
        <v>4</v>
      </c>
      <c r="N261" s="84">
        <v>-42</v>
      </c>
      <c r="O261" s="84">
        <v>-5</v>
      </c>
      <c r="P261" s="84">
        <v>6</v>
      </c>
      <c r="Q261" s="84">
        <v>-10</v>
      </c>
      <c r="R261" s="84">
        <v>4</v>
      </c>
      <c r="S261" s="84">
        <v>-37</v>
      </c>
      <c r="T261" s="84">
        <v>5</v>
      </c>
      <c r="U261" s="84">
        <v>-57</v>
      </c>
      <c r="V261" s="277">
        <v>1</v>
      </c>
      <c r="W261" s="248">
        <f>AVERAGE(C261:V261)</f>
        <v>-7.75</v>
      </c>
      <c r="X261" s="248"/>
      <c r="Y261" s="248"/>
      <c r="Z261" s="248">
        <f>AVERAGE(W261:W262)</f>
        <v>-14.175</v>
      </c>
    </row>
    <row r="262" ht="26" customHeight="1">
      <c r="B262" s="77">
        <v>44143</v>
      </c>
      <c r="C262" s="80">
        <v>1</v>
      </c>
      <c r="D262" s="81">
        <v>-9</v>
      </c>
      <c r="E262" s="81">
        <v>-50</v>
      </c>
      <c r="F262" s="81">
        <v>-2</v>
      </c>
      <c r="G262" s="81">
        <v>-7</v>
      </c>
      <c r="H262" s="81">
        <v>0</v>
      </c>
      <c r="I262" s="81">
        <v>0</v>
      </c>
      <c r="J262" s="81">
        <v>-17</v>
      </c>
      <c r="K262" s="81">
        <v>-58</v>
      </c>
      <c r="L262" s="81">
        <v>5</v>
      </c>
      <c r="M262" s="81">
        <v>-20</v>
      </c>
      <c r="N262" s="81">
        <v>-65</v>
      </c>
      <c r="O262" s="81">
        <v>-22</v>
      </c>
      <c r="P262" s="81">
        <v>16</v>
      </c>
      <c r="Q262" s="81">
        <v>-29</v>
      </c>
      <c r="R262" s="81">
        <v>-1</v>
      </c>
      <c r="S262" s="81">
        <v>-57</v>
      </c>
      <c r="T262" s="81">
        <v>-9</v>
      </c>
      <c r="U262" s="81">
        <v>-81</v>
      </c>
      <c r="V262" s="276">
        <v>-7</v>
      </c>
      <c r="W262" s="247">
        <f>AVERAGE(C262:V262)</f>
        <v>-20.6</v>
      </c>
      <c r="X262" s="247">
        <f>AVERAGE(W256:W262)</f>
        <v>-1.39285714285714</v>
      </c>
      <c r="Y262" s="247"/>
      <c r="Z262" s="290"/>
    </row>
    <row r="263" ht="26" customHeight="1">
      <c r="B263" s="77">
        <v>44144</v>
      </c>
      <c r="C263" s="83">
        <v>5</v>
      </c>
      <c r="D263" s="84">
        <v>9</v>
      </c>
      <c r="E263" s="84">
        <v>-11</v>
      </c>
      <c r="F263" s="84">
        <v>-1</v>
      </c>
      <c r="G263" s="84">
        <v>3</v>
      </c>
      <c r="H263" s="84">
        <v>7</v>
      </c>
      <c r="I263" s="84">
        <v>-2</v>
      </c>
      <c r="J263" s="84">
        <v>4</v>
      </c>
      <c r="K263" s="84">
        <v>-12</v>
      </c>
      <c r="L263" s="84">
        <v>5</v>
      </c>
      <c r="M263" s="84">
        <v>5</v>
      </c>
      <c r="N263" s="84">
        <v>-13</v>
      </c>
      <c r="O263" s="84">
        <v>3</v>
      </c>
      <c r="P263" s="84">
        <v>7</v>
      </c>
      <c r="Q263" s="84">
        <v>-5</v>
      </c>
      <c r="R263" s="84">
        <v>4</v>
      </c>
      <c r="S263" s="84">
        <v>-14</v>
      </c>
      <c r="T263" s="84">
        <v>5</v>
      </c>
      <c r="U263" s="84">
        <v>-18</v>
      </c>
      <c r="V263" s="277">
        <v>4</v>
      </c>
      <c r="W263" s="248">
        <f>AVERAGE(C263:V263)</f>
        <v>-0.75</v>
      </c>
      <c r="X263" s="248"/>
      <c r="Y263" s="248"/>
      <c r="Z263" s="292"/>
    </row>
    <row r="264" ht="26" customHeight="1">
      <c r="B264" s="77">
        <v>44145</v>
      </c>
      <c r="C264" s="80">
        <v>13</v>
      </c>
      <c r="D264" s="81">
        <v>14</v>
      </c>
      <c r="E264" s="81">
        <v>-10</v>
      </c>
      <c r="F264" s="81">
        <v>4</v>
      </c>
      <c r="G264" s="81">
        <v>5</v>
      </c>
      <c r="H264" s="81">
        <v>9</v>
      </c>
      <c r="I264" s="81">
        <v>2</v>
      </c>
      <c r="J264" s="81">
        <v>15</v>
      </c>
      <c r="K264" s="81">
        <v>-9</v>
      </c>
      <c r="L264" s="81">
        <v>9</v>
      </c>
      <c r="M264" s="81">
        <v>10</v>
      </c>
      <c r="N264" s="81">
        <v>-10</v>
      </c>
      <c r="O264" s="81">
        <v>5</v>
      </c>
      <c r="P264" s="81">
        <v>7</v>
      </c>
      <c r="Q264" s="81">
        <v>-3</v>
      </c>
      <c r="R264" s="81">
        <v>19</v>
      </c>
      <c r="S264" s="81">
        <v>-8</v>
      </c>
      <c r="T264" s="81">
        <v>14</v>
      </c>
      <c r="U264" s="81">
        <v>-15</v>
      </c>
      <c r="V264" s="276">
        <v>6</v>
      </c>
      <c r="W264" s="247">
        <f>AVERAGE(C264:V264)</f>
        <v>3.85</v>
      </c>
      <c r="X264" s="247"/>
      <c r="Y264" s="247"/>
      <c r="Z264" s="299"/>
    </row>
    <row r="265" ht="26" customHeight="1">
      <c r="B265" s="77">
        <v>44146</v>
      </c>
      <c r="C265" s="83">
        <v>-1</v>
      </c>
      <c r="D265" s="84">
        <v>4</v>
      </c>
      <c r="E265" s="84">
        <v>-11</v>
      </c>
      <c r="F265" s="84">
        <v>1</v>
      </c>
      <c r="G265" s="84">
        <v>6</v>
      </c>
      <c r="H265" s="84">
        <v>12</v>
      </c>
      <c r="I265" s="84">
        <v>2</v>
      </c>
      <c r="J265" s="84">
        <v>-2</v>
      </c>
      <c r="K265" s="84">
        <v>-10</v>
      </c>
      <c r="L265" s="84">
        <v>8</v>
      </c>
      <c r="M265" s="84">
        <v>11</v>
      </c>
      <c r="N265" s="84">
        <v>-11</v>
      </c>
      <c r="O265" s="84">
        <v>6</v>
      </c>
      <c r="P265" s="84">
        <v>9</v>
      </c>
      <c r="Q265" s="84">
        <v>-2</v>
      </c>
      <c r="R265" s="84">
        <v>3</v>
      </c>
      <c r="S265" s="84">
        <v>-8</v>
      </c>
      <c r="T265" s="84">
        <v>5</v>
      </c>
      <c r="U265" s="84">
        <v>-25</v>
      </c>
      <c r="V265" s="277">
        <v>6</v>
      </c>
      <c r="W265" s="248">
        <f>AVERAGE(C265:V265)</f>
        <v>0.15</v>
      </c>
      <c r="X265" s="248"/>
      <c r="Y265" s="248"/>
      <c r="Z265" s="292"/>
    </row>
    <row r="266" ht="26" customHeight="1">
      <c r="B266" s="77">
        <v>44147</v>
      </c>
      <c r="C266" s="80">
        <v>-4</v>
      </c>
      <c r="D266" s="81">
        <v>2</v>
      </c>
      <c r="E266" s="81">
        <v>-12</v>
      </c>
      <c r="F266" s="81">
        <v>-2</v>
      </c>
      <c r="G266" s="81">
        <v>3</v>
      </c>
      <c r="H266" s="81">
        <v>9</v>
      </c>
      <c r="I266" s="81">
        <v>-2</v>
      </c>
      <c r="J266" s="81">
        <v>-2</v>
      </c>
      <c r="K266" s="81">
        <v>-12</v>
      </c>
      <c r="L266" s="81">
        <v>6</v>
      </c>
      <c r="M266" s="81">
        <v>2</v>
      </c>
      <c r="N266" s="81">
        <v>-13</v>
      </c>
      <c r="O266" s="81">
        <v>3</v>
      </c>
      <c r="P266" s="81">
        <v>7</v>
      </c>
      <c r="Q266" s="81">
        <v>-6</v>
      </c>
      <c r="R266" s="81">
        <v>-1</v>
      </c>
      <c r="S266" s="81">
        <v>-15</v>
      </c>
      <c r="T266" s="81">
        <v>0</v>
      </c>
      <c r="U266" s="81">
        <v>-22</v>
      </c>
      <c r="V266" s="276">
        <v>3</v>
      </c>
      <c r="W266" s="247">
        <f>AVERAGE(C266:V266)</f>
        <v>-2.8</v>
      </c>
      <c r="X266" s="247"/>
      <c r="Y266" s="247"/>
      <c r="Z266" s="299"/>
    </row>
    <row r="267" ht="26" customHeight="1">
      <c r="B267" s="77">
        <v>44148</v>
      </c>
      <c r="C267" s="83">
        <v>-3</v>
      </c>
      <c r="D267" s="84">
        <v>1</v>
      </c>
      <c r="E267" s="84">
        <v>-11</v>
      </c>
      <c r="F267" s="84">
        <v>-1</v>
      </c>
      <c r="G267" s="84">
        <v>5</v>
      </c>
      <c r="H267" s="84">
        <v>12</v>
      </c>
      <c r="I267" s="84">
        <v>0</v>
      </c>
      <c r="J267" s="84">
        <v>-5</v>
      </c>
      <c r="K267" s="84">
        <v>-13</v>
      </c>
      <c r="L267" s="84">
        <v>4</v>
      </c>
      <c r="M267" s="84">
        <v>3</v>
      </c>
      <c r="N267" s="84">
        <v>-14</v>
      </c>
      <c r="O267" s="84">
        <v>2</v>
      </c>
      <c r="P267" s="84">
        <v>5</v>
      </c>
      <c r="Q267" s="84">
        <v>-7</v>
      </c>
      <c r="R267" s="84">
        <v>-2</v>
      </c>
      <c r="S267" s="84">
        <v>-17</v>
      </c>
      <c r="T267" s="84">
        <v>-1</v>
      </c>
      <c r="U267" s="84">
        <v>-29</v>
      </c>
      <c r="V267" s="277">
        <v>5</v>
      </c>
      <c r="W267" s="248">
        <f>AVERAGE(C267:V267)</f>
        <v>-3.3</v>
      </c>
      <c r="X267" s="248"/>
      <c r="Y267" s="248">
        <f>AVERAGE(W263:W267)</f>
        <v>-0.57</v>
      </c>
      <c r="Z267" s="297"/>
    </row>
    <row r="268" ht="26" customHeight="1">
      <c r="B268" s="77">
        <v>44149</v>
      </c>
      <c r="C268" s="80">
        <v>-15</v>
      </c>
      <c r="D268" s="81">
        <v>-3</v>
      </c>
      <c r="E268" s="81">
        <v>-17</v>
      </c>
      <c r="F268" s="81">
        <v>25</v>
      </c>
      <c r="G268" s="81">
        <v>11</v>
      </c>
      <c r="H268" s="81">
        <v>12</v>
      </c>
      <c r="I268" s="81">
        <v>0</v>
      </c>
      <c r="J268" s="81">
        <v>-18</v>
      </c>
      <c r="K268" s="81">
        <v>-29</v>
      </c>
      <c r="L268" s="81">
        <v>17</v>
      </c>
      <c r="M268" s="81">
        <v>3</v>
      </c>
      <c r="N268" s="81">
        <v>-33</v>
      </c>
      <c r="O268" s="81">
        <v>-2</v>
      </c>
      <c r="P268" s="81">
        <v>8</v>
      </c>
      <c r="Q268" s="81">
        <v>-8</v>
      </c>
      <c r="R268" s="81">
        <v>-9</v>
      </c>
      <c r="S268" s="81">
        <v>-40</v>
      </c>
      <c r="T268" s="81">
        <v>-10</v>
      </c>
      <c r="U268" s="81">
        <v>-57</v>
      </c>
      <c r="V268" s="276">
        <v>0</v>
      </c>
      <c r="W268" s="247">
        <f>AVERAGE(C268:V268)</f>
        <v>-8.25</v>
      </c>
      <c r="X268" s="247"/>
      <c r="Y268" s="247"/>
      <c r="Z268" s="247">
        <f>AVERAGE(W268:W269)</f>
        <v>-23.25</v>
      </c>
    </row>
    <row r="269" ht="26" customHeight="1">
      <c r="B269" s="77">
        <v>44150</v>
      </c>
      <c r="C269" s="83">
        <v>-40</v>
      </c>
      <c r="D269" s="84">
        <v>-24</v>
      </c>
      <c r="E269" s="84">
        <v>-40</v>
      </c>
      <c r="F269" s="84">
        <v>-58</v>
      </c>
      <c r="G269" s="84">
        <v>-40</v>
      </c>
      <c r="H269" s="84">
        <v>-34</v>
      </c>
      <c r="I269" s="84">
        <v>-12</v>
      </c>
      <c r="J269" s="84">
        <v>-44</v>
      </c>
      <c r="K269" s="84">
        <v>-54</v>
      </c>
      <c r="L269" s="84">
        <v>-38</v>
      </c>
      <c r="M269" s="84">
        <v>-31</v>
      </c>
      <c r="N269" s="84">
        <v>-62</v>
      </c>
      <c r="O269" s="84">
        <v>-21</v>
      </c>
      <c r="P269" s="84">
        <v>6</v>
      </c>
      <c r="Q269" s="84">
        <v>-27</v>
      </c>
      <c r="R269" s="84">
        <v>-50</v>
      </c>
      <c r="S269" s="84">
        <v>-61</v>
      </c>
      <c r="T269" s="84">
        <v>-38</v>
      </c>
      <c r="U269" s="84">
        <v>-79</v>
      </c>
      <c r="V269" s="277">
        <v>-18</v>
      </c>
      <c r="W269" s="248">
        <f>AVERAGE(C269:V269)</f>
        <v>-38.25</v>
      </c>
      <c r="X269" s="248">
        <f>AVERAGE(W263:W269)</f>
        <v>-7.05</v>
      </c>
      <c r="Y269" s="248"/>
      <c r="Z269" s="300"/>
    </row>
    <row r="270" ht="26" customHeight="1">
      <c r="B270" s="77">
        <v>44151</v>
      </c>
      <c r="C270" s="80">
        <v>3</v>
      </c>
      <c r="D270" s="81">
        <v>6</v>
      </c>
      <c r="E270" s="81">
        <v>-8</v>
      </c>
      <c r="F270" s="81">
        <v>-21</v>
      </c>
      <c r="G270" s="81">
        <v>1</v>
      </c>
      <c r="H270" s="81">
        <v>4</v>
      </c>
      <c r="I270" s="81">
        <v>-1</v>
      </c>
      <c r="J270" s="81">
        <v>3</v>
      </c>
      <c r="K270" s="81">
        <v>-9</v>
      </c>
      <c r="L270" s="81">
        <v>0</v>
      </c>
      <c r="M270" s="81">
        <v>7</v>
      </c>
      <c r="N270" s="81">
        <v>-7</v>
      </c>
      <c r="O270" s="81">
        <v>4</v>
      </c>
      <c r="P270" s="81">
        <v>7</v>
      </c>
      <c r="Q270" s="81">
        <v>-6</v>
      </c>
      <c r="R270" s="81">
        <v>-3</v>
      </c>
      <c r="S270" s="81">
        <v>-17</v>
      </c>
      <c r="T270" s="81">
        <v>4</v>
      </c>
      <c r="U270" s="81">
        <v>-17</v>
      </c>
      <c r="V270" s="276">
        <v>6</v>
      </c>
      <c r="W270" s="247">
        <f>AVERAGE(C270:V270)</f>
        <v>-2.2</v>
      </c>
      <c r="X270" s="247"/>
      <c r="Y270" s="247"/>
      <c r="Z270" s="299"/>
    </row>
    <row r="271" ht="26" customHeight="1">
      <c r="B271" s="77">
        <v>44152</v>
      </c>
      <c r="C271" s="83">
        <v>4</v>
      </c>
      <c r="D271" s="84">
        <v>6</v>
      </c>
      <c r="E271" s="84">
        <v>-9</v>
      </c>
      <c r="F271" s="84">
        <v>-16</v>
      </c>
      <c r="G271" s="84">
        <v>4</v>
      </c>
      <c r="H271" s="84">
        <v>10</v>
      </c>
      <c r="I271" s="84">
        <v>4</v>
      </c>
      <c r="J271" s="84">
        <v>7</v>
      </c>
      <c r="K271" s="84">
        <v>-5</v>
      </c>
      <c r="L271" s="84">
        <v>3</v>
      </c>
      <c r="M271" s="84">
        <v>7</v>
      </c>
      <c r="N271" s="84">
        <v>-4</v>
      </c>
      <c r="O271" s="84">
        <v>6</v>
      </c>
      <c r="P271" s="84">
        <v>10</v>
      </c>
      <c r="Q271" s="84">
        <v>-4</v>
      </c>
      <c r="R271" s="84">
        <v>0</v>
      </c>
      <c r="S271" s="84">
        <v>-9</v>
      </c>
      <c r="T271" s="84">
        <v>2</v>
      </c>
      <c r="U271" s="84">
        <v>-13</v>
      </c>
      <c r="V271" s="277">
        <v>11</v>
      </c>
      <c r="W271" s="248">
        <f>AVERAGE(C271:V271)</f>
        <v>0.7</v>
      </c>
      <c r="X271" s="248"/>
      <c r="Y271" s="248"/>
      <c r="Z271" s="292"/>
    </row>
    <row r="272" ht="26" customHeight="1">
      <c r="B272" s="77">
        <v>44153</v>
      </c>
      <c r="C272" s="80">
        <v>-10</v>
      </c>
      <c r="D272" s="81">
        <v>-1</v>
      </c>
      <c r="E272" s="81">
        <v>-13</v>
      </c>
      <c r="F272" s="81">
        <v>-20</v>
      </c>
      <c r="G272" s="81">
        <v>0</v>
      </c>
      <c r="H272" s="81">
        <v>4</v>
      </c>
      <c r="I272" s="81">
        <v>-1</v>
      </c>
      <c r="J272" s="81">
        <v>3</v>
      </c>
      <c r="K272" s="81">
        <v>-9</v>
      </c>
      <c r="L272" s="81">
        <v>-2</v>
      </c>
      <c r="M272" s="81">
        <v>0</v>
      </c>
      <c r="N272" s="81">
        <v>-9</v>
      </c>
      <c r="O272" s="81">
        <v>2</v>
      </c>
      <c r="P272" s="81">
        <v>4</v>
      </c>
      <c r="Q272" s="81">
        <v>-7</v>
      </c>
      <c r="R272" s="81">
        <v>-4</v>
      </c>
      <c r="S272" s="81">
        <v>-14</v>
      </c>
      <c r="T272" s="81">
        <v>0</v>
      </c>
      <c r="U272" s="81">
        <v>-13</v>
      </c>
      <c r="V272" s="276">
        <v>5</v>
      </c>
      <c r="W272" s="247">
        <f>AVERAGE(C272:V272)</f>
        <v>-4.25</v>
      </c>
      <c r="X272" s="247"/>
      <c r="Y272" s="247"/>
      <c r="Z272" s="299"/>
    </row>
    <row r="273" ht="26" customHeight="1">
      <c r="B273" s="77">
        <v>44154</v>
      </c>
      <c r="C273" s="83">
        <v>-8</v>
      </c>
      <c r="D273" s="84">
        <v>1</v>
      </c>
      <c r="E273" s="84">
        <v>-12</v>
      </c>
      <c r="F273" s="84">
        <v>-17</v>
      </c>
      <c r="G273" s="84">
        <v>2</v>
      </c>
      <c r="H273" s="84">
        <v>4</v>
      </c>
      <c r="I273" s="84">
        <v>1</v>
      </c>
      <c r="J273" s="84">
        <v>4</v>
      </c>
      <c r="K273" s="84">
        <v>-8</v>
      </c>
      <c r="L273" s="84">
        <v>0</v>
      </c>
      <c r="M273" s="84">
        <v>4</v>
      </c>
      <c r="N273" s="84">
        <v>-6</v>
      </c>
      <c r="O273" s="84">
        <v>2</v>
      </c>
      <c r="P273" s="84">
        <v>6</v>
      </c>
      <c r="Q273" s="84">
        <v>-6</v>
      </c>
      <c r="R273" s="84">
        <v>-4</v>
      </c>
      <c r="S273" s="84">
        <v>-14</v>
      </c>
      <c r="T273" s="84">
        <v>0</v>
      </c>
      <c r="U273" s="84">
        <v>-13</v>
      </c>
      <c r="V273" s="277">
        <v>6</v>
      </c>
      <c r="W273" s="248">
        <f>AVERAGE(C273:V273)</f>
        <v>-2.9</v>
      </c>
      <c r="X273" s="248"/>
      <c r="Y273" s="248"/>
      <c r="Z273" s="292"/>
    </row>
    <row r="274" ht="26" customHeight="1">
      <c r="B274" s="77">
        <v>44155</v>
      </c>
      <c r="C274" s="80">
        <v>-8</v>
      </c>
      <c r="D274" s="81">
        <v>1</v>
      </c>
      <c r="E274" s="81">
        <v>-11</v>
      </c>
      <c r="F274" s="81">
        <v>-16</v>
      </c>
      <c r="G274" s="81">
        <v>2</v>
      </c>
      <c r="H274" s="81">
        <v>8</v>
      </c>
      <c r="I274" s="81">
        <v>0</v>
      </c>
      <c r="J274" s="81">
        <v>-1</v>
      </c>
      <c r="K274" s="81">
        <v>-9</v>
      </c>
      <c r="L274" s="81">
        <v>-2</v>
      </c>
      <c r="M274" s="81">
        <v>-3</v>
      </c>
      <c r="N274" s="81">
        <v>-10</v>
      </c>
      <c r="O274" s="81">
        <v>2</v>
      </c>
      <c r="P274" s="81">
        <v>5</v>
      </c>
      <c r="Q274" s="81">
        <v>-6</v>
      </c>
      <c r="R274" s="81">
        <v>-4</v>
      </c>
      <c r="S274" s="81">
        <v>-14</v>
      </c>
      <c r="T274" s="81">
        <v>-1</v>
      </c>
      <c r="U274" s="81">
        <v>-27</v>
      </c>
      <c r="V274" s="276">
        <v>7</v>
      </c>
      <c r="W274" s="247">
        <f>AVERAGE(C274:V274)</f>
        <v>-4.35</v>
      </c>
      <c r="X274" s="247"/>
      <c r="Y274" s="247">
        <f>AVERAGE(W270:W274)</f>
        <v>-2.6</v>
      </c>
      <c r="Z274" s="296"/>
    </row>
    <row r="275" ht="26" customHeight="1">
      <c r="B275" s="77">
        <v>44156</v>
      </c>
      <c r="C275" s="83">
        <v>-21</v>
      </c>
      <c r="D275" s="84">
        <v>-3</v>
      </c>
      <c r="E275" s="84">
        <v>-21</v>
      </c>
      <c r="F275" s="84">
        <v>-22</v>
      </c>
      <c r="G275" s="84">
        <v>-10</v>
      </c>
      <c r="H275" s="84">
        <v>-3</v>
      </c>
      <c r="I275" s="84">
        <v>6</v>
      </c>
      <c r="J275" s="84">
        <v>-13</v>
      </c>
      <c r="K275" s="84">
        <v>-23</v>
      </c>
      <c r="L275" s="84">
        <v>-12</v>
      </c>
      <c r="M275" s="84">
        <v>-8</v>
      </c>
      <c r="N275" s="84">
        <v>-27</v>
      </c>
      <c r="O275" s="84">
        <v>-4</v>
      </c>
      <c r="P275" s="84">
        <v>8</v>
      </c>
      <c r="Q275" s="84">
        <v>-7</v>
      </c>
      <c r="R275" s="84">
        <v>-18</v>
      </c>
      <c r="S275" s="84">
        <v>-37</v>
      </c>
      <c r="T275" s="84">
        <v>-11</v>
      </c>
      <c r="U275" s="84">
        <v>-56</v>
      </c>
      <c r="V275" s="277">
        <v>5</v>
      </c>
      <c r="W275" s="248">
        <f>AVERAGE(C275:V275)</f>
        <v>-13.85</v>
      </c>
      <c r="X275" s="248"/>
      <c r="Y275" s="248"/>
      <c r="Z275" s="248">
        <f>AVERAGE(W275:W276)</f>
        <v>-24.7</v>
      </c>
    </row>
    <row r="276" ht="26" customHeight="1">
      <c r="B276" s="77">
        <v>44157</v>
      </c>
      <c r="C276" s="80">
        <v>-47</v>
      </c>
      <c r="D276" s="81">
        <v>-26</v>
      </c>
      <c r="E276" s="81">
        <v>-42</v>
      </c>
      <c r="F276" s="81">
        <v>-43</v>
      </c>
      <c r="G276" s="81">
        <v>-35</v>
      </c>
      <c r="H276" s="81">
        <v>-26</v>
      </c>
      <c r="I276" s="81">
        <v>-2</v>
      </c>
      <c r="J276" s="81">
        <v>-35</v>
      </c>
      <c r="K276" s="81">
        <v>-48</v>
      </c>
      <c r="L276" s="81">
        <v>-32</v>
      </c>
      <c r="M276" s="81">
        <v>-38</v>
      </c>
      <c r="N276" s="81">
        <v>-56</v>
      </c>
      <c r="O276" s="81">
        <v>-21</v>
      </c>
      <c r="P276" s="81">
        <v>5</v>
      </c>
      <c r="Q276" s="81">
        <v>-40</v>
      </c>
      <c r="R276" s="81">
        <v>-42</v>
      </c>
      <c r="S276" s="81">
        <v>-58</v>
      </c>
      <c r="T276" s="81">
        <v>-35</v>
      </c>
      <c r="U276" s="81">
        <v>-81</v>
      </c>
      <c r="V276" s="276">
        <v>-9</v>
      </c>
      <c r="W276" s="247">
        <f>AVERAGE(C276:V276)</f>
        <v>-35.55</v>
      </c>
      <c r="X276" s="247">
        <f>AVERAGE(W270:W276)</f>
        <v>-8.914285714285709</v>
      </c>
      <c r="Y276" s="247"/>
      <c r="Z276" s="290"/>
    </row>
    <row r="277" ht="26" customHeight="1">
      <c r="B277" s="77">
        <v>44158</v>
      </c>
      <c r="C277" s="83">
        <v>0</v>
      </c>
      <c r="D277" s="84">
        <v>6</v>
      </c>
      <c r="E277" s="84">
        <v>-7</v>
      </c>
      <c r="F277" s="84">
        <v>-11</v>
      </c>
      <c r="G277" s="84">
        <v>4</v>
      </c>
      <c r="H277" s="84">
        <v>10</v>
      </c>
      <c r="I277" s="84">
        <v>2</v>
      </c>
      <c r="J277" s="84">
        <v>8</v>
      </c>
      <c r="K277" s="84">
        <v>-5</v>
      </c>
      <c r="L277" s="84">
        <v>2</v>
      </c>
      <c r="M277" s="84">
        <v>5</v>
      </c>
      <c r="N277" s="84">
        <v>-4</v>
      </c>
      <c r="O277" s="84">
        <v>5</v>
      </c>
      <c r="P277" s="84">
        <v>8</v>
      </c>
      <c r="Q277" s="84">
        <v>-4</v>
      </c>
      <c r="R277" s="84">
        <v>1</v>
      </c>
      <c r="S277" s="84">
        <v>-13</v>
      </c>
      <c r="T277" s="84">
        <v>1</v>
      </c>
      <c r="U277" s="84">
        <v>-16</v>
      </c>
      <c r="V277" s="277">
        <v>8</v>
      </c>
      <c r="W277" s="248">
        <f>AVERAGE(C277:V277)</f>
        <v>0</v>
      </c>
      <c r="X277" s="248"/>
      <c r="Y277" s="248"/>
      <c r="Z277" s="292"/>
    </row>
    <row r="278" ht="26" customHeight="1">
      <c r="B278" s="77">
        <v>44159</v>
      </c>
      <c r="C278" s="80">
        <v>-1</v>
      </c>
      <c r="D278" s="81">
        <v>7</v>
      </c>
      <c r="E278" s="81">
        <v>-6</v>
      </c>
      <c r="F278" s="81">
        <v>-8</v>
      </c>
      <c r="G278" s="81">
        <v>5</v>
      </c>
      <c r="H278" s="81">
        <v>11</v>
      </c>
      <c r="I278" s="81">
        <v>7</v>
      </c>
      <c r="J278" s="81">
        <v>9</v>
      </c>
      <c r="K278" s="81">
        <v>-1</v>
      </c>
      <c r="L278" s="81">
        <v>5</v>
      </c>
      <c r="M278" s="81">
        <v>9</v>
      </c>
      <c r="N278" s="81">
        <v>0</v>
      </c>
      <c r="O278" s="81">
        <v>6</v>
      </c>
      <c r="P278" s="81">
        <v>12</v>
      </c>
      <c r="Q278" s="81">
        <v>-2</v>
      </c>
      <c r="R278" s="81">
        <v>3</v>
      </c>
      <c r="S278" s="81">
        <v>-4</v>
      </c>
      <c r="T278" s="81">
        <v>5</v>
      </c>
      <c r="U278" s="81">
        <v>-5</v>
      </c>
      <c r="V278" s="276">
        <v>12</v>
      </c>
      <c r="W278" s="247">
        <f>AVERAGE(C278:V278)</f>
        <v>3.2</v>
      </c>
      <c r="X278" s="247"/>
      <c r="Y278" s="247"/>
      <c r="Z278" s="299"/>
    </row>
    <row r="279" ht="26" customHeight="1">
      <c r="B279" s="77">
        <v>44160</v>
      </c>
      <c r="C279" s="83">
        <v>0</v>
      </c>
      <c r="D279" s="84">
        <v>5</v>
      </c>
      <c r="E279" s="84">
        <v>-5</v>
      </c>
      <c r="F279" s="84">
        <v>-7</v>
      </c>
      <c r="G279" s="84">
        <v>6</v>
      </c>
      <c r="H279" s="84">
        <v>13</v>
      </c>
      <c r="I279" s="84">
        <v>6</v>
      </c>
      <c r="J279" s="84">
        <v>7</v>
      </c>
      <c r="K279" s="84">
        <v>-1</v>
      </c>
      <c r="L279" s="84">
        <v>5</v>
      </c>
      <c r="M279" s="84">
        <v>11</v>
      </c>
      <c r="N279" s="84">
        <v>0</v>
      </c>
      <c r="O279" s="84">
        <v>8</v>
      </c>
      <c r="P279" s="84">
        <v>12</v>
      </c>
      <c r="Q279" s="84">
        <v>1</v>
      </c>
      <c r="R279" s="84">
        <v>4</v>
      </c>
      <c r="S279" s="84">
        <v>-10</v>
      </c>
      <c r="T279" s="84">
        <v>7</v>
      </c>
      <c r="U279" s="84">
        <v>-6</v>
      </c>
      <c r="V279" s="277">
        <v>12</v>
      </c>
      <c r="W279" s="248">
        <f>AVERAGE(C279:V279)</f>
        <v>3.4</v>
      </c>
      <c r="X279" s="248"/>
      <c r="Y279" s="248"/>
      <c r="Z279" s="292"/>
    </row>
    <row r="280" ht="26" customHeight="1">
      <c r="B280" s="77">
        <v>44161</v>
      </c>
      <c r="C280" s="80">
        <v>-2</v>
      </c>
      <c r="D280" s="81">
        <v>3</v>
      </c>
      <c r="E280" s="81">
        <v>-5</v>
      </c>
      <c r="F280" s="81">
        <v>-9</v>
      </c>
      <c r="G280" s="81">
        <v>4</v>
      </c>
      <c r="H280" s="81">
        <v>12</v>
      </c>
      <c r="I280" s="81">
        <v>4</v>
      </c>
      <c r="J280" s="81">
        <v>5</v>
      </c>
      <c r="K280" s="81">
        <v>-3</v>
      </c>
      <c r="L280" s="81">
        <v>2</v>
      </c>
      <c r="M280" s="81">
        <v>2</v>
      </c>
      <c r="N280" s="81">
        <v>-3</v>
      </c>
      <c r="O280" s="81">
        <v>5</v>
      </c>
      <c r="P280" s="81">
        <v>10</v>
      </c>
      <c r="Q280" s="81">
        <v>-2</v>
      </c>
      <c r="R280" s="81">
        <v>0</v>
      </c>
      <c r="S280" s="81">
        <v>-11</v>
      </c>
      <c r="T280" s="81">
        <v>4</v>
      </c>
      <c r="U280" s="81">
        <v>-11</v>
      </c>
      <c r="V280" s="276">
        <v>10</v>
      </c>
      <c r="W280" s="247">
        <f>AVERAGE(C280:V280)</f>
        <v>0.75</v>
      </c>
      <c r="X280" s="247"/>
      <c r="Y280" s="247"/>
      <c r="Z280" s="299"/>
    </row>
    <row r="281" ht="26" customHeight="1">
      <c r="B281" s="77">
        <v>44162</v>
      </c>
      <c r="C281" s="83">
        <v>-3</v>
      </c>
      <c r="D281" s="84">
        <v>5</v>
      </c>
      <c r="E281" s="84">
        <v>-3</v>
      </c>
      <c r="F281" s="84">
        <v>-9</v>
      </c>
      <c r="G281" s="84">
        <v>5</v>
      </c>
      <c r="H281" s="84">
        <v>13</v>
      </c>
      <c r="I281" s="84">
        <v>7</v>
      </c>
      <c r="J281" s="84">
        <v>2</v>
      </c>
      <c r="K281" s="84">
        <v>-4</v>
      </c>
      <c r="L281" s="84">
        <v>1</v>
      </c>
      <c r="M281" s="84">
        <v>3</v>
      </c>
      <c r="N281" s="84">
        <v>-5</v>
      </c>
      <c r="O281" s="84">
        <v>6</v>
      </c>
      <c r="P281" s="84">
        <v>6</v>
      </c>
      <c r="Q281" s="84">
        <v>1</v>
      </c>
      <c r="R281" s="84">
        <v>-2</v>
      </c>
      <c r="S281" s="84">
        <v>-14</v>
      </c>
      <c r="T281" s="84">
        <v>5</v>
      </c>
      <c r="U281" s="84">
        <v>-26</v>
      </c>
      <c r="V281" s="277">
        <v>11</v>
      </c>
      <c r="W281" s="248">
        <f>AVERAGE(C281:V281)</f>
        <v>-0.05</v>
      </c>
      <c r="X281" s="248"/>
      <c r="Y281" s="248">
        <f>AVERAGE(W277:W281)</f>
        <v>1.46</v>
      </c>
      <c r="Z281" s="297"/>
    </row>
    <row r="282" ht="26" customHeight="1">
      <c r="B282" s="77">
        <v>44163</v>
      </c>
      <c r="C282" s="80">
        <v>-15</v>
      </c>
      <c r="D282" s="81">
        <v>4</v>
      </c>
      <c r="E282" s="81">
        <v>-6</v>
      </c>
      <c r="F282" s="81">
        <v>-8</v>
      </c>
      <c r="G282" s="81">
        <v>-3</v>
      </c>
      <c r="H282" s="81">
        <v>8</v>
      </c>
      <c r="I282" s="81">
        <v>7</v>
      </c>
      <c r="J282" s="81">
        <v>-8</v>
      </c>
      <c r="K282" s="81">
        <v>-15</v>
      </c>
      <c r="L282" s="81">
        <v>-6</v>
      </c>
      <c r="M282" s="81">
        <v>4</v>
      </c>
      <c r="N282" s="81">
        <v>-21</v>
      </c>
      <c r="O282" s="81">
        <v>4</v>
      </c>
      <c r="P282" s="81">
        <v>-7</v>
      </c>
      <c r="Q282" s="81">
        <v>-5</v>
      </c>
      <c r="R282" s="81">
        <v>-13</v>
      </c>
      <c r="S282" s="81">
        <v>-33</v>
      </c>
      <c r="T282" s="81">
        <v>-1</v>
      </c>
      <c r="U282" s="81">
        <v>-54</v>
      </c>
      <c r="V282" s="276">
        <v>9</v>
      </c>
      <c r="W282" s="247">
        <f>AVERAGE(C282:V282)</f>
        <v>-7.95</v>
      </c>
      <c r="X282" s="247"/>
      <c r="Y282" s="247"/>
      <c r="Z282" s="247">
        <f>AVERAGE(W282:W283)</f>
        <v>-18.675</v>
      </c>
    </row>
    <row r="283" ht="26" customHeight="1">
      <c r="B283" s="77">
        <v>44164</v>
      </c>
      <c r="C283" s="83">
        <v>-43</v>
      </c>
      <c r="D283" s="84">
        <v>-22</v>
      </c>
      <c r="E283" s="84">
        <v>-24</v>
      </c>
      <c r="F283" s="84">
        <v>-33</v>
      </c>
      <c r="G283" s="84">
        <v>-31</v>
      </c>
      <c r="H283" s="84">
        <v>-16</v>
      </c>
      <c r="I283" s="84">
        <v>-6</v>
      </c>
      <c r="J283" s="84">
        <v>-15</v>
      </c>
      <c r="K283" s="84">
        <v>-37</v>
      </c>
      <c r="L283" s="84">
        <v>-31</v>
      </c>
      <c r="M283" s="84">
        <v>-38</v>
      </c>
      <c r="N283" s="84">
        <v>-44</v>
      </c>
      <c r="O283" s="84">
        <v>-22</v>
      </c>
      <c r="P283" s="84">
        <v>3</v>
      </c>
      <c r="Q283" s="84">
        <v>-17</v>
      </c>
      <c r="R283" s="84">
        <v>-37</v>
      </c>
      <c r="S283" s="84">
        <v>-53</v>
      </c>
      <c r="T283" s="84">
        <v>-36</v>
      </c>
      <c r="U283" s="84">
        <v>-79</v>
      </c>
      <c r="V283" s="277">
        <v>-7</v>
      </c>
      <c r="W283" s="248">
        <f>AVERAGE(C283:V283)</f>
        <v>-29.4</v>
      </c>
      <c r="X283" s="248">
        <f>AVERAGE(W277:W283)</f>
        <v>-4.29285714285714</v>
      </c>
      <c r="Y283" s="248"/>
      <c r="Z283" s="300"/>
    </row>
    <row r="284" ht="26" customHeight="1">
      <c r="B284" s="77">
        <v>44165</v>
      </c>
      <c r="C284" s="80">
        <v>1</v>
      </c>
      <c r="D284" s="81">
        <v>8</v>
      </c>
      <c r="E284" s="81">
        <v>2</v>
      </c>
      <c r="F284" s="81">
        <v>-3</v>
      </c>
      <c r="G284" s="81">
        <v>8</v>
      </c>
      <c r="H284" s="81">
        <v>23</v>
      </c>
      <c r="I284" s="81">
        <v>7</v>
      </c>
      <c r="J284" s="81">
        <v>14</v>
      </c>
      <c r="K284" s="81">
        <v>3</v>
      </c>
      <c r="L284" s="81">
        <v>5</v>
      </c>
      <c r="M284" s="81">
        <v>7</v>
      </c>
      <c r="N284" s="81">
        <v>2</v>
      </c>
      <c r="O284" s="81">
        <v>8</v>
      </c>
      <c r="P284" s="81">
        <v>13</v>
      </c>
      <c r="Q284" s="81">
        <v>5</v>
      </c>
      <c r="R284" s="81">
        <v>4</v>
      </c>
      <c r="S284" s="81">
        <v>2</v>
      </c>
      <c r="T284" s="81">
        <v>7</v>
      </c>
      <c r="U284" s="81">
        <v>-10</v>
      </c>
      <c r="V284" s="276">
        <v>14</v>
      </c>
      <c r="W284" s="247">
        <f>AVERAGE(C284:V284)</f>
        <v>6</v>
      </c>
      <c r="X284" s="247"/>
      <c r="Y284" s="247"/>
      <c r="Z284" s="299"/>
    </row>
    <row r="285" ht="26" customHeight="1">
      <c r="B285" s="77">
        <v>44166</v>
      </c>
      <c r="C285" s="83">
        <v>1</v>
      </c>
      <c r="D285" s="84">
        <v>10</v>
      </c>
      <c r="E285" s="84">
        <v>-1</v>
      </c>
      <c r="F285" s="84">
        <v>-4</v>
      </c>
      <c r="G285" s="84">
        <v>10</v>
      </c>
      <c r="H285" s="84">
        <v>43</v>
      </c>
      <c r="I285" s="84">
        <v>12</v>
      </c>
      <c r="J285" s="84">
        <v>21</v>
      </c>
      <c r="K285" s="84">
        <v>10</v>
      </c>
      <c r="L285" s="84">
        <v>4</v>
      </c>
      <c r="M285" s="84">
        <v>13</v>
      </c>
      <c r="N285" s="84">
        <v>7</v>
      </c>
      <c r="O285" s="84">
        <v>4</v>
      </c>
      <c r="P285" s="84">
        <v>13</v>
      </c>
      <c r="Q285" s="84">
        <v>2</v>
      </c>
      <c r="R285" s="84">
        <v>8</v>
      </c>
      <c r="S285" s="84">
        <v>23</v>
      </c>
      <c r="T285" s="84">
        <v>8</v>
      </c>
      <c r="U285" s="84">
        <v>17</v>
      </c>
      <c r="V285" s="277">
        <v>21</v>
      </c>
      <c r="W285" s="248">
        <f>AVERAGE(C285:V285)</f>
        <v>11.1</v>
      </c>
      <c r="X285" s="248"/>
      <c r="Y285" s="248"/>
      <c r="Z285" s="292"/>
    </row>
  </sheetData>
  <mergeCells count="1">
    <mergeCell ref="B2:Z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dimension ref="B3:S285"/>
  <sheetViews>
    <sheetView workbookViewId="0" showGridLines="0" defaultGridColor="1"/>
  </sheetViews>
  <sheetFormatPr defaultColWidth="16.3333" defaultRowHeight="20.05" customHeight="1" outlineLevelRow="0" outlineLevelCol="0"/>
  <cols>
    <col min="1" max="1" width="19.0625" style="317" customWidth="1"/>
    <col min="2" max="19" width="16.3516" style="317" customWidth="1"/>
    <col min="20" max="16384" width="16.3516" style="317" customWidth="1"/>
  </cols>
  <sheetData>
    <row r="1" ht="74.55" customHeight="1"/>
    <row r="2" ht="36.45" customHeight="1">
      <c r="B2" t="s" s="2">
        <v>60</v>
      </c>
      <c r="C2" s="2"/>
      <c r="D2" s="2"/>
      <c r="E2" s="2"/>
      <c r="F2" s="2"/>
      <c r="G2" s="2"/>
      <c r="H2" s="2"/>
      <c r="I2" s="2"/>
      <c r="J2" s="2"/>
      <c r="K2" s="2"/>
      <c r="L2" s="2"/>
      <c r="M2" s="2"/>
      <c r="N2" s="2"/>
      <c r="O2" s="2"/>
      <c r="P2" s="2"/>
      <c r="Q2" s="2"/>
      <c r="R2" s="2"/>
      <c r="S2" s="2"/>
    </row>
    <row r="3" ht="52.9" customHeight="1">
      <c r="B3" t="s" s="3">
        <v>61</v>
      </c>
      <c r="C3" t="s" s="318">
        <v>62</v>
      </c>
      <c r="D3" t="s" s="319">
        <v>63</v>
      </c>
      <c r="E3" t="s" s="318">
        <v>64</v>
      </c>
      <c r="F3" t="s" s="320">
        <v>65</v>
      </c>
      <c r="G3" t="s" s="321">
        <v>66</v>
      </c>
      <c r="H3" t="s" s="322">
        <v>67</v>
      </c>
      <c r="I3" t="s" s="323">
        <v>68</v>
      </c>
      <c r="J3" t="s" s="324">
        <v>69</v>
      </c>
      <c r="K3" t="s" s="320">
        <v>70</v>
      </c>
      <c r="L3" t="s" s="319">
        <v>24</v>
      </c>
      <c r="M3" t="s" s="318">
        <v>71</v>
      </c>
      <c r="N3" t="s" s="319">
        <v>72</v>
      </c>
      <c r="O3" t="s" s="318">
        <v>73</v>
      </c>
      <c r="P3" t="s" s="319">
        <v>74</v>
      </c>
      <c r="Q3" t="s" s="319">
        <v>75</v>
      </c>
      <c r="R3" t="s" s="319">
        <v>76</v>
      </c>
      <c r="S3" t="s" s="318">
        <v>77</v>
      </c>
    </row>
    <row r="4" ht="22.9" customHeight="1">
      <c r="B4" s="325">
        <v>43861</v>
      </c>
      <c r="C4" s="326">
        <v>1</v>
      </c>
      <c r="D4" s="327">
        <v>0</v>
      </c>
      <c r="E4" s="327">
        <v>0</v>
      </c>
      <c r="F4" s="327">
        <v>0</v>
      </c>
      <c r="G4" s="327">
        <v>0</v>
      </c>
      <c r="H4" s="327">
        <v>0</v>
      </c>
      <c r="I4" s="327">
        <v>0</v>
      </c>
      <c r="J4" s="327">
        <v>1</v>
      </c>
      <c r="K4" s="327">
        <v>1</v>
      </c>
      <c r="L4" s="327">
        <v>0</v>
      </c>
      <c r="M4" s="327">
        <v>0</v>
      </c>
      <c r="N4" s="327">
        <v>0</v>
      </c>
      <c r="O4" s="327">
        <v>0</v>
      </c>
      <c r="P4" s="327">
        <v>0</v>
      </c>
      <c r="Q4" s="327">
        <v>0</v>
      </c>
      <c r="R4" s="327">
        <f>SUM(Q3:Q4)</f>
        <v>0</v>
      </c>
      <c r="S4" s="327">
        <f>SUM(M3:M4)</f>
        <v>0</v>
      </c>
    </row>
    <row r="5" ht="22.65" customHeight="1">
      <c r="B5" s="328">
        <v>43887</v>
      </c>
      <c r="C5" s="329">
        <v>2</v>
      </c>
      <c r="D5" s="330">
        <v>0</v>
      </c>
      <c r="E5" s="330">
        <v>0</v>
      </c>
      <c r="F5" s="330">
        <v>0</v>
      </c>
      <c r="G5" s="330">
        <v>1</v>
      </c>
      <c r="H5" s="330">
        <v>0</v>
      </c>
      <c r="I5" s="330">
        <v>0</v>
      </c>
      <c r="J5" s="330">
        <v>2</v>
      </c>
      <c r="K5" s="330">
        <v>2</v>
      </c>
      <c r="L5" s="330">
        <v>0</v>
      </c>
      <c r="M5" s="330">
        <v>1</v>
      </c>
      <c r="N5" s="330">
        <f>D5-D4</f>
        <v>0</v>
      </c>
      <c r="O5" s="330">
        <f>M5-M4</f>
        <v>1</v>
      </c>
      <c r="P5" s="330">
        <f>N5-N4</f>
        <v>0</v>
      </c>
      <c r="Q5" s="330">
        <v>0</v>
      </c>
      <c r="R5" s="330">
        <f>SUM(Q3:Q5)</f>
        <v>0</v>
      </c>
      <c r="S5" s="330">
        <f>SUM(M3:M5)</f>
        <v>1</v>
      </c>
    </row>
    <row r="6" ht="22.65" customHeight="1">
      <c r="B6" s="328">
        <v>43888</v>
      </c>
      <c r="C6" s="331">
        <v>7</v>
      </c>
      <c r="D6" s="332">
        <v>0</v>
      </c>
      <c r="E6" s="332">
        <v>0</v>
      </c>
      <c r="F6" s="332">
        <v>1</v>
      </c>
      <c r="G6" s="332">
        <v>4</v>
      </c>
      <c r="H6" s="332">
        <v>0</v>
      </c>
      <c r="I6" s="332">
        <v>0</v>
      </c>
      <c r="J6" s="332">
        <v>7</v>
      </c>
      <c r="K6" s="332">
        <v>7</v>
      </c>
      <c r="L6" s="332">
        <v>0</v>
      </c>
      <c r="M6" s="332">
        <v>1</v>
      </c>
      <c r="N6" s="332">
        <f>D6-D5</f>
        <v>0</v>
      </c>
      <c r="O6" s="332">
        <f>M6-M5</f>
        <v>0</v>
      </c>
      <c r="P6" s="332">
        <f>N6-N5</f>
        <v>0</v>
      </c>
      <c r="Q6" s="332">
        <v>0</v>
      </c>
      <c r="R6" s="332">
        <f>SUM(Q3:Q6)</f>
        <v>0</v>
      </c>
      <c r="S6" s="332">
        <f>SUM(M3:M6)</f>
        <v>2</v>
      </c>
    </row>
    <row r="7" ht="22.65" customHeight="1">
      <c r="B7" s="328">
        <v>43889</v>
      </c>
      <c r="C7" s="329">
        <v>11</v>
      </c>
      <c r="D7" s="330">
        <v>0</v>
      </c>
      <c r="E7" s="330">
        <v>0</v>
      </c>
      <c r="F7" s="330">
        <v>3</v>
      </c>
      <c r="G7" s="330">
        <v>4</v>
      </c>
      <c r="H7" s="330">
        <v>0</v>
      </c>
      <c r="I7" s="330">
        <v>0</v>
      </c>
      <c r="J7" s="330">
        <v>7</v>
      </c>
      <c r="K7" s="330">
        <v>11</v>
      </c>
      <c r="L7" s="330">
        <v>0</v>
      </c>
      <c r="M7" s="330">
        <v>8</v>
      </c>
      <c r="N7" s="330">
        <f>D7-D6</f>
        <v>0</v>
      </c>
      <c r="O7" s="330">
        <f>M7-M6</f>
        <v>7</v>
      </c>
      <c r="P7" s="330">
        <f>N7-N6</f>
        <v>0</v>
      </c>
      <c r="Q7" s="330">
        <v>0</v>
      </c>
      <c r="R7" s="330">
        <f>SUM(Q3:Q7)</f>
        <v>0</v>
      </c>
      <c r="S7" s="330">
        <f>SUM(M3:M7)</f>
        <v>10</v>
      </c>
    </row>
    <row r="8" ht="22.65" customHeight="1">
      <c r="B8" s="328">
        <v>43890</v>
      </c>
      <c r="C8" s="331">
        <v>13</v>
      </c>
      <c r="D8" s="332">
        <v>0</v>
      </c>
      <c r="E8" s="332">
        <v>0</v>
      </c>
      <c r="F8" s="332">
        <v>4</v>
      </c>
      <c r="G8" s="332">
        <v>5</v>
      </c>
      <c r="H8" s="332">
        <v>0</v>
      </c>
      <c r="I8" s="332">
        <v>0</v>
      </c>
      <c r="J8" s="332">
        <v>12</v>
      </c>
      <c r="K8" s="332">
        <v>13</v>
      </c>
      <c r="L8" s="332">
        <v>0</v>
      </c>
      <c r="M8" s="332">
        <v>3</v>
      </c>
      <c r="N8" s="332">
        <f>D8-D7</f>
        <v>0</v>
      </c>
      <c r="O8" s="332">
        <f>M8-M7</f>
        <v>-5</v>
      </c>
      <c r="P8" s="332">
        <f>N8-N7</f>
        <v>0</v>
      </c>
      <c r="Q8" s="332">
        <v>0</v>
      </c>
      <c r="R8" s="332">
        <f>SUM(Q3:Q8)</f>
        <v>0</v>
      </c>
      <c r="S8" s="332">
        <f>SUM(M3:M8)</f>
        <v>13</v>
      </c>
    </row>
    <row r="9" ht="22.65" customHeight="1">
      <c r="B9" s="328">
        <v>43891</v>
      </c>
      <c r="C9" s="329">
        <v>14</v>
      </c>
      <c r="D9" s="330">
        <v>0</v>
      </c>
      <c r="E9" s="330">
        <v>0</v>
      </c>
      <c r="F9" s="330">
        <v>4</v>
      </c>
      <c r="G9" s="330">
        <v>6</v>
      </c>
      <c r="H9" s="330">
        <v>0</v>
      </c>
      <c r="I9" s="330">
        <v>0</v>
      </c>
      <c r="J9" s="330">
        <v>14</v>
      </c>
      <c r="K9" s="330">
        <v>14</v>
      </c>
      <c r="L9" s="330">
        <v>0</v>
      </c>
      <c r="M9" s="330">
        <v>0</v>
      </c>
      <c r="N9" s="330">
        <f>D9-D8</f>
        <v>0</v>
      </c>
      <c r="O9" s="330">
        <f>M9-M8</f>
        <v>-3</v>
      </c>
      <c r="P9" s="330">
        <f>N9-N8</f>
        <v>0</v>
      </c>
      <c r="Q9" s="330">
        <v>0</v>
      </c>
      <c r="R9" s="330">
        <f>SUM(Q3:Q9)</f>
        <v>0</v>
      </c>
      <c r="S9" s="330">
        <f>SUM(M3:M9)</f>
        <v>13</v>
      </c>
    </row>
    <row r="10" ht="22.65" customHeight="1">
      <c r="B10" s="328">
        <v>43892</v>
      </c>
      <c r="C10" s="331">
        <v>15</v>
      </c>
      <c r="D10" s="332">
        <v>0</v>
      </c>
      <c r="E10" s="332">
        <v>0</v>
      </c>
      <c r="F10" s="332">
        <v>5</v>
      </c>
      <c r="G10" s="332">
        <v>6</v>
      </c>
      <c r="H10" s="332">
        <v>0</v>
      </c>
      <c r="I10" s="332">
        <v>0</v>
      </c>
      <c r="J10" s="332">
        <v>15</v>
      </c>
      <c r="K10" s="332">
        <v>15</v>
      </c>
      <c r="L10" s="332">
        <v>0</v>
      </c>
      <c r="M10" s="332">
        <v>5</v>
      </c>
      <c r="N10" s="332">
        <f>D10-D9</f>
        <v>0</v>
      </c>
      <c r="O10" s="332">
        <f>M10-M9</f>
        <v>5</v>
      </c>
      <c r="P10" s="332">
        <f>N10-N9</f>
        <v>0</v>
      </c>
      <c r="Q10" s="332">
        <v>0</v>
      </c>
      <c r="R10" s="332">
        <f>SUM(Q3:Q10)</f>
        <v>0</v>
      </c>
      <c r="S10" s="332">
        <f>SUM(M3:M10)</f>
        <v>18</v>
      </c>
    </row>
    <row r="11" ht="22.65" customHeight="1">
      <c r="B11" s="328">
        <v>43893</v>
      </c>
      <c r="C11" s="329">
        <v>30</v>
      </c>
      <c r="D11" s="330">
        <v>0</v>
      </c>
      <c r="E11" s="330">
        <v>0</v>
      </c>
      <c r="F11" s="330">
        <v>15</v>
      </c>
      <c r="G11" s="330">
        <v>9</v>
      </c>
      <c r="H11" s="330">
        <v>0</v>
      </c>
      <c r="I11" s="330">
        <v>1</v>
      </c>
      <c r="J11" s="330">
        <v>21</v>
      </c>
      <c r="K11" s="330">
        <v>30</v>
      </c>
      <c r="L11" s="330">
        <v>0</v>
      </c>
      <c r="M11" s="330">
        <v>13</v>
      </c>
      <c r="N11" s="330">
        <f>D11-D10</f>
        <v>0</v>
      </c>
      <c r="O11" s="330">
        <f>M11-M10</f>
        <v>8</v>
      </c>
      <c r="P11" s="330">
        <f>N11-N10</f>
        <v>0</v>
      </c>
      <c r="Q11" s="330">
        <v>0</v>
      </c>
      <c r="R11" s="330">
        <f>SUM(Q3:Q11)</f>
        <v>0</v>
      </c>
      <c r="S11" s="330">
        <f>SUM(M3:M11)</f>
        <v>31</v>
      </c>
    </row>
    <row r="12" ht="22.65" customHeight="1">
      <c r="B12" s="328">
        <v>43894</v>
      </c>
      <c r="C12" s="331">
        <v>52</v>
      </c>
      <c r="D12" s="332">
        <v>0</v>
      </c>
      <c r="E12" s="332">
        <v>0</v>
      </c>
      <c r="F12" s="332">
        <v>31</v>
      </c>
      <c r="G12" s="332">
        <v>11</v>
      </c>
      <c r="H12" s="332">
        <v>1</v>
      </c>
      <c r="I12" s="332">
        <v>2</v>
      </c>
      <c r="J12" s="332">
        <v>35</v>
      </c>
      <c r="K12" s="332">
        <v>52</v>
      </c>
      <c r="L12" s="332">
        <v>0</v>
      </c>
      <c r="M12" s="332">
        <v>30</v>
      </c>
      <c r="N12" s="332">
        <f>D12-D11</f>
        <v>0</v>
      </c>
      <c r="O12" s="332">
        <f>M12-M11</f>
        <v>17</v>
      </c>
      <c r="P12" s="332">
        <f>N12-N11</f>
        <v>0</v>
      </c>
      <c r="Q12" s="332">
        <v>0</v>
      </c>
      <c r="R12" s="332">
        <f>SUM(Q3:Q12)</f>
        <v>0</v>
      </c>
      <c r="S12" s="332">
        <f>SUM(M3:M12)</f>
        <v>61</v>
      </c>
    </row>
    <row r="13" ht="22.65" customHeight="1">
      <c r="B13" s="328">
        <v>43895</v>
      </c>
      <c r="C13" s="329">
        <v>94</v>
      </c>
      <c r="D13" s="330">
        <v>0</v>
      </c>
      <c r="E13" s="330">
        <v>0</v>
      </c>
      <c r="F13" s="330">
        <v>59</v>
      </c>
      <c r="G13" s="330">
        <v>12</v>
      </c>
      <c r="H13" s="330">
        <v>1</v>
      </c>
      <c r="I13" s="330">
        <v>9</v>
      </c>
      <c r="J13" s="330">
        <v>94</v>
      </c>
      <c r="K13" s="330">
        <v>94</v>
      </c>
      <c r="L13" s="330">
        <v>0</v>
      </c>
      <c r="M13" s="330">
        <v>25</v>
      </c>
      <c r="N13" s="330">
        <f>D13-D12</f>
        <v>0</v>
      </c>
      <c r="O13" s="330">
        <f>M13-M12</f>
        <v>-5</v>
      </c>
      <c r="P13" s="330">
        <f>N13-N12</f>
        <v>0</v>
      </c>
      <c r="Q13" s="330">
        <v>0</v>
      </c>
      <c r="R13" s="330">
        <f>SUM(Q3:Q13)</f>
        <v>0</v>
      </c>
      <c r="S13" s="330">
        <f>SUM(M3:M13)</f>
        <v>86</v>
      </c>
    </row>
    <row r="14" ht="22.65" customHeight="1">
      <c r="B14" s="328">
        <v>43896</v>
      </c>
      <c r="C14" s="331">
        <v>137</v>
      </c>
      <c r="D14" s="332">
        <v>0</v>
      </c>
      <c r="E14" s="332">
        <v>0</v>
      </c>
      <c r="F14" s="332">
        <v>80</v>
      </c>
      <c r="G14" s="332">
        <v>14</v>
      </c>
      <c r="H14" s="332">
        <v>1</v>
      </c>
      <c r="I14" s="332">
        <v>14</v>
      </c>
      <c r="J14" s="332">
        <v>101</v>
      </c>
      <c r="K14" s="332">
        <v>137</v>
      </c>
      <c r="L14" s="332">
        <v>0</v>
      </c>
      <c r="M14" s="332">
        <v>59</v>
      </c>
      <c r="N14" s="332">
        <f>D14-D13</f>
        <v>0</v>
      </c>
      <c r="O14" s="332">
        <f>M14-M13</f>
        <v>34</v>
      </c>
      <c r="P14" s="332">
        <f>N14-N13</f>
        <v>0</v>
      </c>
      <c r="Q14" s="332">
        <v>0</v>
      </c>
      <c r="R14" s="332">
        <f>SUM(Q3:Q14)</f>
        <v>0</v>
      </c>
      <c r="S14" s="332">
        <f>SUM(M3:M14)</f>
        <v>145</v>
      </c>
    </row>
    <row r="15" ht="22.65" customHeight="1">
      <c r="B15" s="328">
        <v>43897</v>
      </c>
      <c r="C15" s="329">
        <v>162</v>
      </c>
      <c r="D15" s="330">
        <v>0</v>
      </c>
      <c r="E15" s="330">
        <v>0</v>
      </c>
      <c r="F15" s="330">
        <v>102</v>
      </c>
      <c r="G15" s="330">
        <v>14</v>
      </c>
      <c r="H15" s="330">
        <v>1</v>
      </c>
      <c r="I15" s="330">
        <v>17</v>
      </c>
      <c r="J15" s="330">
        <v>161</v>
      </c>
      <c r="K15" s="330">
        <v>162</v>
      </c>
      <c r="L15" s="330">
        <v>0</v>
      </c>
      <c r="M15" s="330">
        <v>33</v>
      </c>
      <c r="N15" s="330">
        <f>D15-D14</f>
        <v>0</v>
      </c>
      <c r="O15" s="330">
        <f>M15-M14</f>
        <v>-26</v>
      </c>
      <c r="P15" s="330">
        <f>N15-N14</f>
        <v>0</v>
      </c>
      <c r="Q15" s="330">
        <v>0</v>
      </c>
      <c r="R15" s="330">
        <f>SUM(Q3:Q15)</f>
        <v>0</v>
      </c>
      <c r="S15" s="330">
        <f>SUM(M3:M15)</f>
        <v>178</v>
      </c>
    </row>
    <row r="16" ht="22.65" customHeight="1">
      <c r="B16" s="328">
        <v>43898</v>
      </c>
      <c r="C16" s="331">
        <v>203</v>
      </c>
      <c r="D16" s="332">
        <v>0</v>
      </c>
      <c r="E16" s="332">
        <v>0</v>
      </c>
      <c r="F16" s="332">
        <v>115</v>
      </c>
      <c r="G16" s="332">
        <v>26</v>
      </c>
      <c r="H16" s="332">
        <v>4</v>
      </c>
      <c r="I16" s="332">
        <v>22</v>
      </c>
      <c r="J16" s="332">
        <v>203</v>
      </c>
      <c r="K16" s="332">
        <v>203</v>
      </c>
      <c r="L16" s="332">
        <v>0</v>
      </c>
      <c r="M16" s="332">
        <v>46</v>
      </c>
      <c r="N16" s="332">
        <f>D16-D15</f>
        <v>0</v>
      </c>
      <c r="O16" s="332">
        <f>M16-M15</f>
        <v>13</v>
      </c>
      <c r="P16" s="332">
        <f>N16-N15</f>
        <v>0</v>
      </c>
      <c r="Q16" s="332">
        <v>0</v>
      </c>
      <c r="R16" s="332">
        <f>SUM(Q3:Q16)</f>
        <v>0</v>
      </c>
      <c r="S16" s="332">
        <f>SUM(M3:M16)</f>
        <v>224</v>
      </c>
    </row>
    <row r="17" ht="22.65" customHeight="1">
      <c r="B17" s="328">
        <v>43899</v>
      </c>
      <c r="C17" s="329">
        <v>259</v>
      </c>
      <c r="D17" s="330">
        <v>0</v>
      </c>
      <c r="E17" s="330">
        <v>1</v>
      </c>
      <c r="F17" s="330">
        <v>147</v>
      </c>
      <c r="G17" s="330">
        <v>33</v>
      </c>
      <c r="H17" s="330">
        <v>4</v>
      </c>
      <c r="I17" s="330">
        <v>22</v>
      </c>
      <c r="J17" s="330">
        <v>248</v>
      </c>
      <c r="K17" s="330">
        <v>259</v>
      </c>
      <c r="L17" s="330">
        <v>0</v>
      </c>
      <c r="M17" s="330">
        <v>101</v>
      </c>
      <c r="N17" s="330">
        <f>D17-D16</f>
        <v>0</v>
      </c>
      <c r="O17" s="330">
        <f>M17-M16</f>
        <v>55</v>
      </c>
      <c r="P17" s="330">
        <f>N17-N16</f>
        <v>0</v>
      </c>
      <c r="Q17" s="330">
        <v>0</v>
      </c>
      <c r="R17" s="330">
        <f>SUM(Q3:Q17)</f>
        <v>0</v>
      </c>
      <c r="S17" s="330">
        <f>SUM(M3:M17)</f>
        <v>325</v>
      </c>
    </row>
    <row r="18" ht="24.15" customHeight="1">
      <c r="B18" s="333">
        <v>43900</v>
      </c>
      <c r="C18" s="334">
        <v>355</v>
      </c>
      <c r="D18" s="335">
        <v>0</v>
      </c>
      <c r="E18" s="335">
        <v>1</v>
      </c>
      <c r="F18" s="335">
        <v>207</v>
      </c>
      <c r="G18" s="335">
        <v>48</v>
      </c>
      <c r="H18" s="335">
        <v>5</v>
      </c>
      <c r="I18" s="335">
        <v>25</v>
      </c>
      <c r="J18" s="332">
        <v>355</v>
      </c>
      <c r="K18" s="332">
        <v>355</v>
      </c>
      <c r="L18" s="332">
        <v>0</v>
      </c>
      <c r="M18" s="332">
        <v>98</v>
      </c>
      <c r="N18" s="332">
        <f>D18-D17</f>
        <v>0</v>
      </c>
      <c r="O18" s="332">
        <f>M18-M17</f>
        <v>-3</v>
      </c>
      <c r="P18" s="332">
        <f>N18-N17</f>
        <v>0</v>
      </c>
      <c r="Q18" s="332">
        <v>0</v>
      </c>
      <c r="R18" s="332">
        <f>SUM(Q3:Q18)</f>
        <v>0</v>
      </c>
      <c r="S18" s="332">
        <f>SUM(M3:M18)</f>
        <v>423</v>
      </c>
    </row>
    <row r="19" ht="25.65" customHeight="1">
      <c r="B19" s="336">
        <v>43901</v>
      </c>
      <c r="C19" s="337">
        <v>497</v>
      </c>
      <c r="D19" s="338">
        <v>1</v>
      </c>
      <c r="E19" s="338">
        <v>1</v>
      </c>
      <c r="F19" s="338">
        <v>233</v>
      </c>
      <c r="G19" s="338">
        <v>85</v>
      </c>
      <c r="H19" s="338">
        <v>7</v>
      </c>
      <c r="I19" s="339">
        <v>60</v>
      </c>
      <c r="J19" s="340">
        <v>500</v>
      </c>
      <c r="K19" s="330">
        <v>497</v>
      </c>
      <c r="L19" s="330">
        <v>0</v>
      </c>
      <c r="M19" s="330">
        <v>196</v>
      </c>
      <c r="N19" s="330">
        <f>D19-D18</f>
        <v>1</v>
      </c>
      <c r="O19" s="330">
        <f>M19-M18</f>
        <v>98</v>
      </c>
      <c r="P19" s="330">
        <f>N19-N18</f>
        <v>1</v>
      </c>
      <c r="Q19" s="330">
        <v>1</v>
      </c>
      <c r="R19" s="330">
        <f>SUM(Q3:Q19)</f>
        <v>1</v>
      </c>
      <c r="S19" s="330">
        <f>SUM(M3:M19)</f>
        <v>619</v>
      </c>
    </row>
    <row r="20" ht="24.15" customHeight="1">
      <c r="B20" s="341">
        <v>43902</v>
      </c>
      <c r="C20" s="342">
        <v>684</v>
      </c>
      <c r="D20" s="343">
        <v>1</v>
      </c>
      <c r="E20" s="343">
        <v>1</v>
      </c>
      <c r="F20" s="343">
        <v>267</v>
      </c>
      <c r="G20" s="343">
        <v>116</v>
      </c>
      <c r="H20" s="343">
        <v>8</v>
      </c>
      <c r="I20" s="343">
        <v>98</v>
      </c>
      <c r="J20" s="332">
        <v>599</v>
      </c>
      <c r="K20" s="332">
        <v>684</v>
      </c>
      <c r="L20" s="332">
        <v>0</v>
      </c>
      <c r="M20" s="332">
        <v>151</v>
      </c>
      <c r="N20" s="332">
        <f>D20-D19</f>
        <v>0</v>
      </c>
      <c r="O20" s="332">
        <f>M20-M19</f>
        <v>-45</v>
      </c>
      <c r="P20" s="332">
        <f>N20-N19</f>
        <v>-1</v>
      </c>
      <c r="Q20" s="332">
        <v>0</v>
      </c>
      <c r="R20" s="332">
        <f>SUM(Q3:Q20)</f>
        <v>1</v>
      </c>
      <c r="S20" s="332">
        <f>SUM(M3:M20)</f>
        <v>770</v>
      </c>
    </row>
    <row r="21" ht="22.65" customHeight="1">
      <c r="B21" s="328">
        <v>43903</v>
      </c>
      <c r="C21" s="329">
        <v>800</v>
      </c>
      <c r="D21" s="330">
        <v>1</v>
      </c>
      <c r="E21" s="330">
        <v>1</v>
      </c>
      <c r="F21" s="330">
        <v>309</v>
      </c>
      <c r="G21" s="330">
        <v>134</v>
      </c>
      <c r="H21" s="330">
        <v>8</v>
      </c>
      <c r="I21" s="344">
        <v>129</v>
      </c>
      <c r="J21" s="344">
        <v>814</v>
      </c>
      <c r="K21" s="344">
        <f>2.6449*EXP(0.3586*17)</f>
        <v>1174.776572475050</v>
      </c>
      <c r="L21" s="344">
        <v>0</v>
      </c>
      <c r="M21" s="344">
        <v>152</v>
      </c>
      <c r="N21" s="330">
        <f>D21-D20</f>
        <v>0</v>
      </c>
      <c r="O21" s="344">
        <f>M21-M20</f>
        <v>1</v>
      </c>
      <c r="P21" s="330">
        <f>N21-N20</f>
        <v>0</v>
      </c>
      <c r="Q21" s="330">
        <v>1</v>
      </c>
      <c r="R21" s="330">
        <f>SUM(Q3:Q21)</f>
        <v>2</v>
      </c>
      <c r="S21" s="330">
        <f>SUM(M3:M21)</f>
        <v>922</v>
      </c>
    </row>
    <row r="22" ht="22.65" customHeight="1">
      <c r="B22" s="345">
        <v>43904</v>
      </c>
      <c r="C22" s="331">
        <v>924</v>
      </c>
      <c r="D22" s="332">
        <v>2</v>
      </c>
      <c r="E22" s="332">
        <v>1</v>
      </c>
      <c r="F22" s="332">
        <v>341</v>
      </c>
      <c r="G22" s="332">
        <v>155</v>
      </c>
      <c r="H22" s="346">
        <v>9</v>
      </c>
      <c r="I22" s="346">
        <v>170</v>
      </c>
      <c r="J22" s="346">
        <v>961</v>
      </c>
      <c r="K22" s="346">
        <f>2.6449*EXP(0.3586*18)</f>
        <v>1681.486087716430</v>
      </c>
      <c r="L22" s="347">
        <v>0.6</v>
      </c>
      <c r="M22" s="346">
        <v>71</v>
      </c>
      <c r="N22" s="332">
        <f>D22-D21</f>
        <v>1</v>
      </c>
      <c r="O22" s="346">
        <f>M22-M21</f>
        <v>-81</v>
      </c>
      <c r="P22" s="332">
        <f>N22-N21</f>
        <v>1</v>
      </c>
      <c r="Q22" s="332">
        <v>1</v>
      </c>
      <c r="R22" s="332">
        <f>SUM(Q3:Q22)</f>
        <v>3</v>
      </c>
      <c r="S22" s="332">
        <f>SUM(M3:M22)</f>
        <v>993</v>
      </c>
    </row>
    <row r="23" ht="22.65" customHeight="1">
      <c r="B23" s="348">
        <v>43905</v>
      </c>
      <c r="C23" s="349">
        <v>992</v>
      </c>
      <c r="D23" s="330">
        <v>3</v>
      </c>
      <c r="E23" s="330">
        <v>1</v>
      </c>
      <c r="F23" s="330">
        <v>359</v>
      </c>
      <c r="G23" s="330">
        <v>159</v>
      </c>
      <c r="H23" s="344">
        <v>9</v>
      </c>
      <c r="I23" s="344">
        <v>197</v>
      </c>
      <c r="J23" s="344">
        <v>1022</v>
      </c>
      <c r="K23" s="344">
        <f>2.6449*EXP(0.3586*19)</f>
        <v>2406.751657659530</v>
      </c>
      <c r="L23" s="350">
        <v>0.7992</v>
      </c>
      <c r="M23" s="344">
        <v>69</v>
      </c>
      <c r="N23" s="330">
        <f>D23-D22</f>
        <v>1</v>
      </c>
      <c r="O23" s="344">
        <f>M23-M22</f>
        <v>-2</v>
      </c>
      <c r="P23" s="330">
        <f>N23-N22</f>
        <v>0</v>
      </c>
      <c r="Q23" s="330">
        <v>2</v>
      </c>
      <c r="R23" s="330">
        <f>SUM(Q3:Q23)</f>
        <v>5</v>
      </c>
      <c r="S23" s="330">
        <f>SUM(M3:M23)</f>
        <v>1062</v>
      </c>
    </row>
    <row r="24" ht="24.15" customHeight="1">
      <c r="B24" s="351">
        <v>43906</v>
      </c>
      <c r="C24" s="331">
        <v>1059</v>
      </c>
      <c r="D24" s="332">
        <v>7</v>
      </c>
      <c r="E24" s="332">
        <v>1</v>
      </c>
      <c r="F24" s="332">
        <v>377</v>
      </c>
      <c r="G24" s="332">
        <v>176</v>
      </c>
      <c r="H24" s="346">
        <v>9</v>
      </c>
      <c r="I24" s="346">
        <v>201</v>
      </c>
      <c r="J24" s="346">
        <v>1103</v>
      </c>
      <c r="K24" s="346">
        <f>2.6449*EXP(0.3586*20)</f>
        <v>3444.8417884405</v>
      </c>
      <c r="L24" s="347">
        <v>0.8547</v>
      </c>
      <c r="M24" s="346">
        <v>83</v>
      </c>
      <c r="N24" s="332">
        <f>D24-D23</f>
        <v>4</v>
      </c>
      <c r="O24" s="346">
        <f>M24-M23</f>
        <v>14</v>
      </c>
      <c r="P24" s="332">
        <f>N24-N23</f>
        <v>3</v>
      </c>
      <c r="Q24" s="332">
        <v>2</v>
      </c>
      <c r="R24" s="332">
        <f>SUM(Q3:Q24)</f>
        <v>7</v>
      </c>
      <c r="S24" s="332">
        <f>SUM(M3:M24)</f>
        <v>1145</v>
      </c>
    </row>
    <row r="25" ht="25.65" customHeight="1">
      <c r="B25" s="352">
        <v>43907</v>
      </c>
      <c r="C25" s="353">
        <v>1167</v>
      </c>
      <c r="D25" s="330">
        <v>8</v>
      </c>
      <c r="E25" s="330">
        <v>1</v>
      </c>
      <c r="F25" s="330">
        <v>410</v>
      </c>
      <c r="G25" s="330">
        <v>179</v>
      </c>
      <c r="H25" s="344">
        <v>12</v>
      </c>
      <c r="I25" s="344">
        <v>207</v>
      </c>
      <c r="J25" s="344">
        <v>1190</v>
      </c>
      <c r="K25" s="344">
        <f>2.6449*EXP(0.3586*21)</f>
        <v>4930.685270172860</v>
      </c>
      <c r="L25" s="350">
        <v>0.9072</v>
      </c>
      <c r="M25" s="344">
        <v>119</v>
      </c>
      <c r="N25" s="330">
        <f>D25-D24</f>
        <v>1</v>
      </c>
      <c r="O25" s="344">
        <f>M25-M24</f>
        <v>36</v>
      </c>
      <c r="P25" s="330">
        <f>N25-N24</f>
        <v>-3</v>
      </c>
      <c r="Q25" s="330">
        <v>1</v>
      </c>
      <c r="R25" s="330">
        <f>SUM(Q3:Q25)</f>
        <v>8</v>
      </c>
      <c r="S25" s="330">
        <f>SUM(M3:M25)</f>
        <v>1264</v>
      </c>
    </row>
    <row r="26" ht="25.65" customHeight="1">
      <c r="B26" s="352">
        <v>43908</v>
      </c>
      <c r="C26" s="354">
        <v>1279</v>
      </c>
      <c r="D26" s="332">
        <v>10</v>
      </c>
      <c r="E26" s="332">
        <v>1</v>
      </c>
      <c r="F26" s="332">
        <v>446</v>
      </c>
      <c r="G26" s="332">
        <v>199</v>
      </c>
      <c r="H26" s="346">
        <v>23</v>
      </c>
      <c r="I26" s="346">
        <v>209</v>
      </c>
      <c r="J26" s="346">
        <v>1279</v>
      </c>
      <c r="K26" s="346">
        <f>2.6449*EXP(0.3586*22)</f>
        <v>7057.408939673130</v>
      </c>
      <c r="L26" s="347">
        <v>0.9313</v>
      </c>
      <c r="M26" s="346">
        <v>145</v>
      </c>
      <c r="N26" s="332">
        <f>D26-D25</f>
        <v>2</v>
      </c>
      <c r="O26" s="346">
        <f>M26-M25</f>
        <v>26</v>
      </c>
      <c r="P26" s="332">
        <f>N26-N25</f>
        <v>1</v>
      </c>
      <c r="Q26" s="332">
        <v>6</v>
      </c>
      <c r="R26" s="332">
        <f>SUM(Q3:Q26)</f>
        <v>14</v>
      </c>
      <c r="S26" s="332">
        <f>SUM(M3:M26)</f>
        <v>1409</v>
      </c>
    </row>
    <row r="27" ht="24.15" customHeight="1">
      <c r="B27" s="355">
        <v>43909</v>
      </c>
      <c r="C27" s="329">
        <v>1423</v>
      </c>
      <c r="D27" s="330">
        <v>10</v>
      </c>
      <c r="E27" s="330">
        <v>16</v>
      </c>
      <c r="F27" s="330">
        <v>501</v>
      </c>
      <c r="G27" s="330">
        <v>207</v>
      </c>
      <c r="H27" s="344">
        <v>27</v>
      </c>
      <c r="I27" s="344">
        <v>216</v>
      </c>
      <c r="J27" s="344">
        <v>1439</v>
      </c>
      <c r="K27" s="344">
        <f>2.6449*EXP(0.3586*23)</f>
        <v>10101.4399039167</v>
      </c>
      <c r="L27" s="350">
        <v>0.9272</v>
      </c>
      <c r="M27" s="344">
        <v>143</v>
      </c>
      <c r="N27" s="330">
        <f>D27-D26</f>
        <v>0</v>
      </c>
      <c r="O27" s="344">
        <f>M27-M26</f>
        <v>-2</v>
      </c>
      <c r="P27" s="330">
        <f>N27-N26</f>
        <v>-2</v>
      </c>
      <c r="Q27" s="330">
        <v>7</v>
      </c>
      <c r="R27" s="330">
        <f>SUM(Q3:Q27)</f>
        <v>21</v>
      </c>
      <c r="S27" s="330">
        <f>SUM(M3:M27)</f>
        <v>1552</v>
      </c>
    </row>
    <row r="28" ht="22.65" customHeight="1">
      <c r="B28" s="328">
        <v>43910</v>
      </c>
      <c r="C28" s="331">
        <v>1623</v>
      </c>
      <c r="D28" s="332">
        <v>11</v>
      </c>
      <c r="E28" s="332">
        <v>16</v>
      </c>
      <c r="F28" s="332">
        <v>606</v>
      </c>
      <c r="G28" s="332">
        <v>228</v>
      </c>
      <c r="H28" s="346">
        <v>33</v>
      </c>
      <c r="I28" s="346">
        <v>220</v>
      </c>
      <c r="J28" s="346">
        <v>1639</v>
      </c>
      <c r="K28" s="346"/>
      <c r="L28" s="347">
        <v>0.9167999999999999</v>
      </c>
      <c r="M28" s="346">
        <v>180</v>
      </c>
      <c r="N28" s="332">
        <f>D28-D27</f>
        <v>1</v>
      </c>
      <c r="O28" s="346">
        <f>M28-M27</f>
        <v>37</v>
      </c>
      <c r="P28" s="332">
        <f>N28-N27</f>
        <v>1</v>
      </c>
      <c r="Q28" s="332">
        <v>9</v>
      </c>
      <c r="R28" s="332">
        <f>SUM(Q3:Q28)</f>
        <v>30</v>
      </c>
      <c r="S28" s="332">
        <f>SUM(M3:M28)</f>
        <v>1732</v>
      </c>
    </row>
    <row r="29" ht="22.65" customHeight="1">
      <c r="B29" s="328">
        <v>43911</v>
      </c>
      <c r="C29" s="329">
        <v>1746</v>
      </c>
      <c r="D29" s="330">
        <v>20</v>
      </c>
      <c r="E29" s="330">
        <v>16</v>
      </c>
      <c r="F29" s="330">
        <v>661</v>
      </c>
      <c r="G29" s="330">
        <v>242</v>
      </c>
      <c r="H29" s="344">
        <v>41</v>
      </c>
      <c r="I29" s="344">
        <v>223</v>
      </c>
      <c r="J29" s="344">
        <v>1763</v>
      </c>
      <c r="K29" s="344"/>
      <c r="L29" s="350">
        <v>0.9343</v>
      </c>
      <c r="M29" s="344">
        <v>136</v>
      </c>
      <c r="N29" s="330">
        <f>D29-D28</f>
        <v>9</v>
      </c>
      <c r="O29" s="344">
        <f>M29-M28</f>
        <v>-44</v>
      </c>
      <c r="P29" s="330">
        <f>N29-N28</f>
        <v>8</v>
      </c>
      <c r="Q29" s="330">
        <v>8</v>
      </c>
      <c r="R29" s="330">
        <f>SUM(Q3:Q29)</f>
        <v>38</v>
      </c>
      <c r="S29" s="330">
        <f>SUM(M3:M29)</f>
        <v>1868</v>
      </c>
    </row>
    <row r="30" ht="24.15" customHeight="1">
      <c r="B30" s="356">
        <v>43912</v>
      </c>
      <c r="C30" s="331">
        <v>1906</v>
      </c>
      <c r="D30" s="332">
        <v>21</v>
      </c>
      <c r="E30" s="332">
        <v>16</v>
      </c>
      <c r="F30" s="332">
        <v>760</v>
      </c>
      <c r="G30" s="332">
        <v>250</v>
      </c>
      <c r="H30" s="346">
        <v>42</v>
      </c>
      <c r="I30" s="346">
        <v>228</v>
      </c>
      <c r="J30" s="346">
        <v>1931</v>
      </c>
      <c r="K30" s="346"/>
      <c r="L30" s="347">
        <v>0.9393</v>
      </c>
      <c r="M30" s="346">
        <v>118</v>
      </c>
      <c r="N30" s="332">
        <f>D30-D29</f>
        <v>1</v>
      </c>
      <c r="O30" s="346">
        <f>M30-M29</f>
        <v>-18</v>
      </c>
      <c r="P30" s="332">
        <f>N30-N29</f>
        <v>-8</v>
      </c>
      <c r="Q30" s="332">
        <v>11</v>
      </c>
      <c r="R30" s="332">
        <f>SUM(Q3:Q30)</f>
        <v>49</v>
      </c>
      <c r="S30" s="332">
        <f>SUM(M3:M30)</f>
        <v>1986</v>
      </c>
    </row>
    <row r="31" ht="25.65" customHeight="1">
      <c r="B31" s="352">
        <v>43913</v>
      </c>
      <c r="C31" s="353">
        <v>2016</v>
      </c>
      <c r="D31" s="330">
        <v>25</v>
      </c>
      <c r="E31" s="330">
        <v>16</v>
      </c>
      <c r="F31" s="330">
        <v>816</v>
      </c>
      <c r="G31" s="330">
        <v>254</v>
      </c>
      <c r="H31" s="344">
        <v>42</v>
      </c>
      <c r="I31" s="344">
        <v>231</v>
      </c>
      <c r="J31" s="344">
        <v>2046</v>
      </c>
      <c r="K31" s="344"/>
      <c r="L31" s="350">
        <v>0.9422</v>
      </c>
      <c r="M31" s="344">
        <v>182</v>
      </c>
      <c r="N31" s="330">
        <f>D31-D30</f>
        <v>4</v>
      </c>
      <c r="O31" s="344">
        <f>M31-M30</f>
        <v>64</v>
      </c>
      <c r="P31" s="330">
        <f>N31-N30</f>
        <v>3</v>
      </c>
      <c r="Q31" s="330">
        <v>11</v>
      </c>
      <c r="R31" s="330">
        <f>SUM(Q3:Q31)</f>
        <v>60</v>
      </c>
      <c r="S31" s="330">
        <f>SUM(M3:M31)</f>
        <v>2168</v>
      </c>
    </row>
    <row r="32" ht="24.15" customHeight="1">
      <c r="B32" s="357">
        <v>43914</v>
      </c>
      <c r="C32" s="331">
        <v>2272</v>
      </c>
      <c r="D32" s="332">
        <v>36</v>
      </c>
      <c r="E32" s="332">
        <v>16</v>
      </c>
      <c r="F32" s="332">
        <v>959</v>
      </c>
      <c r="G32" s="332">
        <v>265</v>
      </c>
      <c r="H32" s="346">
        <v>48</v>
      </c>
      <c r="I32" s="346">
        <v>238</v>
      </c>
      <c r="J32" s="346">
        <v>2286</v>
      </c>
      <c r="K32" s="346"/>
      <c r="L32" s="347">
        <v>0.9499</v>
      </c>
      <c r="M32" s="346">
        <v>230</v>
      </c>
      <c r="N32" s="332">
        <f>D32-D31</f>
        <v>11</v>
      </c>
      <c r="O32" s="346">
        <f>M32-M31</f>
        <v>48</v>
      </c>
      <c r="P32" s="332">
        <f>N32-N31</f>
        <v>7</v>
      </c>
      <c r="Q32" s="332">
        <v>21</v>
      </c>
      <c r="R32" s="332">
        <f>SUM(Q3:Q32)</f>
        <v>81</v>
      </c>
      <c r="S32" s="332">
        <f>SUM(M3:M32)</f>
        <v>2398</v>
      </c>
    </row>
    <row r="33" ht="22.65" customHeight="1">
      <c r="B33" s="358">
        <v>43915</v>
      </c>
      <c r="C33" s="329">
        <v>2510</v>
      </c>
      <c r="D33" s="330">
        <v>42</v>
      </c>
      <c r="E33" s="330">
        <v>16</v>
      </c>
      <c r="F33" s="330">
        <v>1070</v>
      </c>
      <c r="G33" s="330">
        <v>275</v>
      </c>
      <c r="H33" s="344">
        <v>58</v>
      </c>
      <c r="I33" s="344">
        <v>246</v>
      </c>
      <c r="J33" s="344">
        <v>2526</v>
      </c>
      <c r="K33" s="344"/>
      <c r="L33" s="350">
        <v>0.9543</v>
      </c>
      <c r="M33" s="344">
        <v>314</v>
      </c>
      <c r="N33" s="330">
        <f>D33-D32</f>
        <v>6</v>
      </c>
      <c r="O33" s="344">
        <f>M33-M32</f>
        <v>84</v>
      </c>
      <c r="P33" s="330">
        <f>N33-N32</f>
        <v>-5</v>
      </c>
      <c r="Q33" s="330">
        <v>22</v>
      </c>
      <c r="R33" s="330">
        <f>SUM(Q3:Q33)</f>
        <v>103</v>
      </c>
      <c r="S33" s="330">
        <f>SUM(M3:M33)</f>
        <v>2712</v>
      </c>
    </row>
    <row r="34" ht="24.15" customHeight="1">
      <c r="B34" s="359">
        <v>43916</v>
      </c>
      <c r="C34" s="331">
        <v>2806</v>
      </c>
      <c r="D34" s="332">
        <v>66</v>
      </c>
      <c r="E34" s="332">
        <v>16</v>
      </c>
      <c r="F34" s="332">
        <v>1216</v>
      </c>
      <c r="G34" s="332">
        <v>297</v>
      </c>
      <c r="H34" s="346">
        <v>66</v>
      </c>
      <c r="I34" s="346">
        <v>256</v>
      </c>
      <c r="J34" s="346">
        <v>2840</v>
      </c>
      <c r="K34" s="346"/>
      <c r="L34" s="347">
        <v>0.9616</v>
      </c>
      <c r="M34" s="346">
        <v>286</v>
      </c>
      <c r="N34" s="332">
        <f>D34-D33</f>
        <v>24</v>
      </c>
      <c r="O34" s="346">
        <f>M34-M33</f>
        <v>-28</v>
      </c>
      <c r="P34" s="332">
        <f>N34-N33</f>
        <v>18</v>
      </c>
      <c r="Q34" s="332">
        <v>31</v>
      </c>
      <c r="R34" s="332">
        <f>SUM(Q3:Q34)</f>
        <v>134</v>
      </c>
      <c r="S34" s="332">
        <f>SUM(M3:M34)</f>
        <v>2998</v>
      </c>
    </row>
    <row r="35" ht="25.65" customHeight="1">
      <c r="B35" s="360">
        <v>43917</v>
      </c>
      <c r="C35" s="353">
        <v>3046</v>
      </c>
      <c r="D35" s="330">
        <v>92</v>
      </c>
      <c r="E35" s="330">
        <v>16</v>
      </c>
      <c r="F35" s="330">
        <v>1300</v>
      </c>
      <c r="G35" s="330">
        <v>317</v>
      </c>
      <c r="H35" s="344">
        <v>68</v>
      </c>
      <c r="I35" s="344">
        <v>263</v>
      </c>
      <c r="J35" s="344">
        <v>3069</v>
      </c>
      <c r="K35" s="344"/>
      <c r="L35" s="350">
        <v>0.9678</v>
      </c>
      <c r="M35" s="344">
        <v>365</v>
      </c>
      <c r="N35" s="330">
        <f>D35-D34</f>
        <v>26</v>
      </c>
      <c r="O35" s="344">
        <f>M35-M34</f>
        <v>79</v>
      </c>
      <c r="P35" s="330">
        <f>N35-N34</f>
        <v>2</v>
      </c>
      <c r="Q35" s="330">
        <v>32</v>
      </c>
      <c r="R35" s="330">
        <f>SUM(Q3:Q35)</f>
        <v>166</v>
      </c>
      <c r="S35" s="330">
        <f>SUM(M3:M35)</f>
        <v>3363</v>
      </c>
    </row>
    <row r="36" ht="24.15" customHeight="1">
      <c r="B36" s="357">
        <v>43918</v>
      </c>
      <c r="C36" s="331">
        <v>3447</v>
      </c>
      <c r="D36" s="332">
        <v>102</v>
      </c>
      <c r="E36" s="332">
        <v>16</v>
      </c>
      <c r="F36" s="332">
        <v>1500</v>
      </c>
      <c r="G36" s="332">
        <v>330</v>
      </c>
      <c r="H36" s="346">
        <v>75</v>
      </c>
      <c r="I36" s="346">
        <v>271</v>
      </c>
      <c r="J36" s="346">
        <v>3447</v>
      </c>
      <c r="K36" s="346"/>
      <c r="L36" s="347">
        <v>0.9716</v>
      </c>
      <c r="M36" s="346">
        <v>300</v>
      </c>
      <c r="N36" s="332">
        <f>D36-D35</f>
        <v>10</v>
      </c>
      <c r="O36" s="346">
        <f>M36-M35</f>
        <v>-65</v>
      </c>
      <c r="P36" s="332">
        <f>N36-N35</f>
        <v>-16</v>
      </c>
      <c r="Q36" s="332">
        <v>35</v>
      </c>
      <c r="R36" s="332">
        <f>SUM(Q3:Q36)</f>
        <v>201</v>
      </c>
      <c r="S36" s="332">
        <f>SUM(M3:M36)</f>
        <v>3663</v>
      </c>
    </row>
    <row r="37" ht="22.65" customHeight="1">
      <c r="B37" s="358">
        <v>43919</v>
      </c>
      <c r="C37" s="329">
        <v>3700</v>
      </c>
      <c r="D37" s="330">
        <v>110</v>
      </c>
      <c r="E37" s="330">
        <v>16</v>
      </c>
      <c r="F37" s="330">
        <v>1700</v>
      </c>
      <c r="G37" s="330">
        <v>351</v>
      </c>
      <c r="H37" s="344">
        <v>77</v>
      </c>
      <c r="I37" s="344">
        <v>275</v>
      </c>
      <c r="J37" s="344">
        <v>3700</v>
      </c>
      <c r="K37" s="344"/>
      <c r="L37" s="350">
        <v>0.9727</v>
      </c>
      <c r="M37" s="344">
        <v>280</v>
      </c>
      <c r="N37" s="330">
        <f>D37-D36</f>
        <v>8</v>
      </c>
      <c r="O37" s="344">
        <f>M37-M36</f>
        <v>-20</v>
      </c>
      <c r="P37" s="330">
        <f>N37-N36</f>
        <v>-2</v>
      </c>
      <c r="Q37" s="330">
        <v>38</v>
      </c>
      <c r="R37" s="330">
        <f>SUM(Q3:Q37)</f>
        <v>239</v>
      </c>
      <c r="S37" s="330">
        <f>SUM(M3:M37)</f>
        <v>3943</v>
      </c>
    </row>
    <row r="38" ht="22.65" customHeight="1">
      <c r="B38" s="358">
        <v>43920</v>
      </c>
      <c r="C38" s="331">
        <v>4028</v>
      </c>
      <c r="D38" s="332">
        <v>146</v>
      </c>
      <c r="E38" s="332">
        <v>16</v>
      </c>
      <c r="F38" s="332">
        <v>1806</v>
      </c>
      <c r="G38" s="332">
        <v>372</v>
      </c>
      <c r="H38" s="346">
        <v>86</v>
      </c>
      <c r="I38" s="346">
        <v>279</v>
      </c>
      <c r="J38" s="346">
        <v>4028</v>
      </c>
      <c r="K38" s="346"/>
      <c r="L38" s="347">
        <v>0.9747</v>
      </c>
      <c r="M38" s="346">
        <v>416</v>
      </c>
      <c r="N38" s="332">
        <f>D38-D37</f>
        <v>36</v>
      </c>
      <c r="O38" s="346">
        <f>M38-M37</f>
        <v>136</v>
      </c>
      <c r="P38" s="332">
        <f>N38-N37</f>
        <v>28</v>
      </c>
      <c r="Q38" s="332">
        <v>45</v>
      </c>
      <c r="R38" s="332">
        <f>SUM(Q3:Q38)</f>
        <v>284</v>
      </c>
      <c r="S38" s="332">
        <f>SUM(M3:M38)</f>
        <v>4359</v>
      </c>
    </row>
    <row r="39" ht="22.65" customHeight="1">
      <c r="B39" s="358">
        <v>43921</v>
      </c>
      <c r="C39" s="329">
        <v>4435</v>
      </c>
      <c r="D39" s="330">
        <v>180</v>
      </c>
      <c r="E39" s="330">
        <v>16</v>
      </c>
      <c r="F39" s="330">
        <v>1979</v>
      </c>
      <c r="G39" s="330">
        <v>399</v>
      </c>
      <c r="H39" s="344">
        <v>109</v>
      </c>
      <c r="I39" s="344">
        <v>283</v>
      </c>
      <c r="J39" s="344">
        <v>4435</v>
      </c>
      <c r="K39" s="344"/>
      <c r="L39" s="350">
        <v>0.9762999999999999</v>
      </c>
      <c r="M39" s="344">
        <v>475</v>
      </c>
      <c r="N39" s="330">
        <f>D39-D38</f>
        <v>34</v>
      </c>
      <c r="O39" s="344">
        <f>M39-M38</f>
        <v>59</v>
      </c>
      <c r="P39" s="330">
        <f>N39-N38</f>
        <v>-2</v>
      </c>
      <c r="Q39" s="330">
        <v>48</v>
      </c>
      <c r="R39" s="330">
        <f>SUM(Q3:Q39)</f>
        <v>332</v>
      </c>
      <c r="S39" s="330">
        <f>SUM(M3:M39)</f>
        <v>4834</v>
      </c>
    </row>
    <row r="40" ht="22.65" customHeight="1">
      <c r="B40" s="358">
        <v>43922</v>
      </c>
      <c r="C40" s="331">
        <v>4947</v>
      </c>
      <c r="D40" s="332">
        <v>239</v>
      </c>
      <c r="E40" s="361"/>
      <c r="F40" s="332">
        <v>2224</v>
      </c>
      <c r="G40" s="332">
        <v>427</v>
      </c>
      <c r="H40" s="346">
        <v>117</v>
      </c>
      <c r="I40" s="346">
        <v>291</v>
      </c>
      <c r="J40" s="346">
        <v>4947</v>
      </c>
      <c r="K40" s="346"/>
      <c r="L40" s="347">
        <v>0.9782999999999999</v>
      </c>
      <c r="M40" s="346">
        <v>486</v>
      </c>
      <c r="N40" s="332">
        <f>D40-D39</f>
        <v>59</v>
      </c>
      <c r="O40" s="346">
        <f>M40-M39</f>
        <v>11</v>
      </c>
      <c r="P40" s="332">
        <f>N40-N39</f>
        <v>25</v>
      </c>
      <c r="Q40" s="332">
        <v>53</v>
      </c>
      <c r="R40" s="332">
        <f>SUM(Q3:Q40)</f>
        <v>385</v>
      </c>
      <c r="S40" s="332">
        <f>SUM(M3:M40)</f>
        <v>5320</v>
      </c>
    </row>
    <row r="41" ht="22.65" customHeight="1">
      <c r="B41" s="358">
        <v>43923</v>
      </c>
      <c r="C41" s="329">
        <v>5466</v>
      </c>
      <c r="D41" s="330">
        <v>282</v>
      </c>
      <c r="E41" s="362"/>
      <c r="F41" s="330">
        <v>2439</v>
      </c>
      <c r="G41" s="330">
        <v>457</v>
      </c>
      <c r="H41" s="344">
        <v>121</v>
      </c>
      <c r="I41" s="344">
        <v>298</v>
      </c>
      <c r="J41" s="344">
        <v>5568</v>
      </c>
      <c r="K41" s="344"/>
      <c r="L41" s="350">
        <v>0.9796</v>
      </c>
      <c r="M41" s="344">
        <v>554</v>
      </c>
      <c r="N41" s="330">
        <f>D41-D40</f>
        <v>43</v>
      </c>
      <c r="O41" s="344">
        <f>M41-M40</f>
        <v>68</v>
      </c>
      <c r="P41" s="330">
        <f>N41-N40</f>
        <v>-16</v>
      </c>
      <c r="Q41" s="330">
        <v>70</v>
      </c>
      <c r="R41" s="330">
        <f>SUM(Q3:Q41)</f>
        <v>455</v>
      </c>
      <c r="S41" s="330">
        <f>SUM(M3:M41)</f>
        <v>5874</v>
      </c>
    </row>
    <row r="42" ht="22.65" customHeight="1">
      <c r="B42" s="358">
        <v>43924</v>
      </c>
      <c r="C42" s="331">
        <v>6078</v>
      </c>
      <c r="D42" s="332">
        <v>333</v>
      </c>
      <c r="E42" s="361"/>
      <c r="F42" s="332">
        <v>2662</v>
      </c>
      <c r="G42" s="332">
        <v>509</v>
      </c>
      <c r="H42" s="346">
        <v>166</v>
      </c>
      <c r="I42" s="346">
        <v>311</v>
      </c>
      <c r="J42" s="346">
        <v>6131</v>
      </c>
      <c r="K42" s="346"/>
      <c r="L42" s="347">
        <v>0.9804</v>
      </c>
      <c r="M42" s="346">
        <v>601</v>
      </c>
      <c r="N42" s="332">
        <f>D42-D41</f>
        <v>51</v>
      </c>
      <c r="O42" s="346">
        <f>M42-M41</f>
        <v>47</v>
      </c>
      <c r="P42" s="332">
        <f>N42-N41</f>
        <v>8</v>
      </c>
      <c r="Q42" s="332">
        <v>79</v>
      </c>
      <c r="R42" s="332">
        <f>SUM(Q3:Q42)</f>
        <v>534</v>
      </c>
      <c r="S42" s="332">
        <f>SUM(M3:M42)</f>
        <v>6475</v>
      </c>
    </row>
    <row r="43" ht="22.65" customHeight="1">
      <c r="B43" s="358">
        <v>43925</v>
      </c>
      <c r="C43" s="329">
        <v>6443</v>
      </c>
      <c r="D43" s="330">
        <v>373</v>
      </c>
      <c r="E43" s="362"/>
      <c r="F43" s="330">
        <v>2849</v>
      </c>
      <c r="G43" s="330">
        <v>537</v>
      </c>
      <c r="H43" s="344">
        <v>166</v>
      </c>
      <c r="I43" s="344">
        <v>322</v>
      </c>
      <c r="J43" s="344">
        <v>6443</v>
      </c>
      <c r="K43" s="344"/>
      <c r="L43" s="350">
        <v>0.9804</v>
      </c>
      <c r="M43" s="344">
        <v>357</v>
      </c>
      <c r="N43" s="330">
        <f>D43-D42</f>
        <v>40</v>
      </c>
      <c r="O43" s="344">
        <f>M43-M42</f>
        <v>-244</v>
      </c>
      <c r="P43" s="330">
        <f>N43-N42</f>
        <v>-11</v>
      </c>
      <c r="Q43" s="330">
        <v>70</v>
      </c>
      <c r="R43" s="330">
        <f>SUM(Q3:Q43)</f>
        <v>604</v>
      </c>
      <c r="S43" s="330">
        <f>SUM(M3:M43)</f>
        <v>6832</v>
      </c>
    </row>
    <row r="44" ht="22.65" customHeight="1">
      <c r="B44" s="358">
        <v>43926</v>
      </c>
      <c r="C44" s="331">
        <v>6830</v>
      </c>
      <c r="D44" s="332">
        <v>401</v>
      </c>
      <c r="E44" s="361"/>
      <c r="F44" s="332">
        <v>3016</v>
      </c>
      <c r="G44" s="332">
        <v>561</v>
      </c>
      <c r="H44" s="346">
        <v>172</v>
      </c>
      <c r="I44" s="346">
        <v>333</v>
      </c>
      <c r="J44" s="346">
        <v>6830</v>
      </c>
      <c r="K44" s="346"/>
      <c r="L44" s="347">
        <v>0.9792</v>
      </c>
      <c r="M44" s="346">
        <v>340</v>
      </c>
      <c r="N44" s="332">
        <f>D44-D43</f>
        <v>28</v>
      </c>
      <c r="O44" s="346">
        <f>M44-M43</f>
        <v>-17</v>
      </c>
      <c r="P44" s="332">
        <f>N44-N43</f>
        <v>-12</v>
      </c>
      <c r="Q44" s="332">
        <v>86</v>
      </c>
      <c r="R44" s="332">
        <f>SUM(Q3:Q44)</f>
        <v>690</v>
      </c>
      <c r="S44" s="332">
        <f>SUM(M3:M44)</f>
        <v>7172</v>
      </c>
    </row>
    <row r="45" ht="22.65" customHeight="1">
      <c r="B45" s="358">
        <v>43927</v>
      </c>
      <c r="C45" s="329">
        <v>7206</v>
      </c>
      <c r="D45" s="330">
        <v>477</v>
      </c>
      <c r="E45" s="362"/>
      <c r="F45" s="330">
        <v>3143</v>
      </c>
      <c r="G45" s="330">
        <v>605</v>
      </c>
      <c r="H45" s="344">
        <v>173</v>
      </c>
      <c r="I45" s="344">
        <v>348</v>
      </c>
      <c r="J45" s="344">
        <v>7206</v>
      </c>
      <c r="K45" s="344"/>
      <c r="L45" s="350">
        <v>0.9782999999999999</v>
      </c>
      <c r="M45" s="344">
        <v>389</v>
      </c>
      <c r="N45" s="330">
        <f>D45-D44</f>
        <v>76</v>
      </c>
      <c r="O45" s="344">
        <f>M45-M44</f>
        <v>49</v>
      </c>
      <c r="P45" s="330">
        <f>N45-N44</f>
        <v>48</v>
      </c>
      <c r="Q45" s="330">
        <v>90</v>
      </c>
      <c r="R45" s="330">
        <f>SUM(Q3:Q45)</f>
        <v>780</v>
      </c>
      <c r="S45" s="330">
        <f>SUM(M3:M45)</f>
        <v>7561</v>
      </c>
    </row>
    <row r="46" ht="22.65" customHeight="1">
      <c r="B46" s="358">
        <v>43928</v>
      </c>
      <c r="C46" s="331">
        <v>7693</v>
      </c>
      <c r="D46" s="332">
        <v>591</v>
      </c>
      <c r="E46" s="361"/>
      <c r="F46" s="332">
        <v>3279</v>
      </c>
      <c r="G46" s="332">
        <v>674</v>
      </c>
      <c r="H46" s="346">
        <v>185</v>
      </c>
      <c r="I46" s="346">
        <v>366</v>
      </c>
      <c r="J46" s="346">
        <v>7693</v>
      </c>
      <c r="K46" s="346"/>
      <c r="L46" s="347">
        <v>0.978</v>
      </c>
      <c r="M46" s="346">
        <v>738</v>
      </c>
      <c r="N46" s="332">
        <f>D46-D45</f>
        <v>114</v>
      </c>
      <c r="O46" s="346">
        <f>M46-M45</f>
        <v>349</v>
      </c>
      <c r="P46" s="332">
        <f>N46-N45</f>
        <v>38</v>
      </c>
      <c r="Q46" s="332">
        <v>84</v>
      </c>
      <c r="R46" s="332">
        <f>SUM(Q3:Q46)</f>
        <v>864</v>
      </c>
      <c r="S46" s="332">
        <f>SUM(M3:M46)</f>
        <v>8299</v>
      </c>
    </row>
    <row r="47" ht="22.65" customHeight="1">
      <c r="B47" s="358">
        <v>43929</v>
      </c>
      <c r="C47" s="329">
        <v>8419</v>
      </c>
      <c r="D47" s="330">
        <v>687</v>
      </c>
      <c r="E47" s="362"/>
      <c r="F47" s="330">
        <v>3577</v>
      </c>
      <c r="G47" s="330">
        <v>730</v>
      </c>
      <c r="H47" s="344">
        <v>230</v>
      </c>
      <c r="I47" s="344">
        <v>381</v>
      </c>
      <c r="J47" s="344">
        <v>8419</v>
      </c>
      <c r="K47" s="344"/>
      <c r="L47" s="350">
        <v>0.9776</v>
      </c>
      <c r="M47" s="344">
        <v>655</v>
      </c>
      <c r="N47" s="330">
        <f>D47-D46</f>
        <v>96</v>
      </c>
      <c r="O47" s="344">
        <f>M47-M46</f>
        <v>-83</v>
      </c>
      <c r="P47" s="330">
        <f>N47-N46</f>
        <v>-18</v>
      </c>
      <c r="Q47" s="330">
        <v>115</v>
      </c>
      <c r="R47" s="330">
        <f>SUM(Q3:Q47)</f>
        <v>979</v>
      </c>
      <c r="S47" s="330">
        <f>SUM(M3:M47)</f>
        <v>8954</v>
      </c>
    </row>
    <row r="48" ht="22.65" customHeight="1">
      <c r="B48" s="358">
        <v>43930</v>
      </c>
      <c r="C48" s="331">
        <v>9141</v>
      </c>
      <c r="D48" s="332">
        <v>793</v>
      </c>
      <c r="E48" s="361"/>
      <c r="F48" s="332">
        <v>3831</v>
      </c>
      <c r="G48" s="332">
        <v>827</v>
      </c>
      <c r="H48" s="346">
        <v>279</v>
      </c>
      <c r="I48" s="346">
        <v>397</v>
      </c>
      <c r="J48" s="346">
        <v>9141</v>
      </c>
      <c r="K48" s="346"/>
      <c r="L48" s="347">
        <v>0.9771</v>
      </c>
      <c r="M48" s="346">
        <v>645</v>
      </c>
      <c r="N48" s="332">
        <f>D48-D47</f>
        <v>106</v>
      </c>
      <c r="O48" s="346">
        <f>M48-M47</f>
        <v>-10</v>
      </c>
      <c r="P48" s="332">
        <f>N48-N47</f>
        <v>10</v>
      </c>
      <c r="Q48" s="332">
        <v>86</v>
      </c>
      <c r="R48" s="332">
        <f>SUM(Q3:Q48)</f>
        <v>1065</v>
      </c>
      <c r="S48" s="332">
        <f>SUM(M3:M48)</f>
        <v>9599</v>
      </c>
    </row>
    <row r="49" ht="22.65" customHeight="1">
      <c r="B49" s="358">
        <v>43931</v>
      </c>
      <c r="C49" s="329">
        <v>9685</v>
      </c>
      <c r="D49" s="330">
        <v>870</v>
      </c>
      <c r="E49" s="362"/>
      <c r="F49" s="330">
        <v>4061</v>
      </c>
      <c r="G49" s="330">
        <v>902</v>
      </c>
      <c r="H49" s="344">
        <v>302</v>
      </c>
      <c r="I49" s="344">
        <v>405</v>
      </c>
      <c r="J49" s="344">
        <v>9685</v>
      </c>
      <c r="K49" s="344"/>
      <c r="L49" s="350">
        <v>0.9761</v>
      </c>
      <c r="M49" s="344">
        <v>454</v>
      </c>
      <c r="N49" s="330">
        <f>D49-D48</f>
        <v>77</v>
      </c>
      <c r="O49" s="344">
        <f>M49-M48</f>
        <v>-191</v>
      </c>
      <c r="P49" s="330">
        <f>N49-N48</f>
        <v>-29</v>
      </c>
      <c r="Q49" s="330">
        <v>90</v>
      </c>
      <c r="R49" s="330">
        <f>SUM(Q3:Q49)</f>
        <v>1155</v>
      </c>
      <c r="S49" s="330">
        <f>SUM(M3:M49)</f>
        <v>10053</v>
      </c>
    </row>
    <row r="50" ht="22.65" customHeight="1">
      <c r="B50" s="358">
        <v>43932</v>
      </c>
      <c r="C50" s="331">
        <v>10151</v>
      </c>
      <c r="D50" s="332">
        <v>887</v>
      </c>
      <c r="E50" s="361"/>
      <c r="F50" s="332">
        <v>4205</v>
      </c>
      <c r="G50" s="332">
        <v>982</v>
      </c>
      <c r="H50" s="346">
        <v>308</v>
      </c>
      <c r="I50" s="346">
        <v>429</v>
      </c>
      <c r="J50" s="346">
        <v>10151</v>
      </c>
      <c r="K50" s="346"/>
      <c r="L50" s="347">
        <v>0.974</v>
      </c>
      <c r="M50" s="346">
        <v>395</v>
      </c>
      <c r="N50" s="332">
        <f>D50-D49</f>
        <v>17</v>
      </c>
      <c r="O50" s="346">
        <f>M50-M49</f>
        <v>-59</v>
      </c>
      <c r="P50" s="332">
        <f>N50-N49</f>
        <v>-60</v>
      </c>
      <c r="Q50" s="332">
        <v>103</v>
      </c>
      <c r="R50" s="332">
        <f>SUM(Q3:Q50)</f>
        <v>1258</v>
      </c>
      <c r="S50" s="332">
        <f>SUM(M3:M50)</f>
        <v>10448</v>
      </c>
    </row>
    <row r="51" ht="22.65" customHeight="1">
      <c r="B51" s="358">
        <v>43933</v>
      </c>
      <c r="C51" s="329">
        <v>10483</v>
      </c>
      <c r="D51" s="330">
        <v>899</v>
      </c>
      <c r="E51" s="362"/>
      <c r="F51" s="330">
        <v>4397</v>
      </c>
      <c r="G51" s="330">
        <v>1018</v>
      </c>
      <c r="H51" s="344">
        <v>316</v>
      </c>
      <c r="I51" s="344">
        <v>435</v>
      </c>
      <c r="J51" s="344">
        <v>10483</v>
      </c>
      <c r="K51" s="344"/>
      <c r="L51" s="350">
        <v>0.9708</v>
      </c>
      <c r="M51" s="344">
        <v>464</v>
      </c>
      <c r="N51" s="330">
        <f>D51-D50</f>
        <v>12</v>
      </c>
      <c r="O51" s="344">
        <f>M51-M50</f>
        <v>69</v>
      </c>
      <c r="P51" s="330">
        <f>N51-N50</f>
        <v>-5</v>
      </c>
      <c r="Q51" s="330">
        <v>97</v>
      </c>
      <c r="R51" s="330">
        <f>SUM(Q3:Q51)</f>
        <v>1355</v>
      </c>
      <c r="S51" s="330">
        <f>SUM(M3:M51)</f>
        <v>10912</v>
      </c>
    </row>
    <row r="52" ht="22.65" customHeight="1">
      <c r="B52" s="358">
        <v>43934</v>
      </c>
      <c r="C52" s="331">
        <v>10948</v>
      </c>
      <c r="D52" s="332">
        <v>919</v>
      </c>
      <c r="E52" s="361"/>
      <c r="F52" s="332">
        <v>4575</v>
      </c>
      <c r="G52" s="332">
        <v>1064</v>
      </c>
      <c r="H52" s="346">
        <v>383</v>
      </c>
      <c r="I52" s="346">
        <v>449</v>
      </c>
      <c r="J52" s="346">
        <v>10948</v>
      </c>
      <c r="K52" s="346"/>
      <c r="L52" s="347">
        <v>0.9669</v>
      </c>
      <c r="M52" s="346">
        <v>437</v>
      </c>
      <c r="N52" s="332">
        <f>D52-D51</f>
        <v>20</v>
      </c>
      <c r="O52" s="346">
        <f>M52-M51</f>
        <v>-27</v>
      </c>
      <c r="P52" s="332">
        <f>N52-N51</f>
        <v>8</v>
      </c>
      <c r="Q52" s="332">
        <v>85</v>
      </c>
      <c r="R52" s="332">
        <f>SUM(Q3:Q52)</f>
        <v>1440</v>
      </c>
      <c r="S52" s="332">
        <f>SUM(M3:M52)</f>
        <v>11349</v>
      </c>
    </row>
    <row r="53" ht="22.65" customHeight="1">
      <c r="B53" s="358">
        <v>43935</v>
      </c>
      <c r="C53" s="329">
        <v>11445</v>
      </c>
      <c r="D53" s="330">
        <v>1033</v>
      </c>
      <c r="E53" s="362"/>
      <c r="F53" s="330">
        <v>4806</v>
      </c>
      <c r="G53" s="330">
        <v>1106</v>
      </c>
      <c r="H53" s="344">
        <v>388</v>
      </c>
      <c r="I53" s="344">
        <v>458</v>
      </c>
      <c r="J53" s="344">
        <v>11445</v>
      </c>
      <c r="K53" s="344"/>
      <c r="L53" s="350">
        <v>0.9634</v>
      </c>
      <c r="M53" s="344">
        <v>479</v>
      </c>
      <c r="N53" s="330">
        <f>D53-D52</f>
        <v>114</v>
      </c>
      <c r="O53" s="344">
        <f>M53-M52</f>
        <v>42</v>
      </c>
      <c r="P53" s="330">
        <f>N53-N52</f>
        <v>94</v>
      </c>
      <c r="Q53" s="330">
        <v>92</v>
      </c>
      <c r="R53" s="330">
        <f>SUM(Q3:Q53)</f>
        <v>1532</v>
      </c>
      <c r="S53" s="330">
        <f>SUM(M3:M53)</f>
        <v>11828</v>
      </c>
    </row>
    <row r="54" ht="22.65" customHeight="1">
      <c r="B54" s="358">
        <v>43936</v>
      </c>
      <c r="C54" s="331">
        <v>11927</v>
      </c>
      <c r="D54" s="332">
        <v>1203</v>
      </c>
      <c r="E54" s="361"/>
      <c r="F54" s="332">
        <v>4990</v>
      </c>
      <c r="G54" s="332">
        <v>1171</v>
      </c>
      <c r="H54" s="346">
        <v>401</v>
      </c>
      <c r="I54" s="346">
        <v>481</v>
      </c>
      <c r="J54" s="346"/>
      <c r="K54" s="346"/>
      <c r="L54" s="347">
        <v>0.9608</v>
      </c>
      <c r="M54" s="346">
        <v>604</v>
      </c>
      <c r="N54" s="332">
        <f>D54-D53</f>
        <v>170</v>
      </c>
      <c r="O54" s="346">
        <f>M54-M53</f>
        <v>125</v>
      </c>
      <c r="P54" s="332">
        <f>N54-N53</f>
        <v>56</v>
      </c>
      <c r="Q54" s="332">
        <v>115</v>
      </c>
      <c r="R54" s="332">
        <f>SUM(Q3:Q54)</f>
        <v>1647</v>
      </c>
      <c r="S54" s="332">
        <f>SUM(M3:M54)</f>
        <v>12432</v>
      </c>
    </row>
    <row r="55" ht="22.65" customHeight="1">
      <c r="B55" s="358">
        <v>43937</v>
      </c>
      <c r="C55" s="329">
        <v>12540</v>
      </c>
      <c r="D55" s="330">
        <v>1333</v>
      </c>
      <c r="E55" s="362"/>
      <c r="F55" s="330">
        <v>5206</v>
      </c>
      <c r="G55" s="330">
        <v>1242</v>
      </c>
      <c r="H55" s="344">
        <v>421</v>
      </c>
      <c r="I55" s="344">
        <v>498</v>
      </c>
      <c r="J55" s="344"/>
      <c r="K55" s="344"/>
      <c r="L55" s="350">
        <v>0.9583</v>
      </c>
      <c r="M55" s="344">
        <v>623</v>
      </c>
      <c r="N55" s="330">
        <f>D55-D54</f>
        <v>130</v>
      </c>
      <c r="O55" s="344">
        <f>M55-M54</f>
        <v>19</v>
      </c>
      <c r="P55" s="330">
        <f>N55-N54</f>
        <v>-40</v>
      </c>
      <c r="Q55" s="330">
        <v>111</v>
      </c>
      <c r="R55" s="330">
        <f>SUM(Q4:Q55)</f>
        <v>1758</v>
      </c>
      <c r="S55" s="330">
        <f>SUM(M4:M55)</f>
        <v>13055</v>
      </c>
    </row>
    <row r="56" ht="22.65" customHeight="1">
      <c r="B56" s="358">
        <v>43938</v>
      </c>
      <c r="C56" s="331">
        <v>13216</v>
      </c>
      <c r="D56" s="332">
        <v>1400</v>
      </c>
      <c r="E56" s="361"/>
      <c r="F56" s="332">
        <v>5387</v>
      </c>
      <c r="G56" s="332">
        <v>1316</v>
      </c>
      <c r="H56" s="346">
        <v>537</v>
      </c>
      <c r="I56" s="346">
        <v>514</v>
      </c>
      <c r="J56" s="346"/>
      <c r="K56" s="346"/>
      <c r="L56" s="347">
        <v>0.9555</v>
      </c>
      <c r="M56" s="346">
        <v>688</v>
      </c>
      <c r="N56" s="332">
        <f>D56-D55</f>
        <v>67</v>
      </c>
      <c r="O56" s="346">
        <f>M56-M55</f>
        <v>65</v>
      </c>
      <c r="P56" s="332">
        <f>N56-N55</f>
        <v>-63</v>
      </c>
      <c r="Q56" s="332">
        <v>83</v>
      </c>
      <c r="R56" s="332">
        <f>SUM(Q4:Q56)</f>
        <v>1841</v>
      </c>
      <c r="S56" s="332">
        <f>SUM(M4:M56)</f>
        <v>13743</v>
      </c>
    </row>
    <row r="57" ht="22.65" customHeight="1">
      <c r="B57" s="358">
        <v>43939</v>
      </c>
      <c r="C57" s="329">
        <v>13822</v>
      </c>
      <c r="D57" s="330">
        <v>1511</v>
      </c>
      <c r="E57" s="362"/>
      <c r="F57" s="330">
        <v>5651</v>
      </c>
      <c r="G57" s="330">
        <v>1405</v>
      </c>
      <c r="H57" s="344">
        <v>566</v>
      </c>
      <c r="I57" s="344">
        <v>530</v>
      </c>
      <c r="J57" s="344"/>
      <c r="K57" s="344"/>
      <c r="L57" s="350">
        <v>0.9527</v>
      </c>
      <c r="M57" s="344">
        <v>532</v>
      </c>
      <c r="N57" s="330">
        <f>D57-D56</f>
        <v>111</v>
      </c>
      <c r="O57" s="344">
        <f>M57-M56</f>
        <v>-156</v>
      </c>
      <c r="P57" s="330">
        <f>N57-N56</f>
        <v>44</v>
      </c>
      <c r="Q57" s="330">
        <v>86</v>
      </c>
      <c r="R57" s="330">
        <f>SUM(Q4:Q57)</f>
        <v>1927</v>
      </c>
      <c r="S57" s="330">
        <f>SUM(M4:M57)</f>
        <v>14275</v>
      </c>
    </row>
    <row r="58" ht="22.65" customHeight="1">
      <c r="B58" s="358">
        <v>43940</v>
      </c>
      <c r="C58" s="331">
        <v>14385</v>
      </c>
      <c r="D58" s="332">
        <v>1540</v>
      </c>
      <c r="E58" s="361"/>
      <c r="F58" s="332">
        <v>5826</v>
      </c>
      <c r="G58" s="332">
        <v>1442</v>
      </c>
      <c r="H58" s="346">
        <v>617</v>
      </c>
      <c r="I58" s="346">
        <v>544</v>
      </c>
      <c r="J58" s="346"/>
      <c r="K58" s="346"/>
      <c r="L58" s="347"/>
      <c r="M58" s="346">
        <v>388</v>
      </c>
      <c r="N58" s="332">
        <f>D58-D57</f>
        <v>29</v>
      </c>
      <c r="O58" s="346">
        <f>M58-M57</f>
        <v>-144</v>
      </c>
      <c r="P58" s="332">
        <f>N58-N57</f>
        <v>-82</v>
      </c>
      <c r="Q58" s="332">
        <v>87</v>
      </c>
      <c r="R58" s="332">
        <f>SUM(Q4:Q58)</f>
        <v>2014</v>
      </c>
      <c r="S58" s="332">
        <f>SUM(M4:M58)</f>
        <v>14663</v>
      </c>
    </row>
    <row r="59" ht="22.65" customHeight="1">
      <c r="B59" s="358">
        <v>43941</v>
      </c>
      <c r="C59" s="329">
        <v>14777</v>
      </c>
      <c r="D59" s="330">
        <v>1580</v>
      </c>
      <c r="E59" s="362"/>
      <c r="F59" s="330">
        <v>5992</v>
      </c>
      <c r="G59" s="330">
        <v>1478</v>
      </c>
      <c r="H59" s="344">
        <v>630</v>
      </c>
      <c r="I59" s="344">
        <v>549</v>
      </c>
      <c r="J59" s="344"/>
      <c r="K59" s="344"/>
      <c r="L59" s="350"/>
      <c r="M59" s="344">
        <v>461</v>
      </c>
      <c r="N59" s="330">
        <f>D59-D58</f>
        <v>40</v>
      </c>
      <c r="O59" s="344">
        <f>M59-M58</f>
        <v>73</v>
      </c>
      <c r="P59" s="330">
        <f>N59-N58</f>
        <v>11</v>
      </c>
      <c r="Q59" s="330">
        <v>85</v>
      </c>
      <c r="R59" s="330">
        <f>SUM(Q4:Q59)</f>
        <v>2099</v>
      </c>
      <c r="S59" s="330">
        <f>SUM(M4:M59)</f>
        <v>15124</v>
      </c>
    </row>
    <row r="60" ht="22.65" customHeight="1">
      <c r="B60" s="358">
        <v>43942</v>
      </c>
      <c r="C60" s="331">
        <v>15322</v>
      </c>
      <c r="D60" s="332">
        <v>1765</v>
      </c>
      <c r="E60" s="361"/>
      <c r="F60" s="332">
        <v>6189</v>
      </c>
      <c r="G60" s="332">
        <v>1557</v>
      </c>
      <c r="H60" s="346">
        <v>663</v>
      </c>
      <c r="I60" s="346">
        <v>560</v>
      </c>
      <c r="J60" s="346"/>
      <c r="K60" s="346"/>
      <c r="L60" s="347"/>
      <c r="M60" s="346">
        <v>707</v>
      </c>
      <c r="N60" s="332">
        <f>D60-D59</f>
        <v>185</v>
      </c>
      <c r="O60" s="346">
        <f>M60-M59</f>
        <v>246</v>
      </c>
      <c r="P60" s="332">
        <f>N60-N59</f>
        <v>145</v>
      </c>
      <c r="Q60" s="332">
        <v>62</v>
      </c>
      <c r="R60" s="332">
        <f>SUM(Q4:Q60)</f>
        <v>2161</v>
      </c>
      <c r="S60" s="332">
        <f>SUM(M4:M60)</f>
        <v>15831</v>
      </c>
    </row>
    <row r="61" ht="22.65" customHeight="1">
      <c r="B61" s="358">
        <v>43943</v>
      </c>
      <c r="C61" s="329">
        <v>16004</v>
      </c>
      <c r="D61" s="330">
        <v>1937</v>
      </c>
      <c r="E61" s="362"/>
      <c r="F61" s="330">
        <v>6401</v>
      </c>
      <c r="G61" s="330">
        <v>1667</v>
      </c>
      <c r="H61" s="344">
        <v>720</v>
      </c>
      <c r="I61" s="344">
        <v>575</v>
      </c>
      <c r="J61" s="344"/>
      <c r="K61" s="344"/>
      <c r="L61" s="350"/>
      <c r="M61" s="344">
        <v>722</v>
      </c>
      <c r="N61" s="330">
        <f>D61-D60</f>
        <v>172</v>
      </c>
      <c r="O61" s="344">
        <f>M61-M60</f>
        <v>15</v>
      </c>
      <c r="P61" s="330">
        <f>N61-N60</f>
        <v>-13</v>
      </c>
      <c r="Q61" s="330">
        <v>77</v>
      </c>
      <c r="R61" s="330">
        <f>SUM(Q4:Q61)</f>
        <v>2238</v>
      </c>
      <c r="S61" s="330">
        <f>SUM(M4:M61)</f>
        <v>16553</v>
      </c>
    </row>
    <row r="62" ht="22.65" customHeight="1">
      <c r="B62" s="358">
        <v>43944</v>
      </c>
      <c r="C62" s="331">
        <v>16755</v>
      </c>
      <c r="D62" s="332">
        <v>2021</v>
      </c>
      <c r="E62" s="361"/>
      <c r="F62" s="332">
        <v>6681</v>
      </c>
      <c r="G62" s="332">
        <v>1745</v>
      </c>
      <c r="H62" s="346">
        <v>753</v>
      </c>
      <c r="I62" s="346">
        <v>592</v>
      </c>
      <c r="J62" s="346"/>
      <c r="K62" s="346"/>
      <c r="L62" s="347"/>
      <c r="M62" s="346">
        <v>758</v>
      </c>
      <c r="N62" s="332">
        <f>D62-D61</f>
        <v>84</v>
      </c>
      <c r="O62" s="346">
        <f>M62-M61</f>
        <v>36</v>
      </c>
      <c r="P62" s="332">
        <f>N62-N61</f>
        <v>-88</v>
      </c>
      <c r="Q62" s="332">
        <v>86</v>
      </c>
      <c r="R62" s="332">
        <f>SUM(Q4:Q62)</f>
        <v>2324</v>
      </c>
      <c r="S62" s="332">
        <f>SUM(M4:M62)</f>
        <v>17311</v>
      </c>
    </row>
    <row r="63" ht="22.65" customHeight="1">
      <c r="B63" s="358">
        <v>43945</v>
      </c>
      <c r="C63" s="329">
        <v>17567</v>
      </c>
      <c r="D63" s="330">
        <v>2152</v>
      </c>
      <c r="E63" s="362"/>
      <c r="F63" s="330">
        <v>6967</v>
      </c>
      <c r="G63" s="330">
        <v>1886</v>
      </c>
      <c r="H63" s="344">
        <v>802</v>
      </c>
      <c r="I63" s="344">
        <v>606</v>
      </c>
      <c r="J63" s="344"/>
      <c r="K63" s="344"/>
      <c r="L63" s="350"/>
      <c r="M63" s="344">
        <v>780</v>
      </c>
      <c r="N63" s="330">
        <f>D63-D62</f>
        <v>131</v>
      </c>
      <c r="O63" s="344">
        <f>M63-M62</f>
        <v>22</v>
      </c>
      <c r="P63" s="330">
        <f>N63-N62</f>
        <v>47</v>
      </c>
      <c r="Q63" s="330">
        <v>89</v>
      </c>
      <c r="R63" s="330">
        <f>SUM(Q4:Q63)</f>
        <v>2413</v>
      </c>
      <c r="S63" s="330">
        <f>SUM(M4:M63)</f>
        <v>18091</v>
      </c>
    </row>
    <row r="64" ht="22.65" customHeight="1">
      <c r="B64" s="358">
        <v>43946</v>
      </c>
      <c r="C64" s="331">
        <v>18177</v>
      </c>
      <c r="D64" s="332">
        <v>2192</v>
      </c>
      <c r="E64" s="361"/>
      <c r="F64" s="332">
        <v>7148</v>
      </c>
      <c r="G64" s="332">
        <v>1965</v>
      </c>
      <c r="H64" s="346">
        <v>838</v>
      </c>
      <c r="I64" s="346">
        <v>644</v>
      </c>
      <c r="J64" s="346"/>
      <c r="K64" s="346"/>
      <c r="L64" s="347"/>
      <c r="M64" s="346">
        <v>473</v>
      </c>
      <c r="N64" s="332">
        <f>D64-D63</f>
        <v>40</v>
      </c>
      <c r="O64" s="346">
        <f>M64-M63</f>
        <v>-307</v>
      </c>
      <c r="P64" s="332">
        <f>N64-N63</f>
        <v>-91</v>
      </c>
      <c r="Q64" s="332">
        <v>73</v>
      </c>
      <c r="R64" s="332">
        <f>SUM(Q4:Q64)</f>
        <v>2486</v>
      </c>
      <c r="S64" s="332">
        <f>SUM(M4:M64)</f>
        <v>18564</v>
      </c>
    </row>
    <row r="65" ht="22.65" customHeight="1">
      <c r="B65" s="358">
        <v>43947</v>
      </c>
      <c r="C65" s="329">
        <v>18640</v>
      </c>
      <c r="D65" s="330">
        <v>2194</v>
      </c>
      <c r="E65" s="362"/>
      <c r="F65" s="330">
        <v>7290</v>
      </c>
      <c r="G65" s="330">
        <v>2058</v>
      </c>
      <c r="H65" s="344">
        <v>860</v>
      </c>
      <c r="I65" s="344">
        <v>656</v>
      </c>
      <c r="J65" s="344"/>
      <c r="K65" s="344"/>
      <c r="L65" s="350"/>
      <c r="M65" s="344">
        <v>300</v>
      </c>
      <c r="N65" s="330">
        <f>D65-D64</f>
        <v>2</v>
      </c>
      <c r="O65" s="344">
        <f>M65-M64</f>
        <v>-173</v>
      </c>
      <c r="P65" s="330">
        <f>N65-N64</f>
        <v>-38</v>
      </c>
      <c r="Q65" s="330">
        <v>74</v>
      </c>
      <c r="R65" s="330">
        <f>SUM(Q4:Q65)</f>
        <v>2560</v>
      </c>
      <c r="S65" s="330">
        <f>SUM(M4:M65)</f>
        <v>18864</v>
      </c>
    </row>
    <row r="66" ht="22.65" customHeight="1">
      <c r="B66" s="358">
        <v>43948</v>
      </c>
      <c r="C66" s="331">
        <v>18926</v>
      </c>
      <c r="D66" s="332">
        <v>2274</v>
      </c>
      <c r="E66" s="361"/>
      <c r="F66" s="332">
        <v>7378</v>
      </c>
      <c r="G66" s="332">
        <v>2101</v>
      </c>
      <c r="H66" s="346">
        <v>877</v>
      </c>
      <c r="I66" s="346">
        <v>679</v>
      </c>
      <c r="J66" s="346"/>
      <c r="K66" s="346"/>
      <c r="L66" s="347"/>
      <c r="M66" s="346">
        <v>563</v>
      </c>
      <c r="N66" s="332">
        <f>D66-D65</f>
        <v>80</v>
      </c>
      <c r="O66" s="346">
        <f>M66-M65</f>
        <v>263</v>
      </c>
      <c r="P66" s="332">
        <f>N66-N65</f>
        <v>78</v>
      </c>
      <c r="Q66" s="332">
        <v>74</v>
      </c>
      <c r="R66" s="332">
        <f>SUM(Q4:Q66)</f>
        <v>2634</v>
      </c>
      <c r="S66" s="332">
        <f>SUM(M4:M66)</f>
        <v>19427</v>
      </c>
    </row>
    <row r="67" ht="22.65" customHeight="1">
      <c r="B67" s="358">
        <v>43949</v>
      </c>
      <c r="C67" s="329">
        <v>19621</v>
      </c>
      <c r="D67" s="330">
        <v>2355</v>
      </c>
      <c r="E67" s="362"/>
      <c r="F67" s="330">
        <v>7622</v>
      </c>
      <c r="G67" s="330">
        <v>2212</v>
      </c>
      <c r="H67" s="344">
        <v>928</v>
      </c>
      <c r="I67" s="344">
        <v>713</v>
      </c>
      <c r="J67" s="344"/>
      <c r="K67" s="344"/>
      <c r="L67" s="350"/>
      <c r="M67" s="344">
        <v>742</v>
      </c>
      <c r="N67" s="330">
        <f>D67-D66</f>
        <v>81</v>
      </c>
      <c r="O67" s="344">
        <f>M67-M66</f>
        <v>179</v>
      </c>
      <c r="P67" s="330">
        <f>N67-N66</f>
        <v>1</v>
      </c>
      <c r="Q67" s="330">
        <v>83</v>
      </c>
      <c r="R67" s="330">
        <f>SUM(Q4:Q67)</f>
        <v>2717</v>
      </c>
      <c r="S67" s="330">
        <f>SUM(M4:M67)</f>
        <v>20169</v>
      </c>
    </row>
    <row r="68" ht="22.65" customHeight="1">
      <c r="B68" s="358">
        <v>43950</v>
      </c>
      <c r="C68" s="331">
        <v>20302</v>
      </c>
      <c r="D68" s="332">
        <v>2462</v>
      </c>
      <c r="E68" s="361"/>
      <c r="F68" s="332">
        <v>7835</v>
      </c>
      <c r="G68" s="332">
        <v>2291</v>
      </c>
      <c r="H68" s="346">
        <v>974</v>
      </c>
      <c r="I68" s="346">
        <v>746</v>
      </c>
      <c r="J68" s="346"/>
      <c r="K68" s="346"/>
      <c r="L68" s="347"/>
      <c r="M68" s="346">
        <v>798</v>
      </c>
      <c r="N68" s="332">
        <f>D68-D67</f>
        <v>107</v>
      </c>
      <c r="O68" s="346">
        <f>M68-M67</f>
        <v>56</v>
      </c>
      <c r="P68" s="332">
        <f>N68-N67</f>
        <v>26</v>
      </c>
      <c r="Q68" s="332">
        <v>83</v>
      </c>
      <c r="R68" s="332">
        <f>SUM(Q4:Q68)</f>
        <v>2800</v>
      </c>
      <c r="S68" s="332">
        <f>SUM(M4:M68)</f>
        <v>20967</v>
      </c>
    </row>
    <row r="69" ht="22.65" customHeight="1">
      <c r="B69" s="358">
        <v>43951</v>
      </c>
      <c r="C69" s="329">
        <v>21092</v>
      </c>
      <c r="D69" s="330">
        <v>2586</v>
      </c>
      <c r="E69" s="362"/>
      <c r="F69" s="330">
        <v>8033</v>
      </c>
      <c r="G69" s="330">
        <v>2459</v>
      </c>
      <c r="H69" s="344">
        <v>1013</v>
      </c>
      <c r="I69" s="344">
        <v>783</v>
      </c>
      <c r="J69" s="344"/>
      <c r="K69" s="344"/>
      <c r="L69" s="350"/>
      <c r="M69" s="344">
        <v>635</v>
      </c>
      <c r="N69" s="330">
        <f>D69-D68</f>
        <v>124</v>
      </c>
      <c r="O69" s="344">
        <f>M69-M68</f>
        <v>-163</v>
      </c>
      <c r="P69" s="330">
        <f>N69-N68</f>
        <v>17</v>
      </c>
      <c r="Q69" s="330">
        <v>78</v>
      </c>
      <c r="R69" s="330">
        <f>SUM(Q4:Q69)</f>
        <v>2878</v>
      </c>
      <c r="S69" s="330">
        <f>SUM(M4:M69)</f>
        <v>21602</v>
      </c>
    </row>
    <row r="70" ht="22.65" customHeight="1">
      <c r="B70" s="358">
        <v>43952</v>
      </c>
      <c r="C70" s="331">
        <v>21520</v>
      </c>
      <c r="D70" s="332">
        <v>2653</v>
      </c>
      <c r="E70" s="361"/>
      <c r="F70" s="332">
        <v>8205</v>
      </c>
      <c r="G70" s="332">
        <v>2512</v>
      </c>
      <c r="H70" s="346">
        <v>1035</v>
      </c>
      <c r="I70" s="346">
        <v>809</v>
      </c>
      <c r="J70" s="346"/>
      <c r="K70" s="346"/>
      <c r="L70" s="347"/>
      <c r="M70" s="346">
        <v>532</v>
      </c>
      <c r="N70" s="332">
        <f>D70-D69</f>
        <v>67</v>
      </c>
      <c r="O70" s="346">
        <f>M70-M69</f>
        <v>-103</v>
      </c>
      <c r="P70" s="332">
        <f>N70-N69</f>
        <v>-57</v>
      </c>
      <c r="Q70" s="332">
        <v>78</v>
      </c>
      <c r="R70" s="332">
        <f>SUM(Q4:Q70)</f>
        <v>2956</v>
      </c>
      <c r="S70" s="332">
        <f>SUM(M4:M70)</f>
        <v>22134</v>
      </c>
    </row>
    <row r="71" ht="22.65" customHeight="1">
      <c r="B71" s="358">
        <v>43953</v>
      </c>
      <c r="C71" s="329">
        <v>22082</v>
      </c>
      <c r="D71" s="330">
        <v>2669</v>
      </c>
      <c r="E71" s="362"/>
      <c r="F71" s="330">
        <v>8334</v>
      </c>
      <c r="G71" s="330">
        <v>2636</v>
      </c>
      <c r="H71" s="344">
        <v>1078</v>
      </c>
      <c r="I71" s="344">
        <v>823</v>
      </c>
      <c r="J71" s="344"/>
      <c r="K71" s="344"/>
      <c r="L71" s="350"/>
      <c r="M71" s="344">
        <v>299</v>
      </c>
      <c r="N71" s="330">
        <f>D71-D70</f>
        <v>16</v>
      </c>
      <c r="O71" s="344">
        <f>M71-M70</f>
        <v>-233</v>
      </c>
      <c r="P71" s="330">
        <f>N71-N70</f>
        <v>-51</v>
      </c>
      <c r="Q71" s="330">
        <v>73</v>
      </c>
      <c r="R71" s="330">
        <f>SUM(Q4:Q71)</f>
        <v>3029</v>
      </c>
      <c r="S71" s="330">
        <f>SUM(M4:M71)</f>
        <v>22433</v>
      </c>
    </row>
    <row r="72" ht="22.65" customHeight="1">
      <c r="B72" s="358">
        <v>43954</v>
      </c>
      <c r="C72" s="331">
        <v>22317</v>
      </c>
      <c r="D72" s="332">
        <v>2679</v>
      </c>
      <c r="E72" s="361"/>
      <c r="F72" s="332">
        <v>8405</v>
      </c>
      <c r="G72" s="332">
        <v>2661</v>
      </c>
      <c r="H72" s="346">
        <v>1090</v>
      </c>
      <c r="I72" s="346">
        <v>851</v>
      </c>
      <c r="J72" s="346"/>
      <c r="K72" s="346"/>
      <c r="L72" s="347"/>
      <c r="M72" s="346">
        <v>261</v>
      </c>
      <c r="N72" s="332">
        <f>D72-D71</f>
        <v>10</v>
      </c>
      <c r="O72" s="346">
        <f>M72-M71</f>
        <v>-38</v>
      </c>
      <c r="P72" s="332">
        <f>N72-N71</f>
        <v>-6</v>
      </c>
      <c r="Q72" s="332">
        <v>75</v>
      </c>
      <c r="R72" s="332">
        <f>SUM(Q4:Q72)</f>
        <v>3104</v>
      </c>
      <c r="S72" s="332">
        <f>SUM(M4:M72)</f>
        <v>22694</v>
      </c>
    </row>
    <row r="73" ht="22.65" customHeight="1">
      <c r="B73" s="358">
        <v>43955</v>
      </c>
      <c r="C73" s="329">
        <v>22721</v>
      </c>
      <c r="D73" s="330">
        <v>2769</v>
      </c>
      <c r="E73" s="362"/>
      <c r="F73" s="330">
        <v>8536</v>
      </c>
      <c r="G73" s="330">
        <v>2720</v>
      </c>
      <c r="H73" s="344">
        <v>1111</v>
      </c>
      <c r="I73" s="344">
        <v>857</v>
      </c>
      <c r="J73" s="344"/>
      <c r="K73" s="344"/>
      <c r="L73" s="350"/>
      <c r="M73" s="344">
        <v>476</v>
      </c>
      <c r="N73" s="330">
        <f>D73-D72</f>
        <v>90</v>
      </c>
      <c r="O73" s="344">
        <f>M73-M72</f>
        <v>215</v>
      </c>
      <c r="P73" s="330">
        <f>N73-N72</f>
        <v>80</v>
      </c>
      <c r="Q73" s="330">
        <v>84</v>
      </c>
      <c r="R73" s="330">
        <f>SUM(Q4:Q73)</f>
        <v>3188</v>
      </c>
      <c r="S73" s="330">
        <f>SUM(M4:M73)</f>
        <v>23170</v>
      </c>
    </row>
    <row r="74" ht="22.65" customHeight="1">
      <c r="B74" s="358">
        <v>43956</v>
      </c>
      <c r="C74" s="331">
        <v>23216</v>
      </c>
      <c r="D74" s="332">
        <v>2854</v>
      </c>
      <c r="E74" s="361"/>
      <c r="F74" s="332">
        <v>8686</v>
      </c>
      <c r="G74" s="332">
        <v>2813</v>
      </c>
      <c r="H74" s="346">
        <v>1129</v>
      </c>
      <c r="I74" s="346">
        <v>899</v>
      </c>
      <c r="J74" s="346"/>
      <c r="K74" s="346"/>
      <c r="L74" s="347"/>
      <c r="M74" s="346">
        <v>657</v>
      </c>
      <c r="N74" s="332">
        <f>D74-D73</f>
        <v>85</v>
      </c>
      <c r="O74" s="346">
        <f>M74-M73</f>
        <v>181</v>
      </c>
      <c r="P74" s="332">
        <f>N74-N73</f>
        <v>-5</v>
      </c>
      <c r="Q74" s="332">
        <v>72</v>
      </c>
      <c r="R74" s="332">
        <f>SUM(Q4:Q74)</f>
        <v>3260</v>
      </c>
      <c r="S74" s="332">
        <f>SUM(M4:M74)</f>
        <v>23827</v>
      </c>
    </row>
    <row r="75" ht="22.65" customHeight="1">
      <c r="B75" s="358">
        <v>43957</v>
      </c>
      <c r="C75" s="329">
        <v>23918</v>
      </c>
      <c r="D75" s="330">
        <v>2941</v>
      </c>
      <c r="E75" s="362"/>
      <c r="F75" s="330">
        <v>8833</v>
      </c>
      <c r="G75" s="330">
        <v>2971</v>
      </c>
      <c r="H75" s="344">
        <v>1182</v>
      </c>
      <c r="I75" s="344">
        <v>932</v>
      </c>
      <c r="J75" s="344"/>
      <c r="K75" s="344"/>
      <c r="L75" s="350"/>
      <c r="M75" s="344">
        <v>745</v>
      </c>
      <c r="N75" s="330">
        <f>D75-D74</f>
        <v>87</v>
      </c>
      <c r="O75" s="344">
        <f>M75-M74</f>
        <v>88</v>
      </c>
      <c r="P75" s="330">
        <f>N75-N74</f>
        <v>2</v>
      </c>
      <c r="Q75" s="330">
        <v>73</v>
      </c>
      <c r="R75" s="330">
        <f>SUM(Q4:Q75)</f>
        <v>3333</v>
      </c>
      <c r="S75" s="330">
        <f>SUM(M4:M75)</f>
        <v>24572</v>
      </c>
    </row>
    <row r="76" ht="22.65" customHeight="1">
      <c r="B76" s="358">
        <v>43958</v>
      </c>
      <c r="C76" s="331">
        <v>24623</v>
      </c>
      <c r="D76" s="332">
        <v>3040</v>
      </c>
      <c r="E76" s="361"/>
      <c r="F76" s="332">
        <v>9027</v>
      </c>
      <c r="G76" s="332">
        <v>3117</v>
      </c>
      <c r="H76" s="346">
        <v>1225</v>
      </c>
      <c r="I76" s="346">
        <v>962</v>
      </c>
      <c r="J76" s="346"/>
      <c r="K76" s="346"/>
      <c r="L76" s="347"/>
      <c r="M76" s="346">
        <v>784</v>
      </c>
      <c r="N76" s="332">
        <f>D76-D75</f>
        <v>99</v>
      </c>
      <c r="O76" s="346">
        <f>M76-M75</f>
        <v>39</v>
      </c>
      <c r="P76" s="332">
        <f>N76-N75</f>
        <v>12</v>
      </c>
      <c r="Q76" s="332">
        <v>80</v>
      </c>
      <c r="R76" s="332">
        <f>SUM(Q4:Q76)</f>
        <v>3413</v>
      </c>
      <c r="S76" s="332">
        <f>SUM(M4:M76)</f>
        <v>25356</v>
      </c>
    </row>
    <row r="77" ht="22.65" customHeight="1">
      <c r="B77" s="358">
        <v>43959</v>
      </c>
      <c r="C77" s="329">
        <v>25265</v>
      </c>
      <c r="D77" s="330">
        <v>3175</v>
      </c>
      <c r="E77" s="362"/>
      <c r="F77" s="330">
        <v>9227</v>
      </c>
      <c r="G77" s="330">
        <v>3254</v>
      </c>
      <c r="H77" s="344">
        <v>1242</v>
      </c>
      <c r="I77" s="344">
        <v>1004</v>
      </c>
      <c r="J77" s="344"/>
      <c r="K77" s="344"/>
      <c r="L77" s="350"/>
      <c r="M77" s="344">
        <v>700</v>
      </c>
      <c r="N77" s="330">
        <f>D77-D76</f>
        <v>135</v>
      </c>
      <c r="O77" s="344">
        <f>M77-M76</f>
        <v>-84</v>
      </c>
      <c r="P77" s="330">
        <f>N77-N76</f>
        <v>36</v>
      </c>
      <c r="Q77" s="330">
        <v>60</v>
      </c>
      <c r="R77" s="330">
        <f>SUM(Q4:Q77)</f>
        <v>3473</v>
      </c>
      <c r="S77" s="330">
        <f>SUM(M4:M77)</f>
        <v>26056</v>
      </c>
    </row>
    <row r="78" ht="22.65" customHeight="1">
      <c r="B78" s="358">
        <v>43960</v>
      </c>
      <c r="C78" s="331">
        <v>25921</v>
      </c>
      <c r="D78" s="332">
        <v>3220</v>
      </c>
      <c r="E78" s="361"/>
      <c r="F78" s="332">
        <v>9461</v>
      </c>
      <c r="G78" s="332">
        <v>3378</v>
      </c>
      <c r="H78" s="346">
        <v>1282</v>
      </c>
      <c r="I78" s="346">
        <v>1026</v>
      </c>
      <c r="J78" s="346"/>
      <c r="K78" s="346"/>
      <c r="L78" s="347"/>
      <c r="M78" s="346">
        <v>509</v>
      </c>
      <c r="N78" s="332">
        <f>D78-D77</f>
        <v>45</v>
      </c>
      <c r="O78" s="346">
        <f>M78-M77</f>
        <v>-191</v>
      </c>
      <c r="P78" s="332">
        <f>N78-N77</f>
        <v>-90</v>
      </c>
      <c r="Q78" s="332">
        <v>68</v>
      </c>
      <c r="R78" s="332">
        <f>SUM(Q4:Q78)</f>
        <v>3541</v>
      </c>
      <c r="S78" s="332">
        <f>SUM(M4:M78)</f>
        <v>26565</v>
      </c>
    </row>
    <row r="79" ht="22.65" customHeight="1">
      <c r="B79" s="358">
        <v>43961</v>
      </c>
      <c r="C79" s="329">
        <v>26322</v>
      </c>
      <c r="D79" s="330">
        <v>3225</v>
      </c>
      <c r="E79" s="362"/>
      <c r="F79" s="330">
        <v>9536</v>
      </c>
      <c r="G79" s="330">
        <v>3473</v>
      </c>
      <c r="H79" s="344">
        <v>1305</v>
      </c>
      <c r="I79" s="344">
        <v>1044</v>
      </c>
      <c r="J79" s="344"/>
      <c r="K79" s="344"/>
      <c r="L79" s="350"/>
      <c r="M79" s="344">
        <v>278</v>
      </c>
      <c r="N79" s="330">
        <f>D79-D78</f>
        <v>5</v>
      </c>
      <c r="O79" s="344">
        <f>M79-M78</f>
        <v>-231</v>
      </c>
      <c r="P79" s="330">
        <f>N79-N78</f>
        <v>-40</v>
      </c>
      <c r="Q79" s="330">
        <v>73</v>
      </c>
      <c r="R79" s="330">
        <f>SUM(Q4:Q79)</f>
        <v>3614</v>
      </c>
      <c r="S79" s="330">
        <f>SUM(M4:M79)</f>
        <v>26843</v>
      </c>
    </row>
    <row r="80" ht="22.65" customHeight="1">
      <c r="B80" s="358">
        <v>43962</v>
      </c>
      <c r="C80" s="331">
        <v>26670</v>
      </c>
      <c r="D80" s="332">
        <v>3256</v>
      </c>
      <c r="E80" s="361"/>
      <c r="F80" s="332">
        <v>9607</v>
      </c>
      <c r="G80" s="332">
        <v>3560</v>
      </c>
      <c r="H80" s="346">
        <v>1323</v>
      </c>
      <c r="I80" s="346">
        <v>1061</v>
      </c>
      <c r="J80" s="346"/>
      <c r="K80" s="346"/>
      <c r="L80" s="347"/>
      <c r="M80" s="346">
        <v>455</v>
      </c>
      <c r="N80" s="332">
        <f>D80-D79</f>
        <v>31</v>
      </c>
      <c r="O80" s="346">
        <f>M80-M79</f>
        <v>177</v>
      </c>
      <c r="P80" s="332">
        <f>N80-N79</f>
        <v>26</v>
      </c>
      <c r="Q80" s="332">
        <v>65</v>
      </c>
      <c r="R80" s="332">
        <f>SUM(Q4:Q80)</f>
        <v>3679</v>
      </c>
      <c r="S80" s="332">
        <f>SUM(M4:M80)</f>
        <v>27298</v>
      </c>
    </row>
    <row r="81" ht="22.65" customHeight="1">
      <c r="B81" s="358">
        <v>43963</v>
      </c>
      <c r="C81" s="329">
        <v>27272</v>
      </c>
      <c r="D81" s="330">
        <v>3313</v>
      </c>
      <c r="E81" s="362"/>
      <c r="F81" s="330">
        <v>9829</v>
      </c>
      <c r="G81" s="330">
        <v>3679</v>
      </c>
      <c r="H81" s="344">
        <v>1367</v>
      </c>
      <c r="I81" s="344">
        <v>1088</v>
      </c>
      <c r="J81" s="344"/>
      <c r="K81" s="344"/>
      <c r="L81" s="350"/>
      <c r="M81" s="344">
        <v>754</v>
      </c>
      <c r="N81" s="330">
        <f>D81-D80</f>
        <v>57</v>
      </c>
      <c r="O81" s="344">
        <f>M81-M80</f>
        <v>299</v>
      </c>
      <c r="P81" s="330">
        <f>N81-N80</f>
        <v>26</v>
      </c>
      <c r="Q81" s="330">
        <v>61</v>
      </c>
      <c r="R81" s="330">
        <f>SUM(Q4:Q81)</f>
        <v>3740</v>
      </c>
      <c r="S81" s="330">
        <f>SUM(M4:M81)</f>
        <v>28052</v>
      </c>
    </row>
    <row r="82" ht="22.65" customHeight="1">
      <c r="B82" s="358">
        <v>43964</v>
      </c>
      <c r="C82" s="331">
        <v>27909</v>
      </c>
      <c r="D82" s="332">
        <v>3460</v>
      </c>
      <c r="E82" s="361"/>
      <c r="F82" s="332">
        <v>9998</v>
      </c>
      <c r="G82" s="332">
        <v>3785</v>
      </c>
      <c r="H82" s="346">
        <v>1407</v>
      </c>
      <c r="I82" s="346">
        <v>1121</v>
      </c>
      <c r="J82" s="346"/>
      <c r="K82" s="346"/>
      <c r="L82" s="347"/>
      <c r="M82" s="346">
        <v>698</v>
      </c>
      <c r="N82" s="332">
        <f>D82-D81</f>
        <v>147</v>
      </c>
      <c r="O82" s="346">
        <f>M82-M81</f>
        <v>-56</v>
      </c>
      <c r="P82" s="332">
        <f>N82-N81</f>
        <v>90</v>
      </c>
      <c r="Q82" s="332">
        <v>50</v>
      </c>
      <c r="R82" s="332">
        <f>SUM(Q4:Q82)</f>
        <v>3790</v>
      </c>
      <c r="S82" s="332">
        <f>SUM(M4:M82)</f>
        <v>28750</v>
      </c>
    </row>
    <row r="83" ht="22.65" customHeight="1">
      <c r="B83" s="358">
        <v>43965</v>
      </c>
      <c r="C83" s="329">
        <v>28582</v>
      </c>
      <c r="D83" s="330">
        <v>3529</v>
      </c>
      <c r="E83" s="362"/>
      <c r="F83" s="330">
        <v>10188</v>
      </c>
      <c r="G83" s="330">
        <v>3910</v>
      </c>
      <c r="H83" s="344">
        <v>1433</v>
      </c>
      <c r="I83" s="344">
        <v>1159</v>
      </c>
      <c r="J83" s="344"/>
      <c r="K83" s="344"/>
      <c r="L83" s="350"/>
      <c r="M83" s="344">
        <v>657</v>
      </c>
      <c r="N83" s="330">
        <f>D83-D82</f>
        <v>69</v>
      </c>
      <c r="O83" s="344">
        <f>M83-M82</f>
        <v>-41</v>
      </c>
      <c r="P83" s="330">
        <f>N83-N82</f>
        <v>-78</v>
      </c>
      <c r="Q83" s="330">
        <v>46</v>
      </c>
      <c r="R83" s="330">
        <f>SUM(Q4:Q83)</f>
        <v>3836</v>
      </c>
      <c r="S83" s="330">
        <f>SUM(M4:M83)</f>
        <v>29407</v>
      </c>
    </row>
    <row r="84" ht="22.65" customHeight="1">
      <c r="B84" s="358">
        <v>43966</v>
      </c>
      <c r="C84" s="331">
        <v>29207</v>
      </c>
      <c r="D84" s="332">
        <v>3646</v>
      </c>
      <c r="E84" s="361"/>
      <c r="F84" s="332">
        <v>10311</v>
      </c>
      <c r="G84" s="332">
        <v>4112</v>
      </c>
      <c r="H84" s="346">
        <v>1432</v>
      </c>
      <c r="I84" s="346">
        <v>1189</v>
      </c>
      <c r="J84" s="346"/>
      <c r="K84" s="346"/>
      <c r="L84" s="347"/>
      <c r="M84" s="346">
        <v>688</v>
      </c>
      <c r="N84" s="332">
        <f>D84-D83</f>
        <v>117</v>
      </c>
      <c r="O84" s="346">
        <f>M84-M83</f>
        <v>31</v>
      </c>
      <c r="P84" s="332">
        <f>N84-N83</f>
        <v>48</v>
      </c>
      <c r="Q84" s="332">
        <v>58</v>
      </c>
      <c r="R84" s="332">
        <f>SUM(Q4:Q84)</f>
        <v>3894</v>
      </c>
      <c r="S84" s="332">
        <f>SUM(M4:M84)</f>
        <v>30095</v>
      </c>
    </row>
    <row r="85" ht="22.65" customHeight="1">
      <c r="B85" s="358">
        <v>43967</v>
      </c>
      <c r="C85" s="329">
        <v>29677</v>
      </c>
      <c r="D85" s="330">
        <v>3674</v>
      </c>
      <c r="E85" s="362"/>
      <c r="F85" s="330">
        <v>10425</v>
      </c>
      <c r="G85" s="330">
        <v>4201</v>
      </c>
      <c r="H85" s="344">
        <v>1481</v>
      </c>
      <c r="I85" s="344">
        <v>1220</v>
      </c>
      <c r="J85" s="344"/>
      <c r="K85" s="344"/>
      <c r="L85" s="350"/>
      <c r="M85" s="344">
        <v>358</v>
      </c>
      <c r="N85" s="330">
        <f>D85-D84</f>
        <v>28</v>
      </c>
      <c r="O85" s="344">
        <f>M85-M84</f>
        <v>-330</v>
      </c>
      <c r="P85" s="330">
        <f>N85-N84</f>
        <v>-89</v>
      </c>
      <c r="Q85" s="330">
        <v>47</v>
      </c>
      <c r="R85" s="330">
        <f>SUM(Q4:Q85)</f>
        <v>3941</v>
      </c>
      <c r="S85" s="330">
        <f>SUM(M4:M85)</f>
        <v>30453</v>
      </c>
    </row>
    <row r="86" ht="22.65" customHeight="1">
      <c r="B86" s="358">
        <v>43968</v>
      </c>
      <c r="C86" s="331">
        <v>30143</v>
      </c>
      <c r="D86" s="332">
        <v>3679</v>
      </c>
      <c r="E86" s="361"/>
      <c r="F86" s="332">
        <v>10490</v>
      </c>
      <c r="G86" s="332">
        <v>4352</v>
      </c>
      <c r="H86" s="346">
        <v>1501</v>
      </c>
      <c r="I86" s="346">
        <v>1248</v>
      </c>
      <c r="J86" s="346"/>
      <c r="K86" s="346"/>
      <c r="L86" s="347"/>
      <c r="M86" s="346">
        <v>259</v>
      </c>
      <c r="N86" s="332">
        <f>D86-D85</f>
        <v>5</v>
      </c>
      <c r="O86" s="346">
        <f>M86-M85</f>
        <v>-99</v>
      </c>
      <c r="P86" s="332">
        <f>N86-N85</f>
        <v>-23</v>
      </c>
      <c r="Q86" s="332">
        <v>53</v>
      </c>
      <c r="R86" s="332">
        <f>SUM(Q4:Q86)</f>
        <v>3994</v>
      </c>
      <c r="S86" s="332">
        <f>SUM(M4:M86)</f>
        <v>30712</v>
      </c>
    </row>
    <row r="87" ht="22.65" customHeight="1">
      <c r="B87" s="358">
        <v>43969</v>
      </c>
      <c r="C87" s="329">
        <v>30377</v>
      </c>
      <c r="D87" s="330">
        <v>3698</v>
      </c>
      <c r="E87" s="362"/>
      <c r="F87" s="330">
        <v>10549</v>
      </c>
      <c r="G87" s="330">
        <v>4390</v>
      </c>
      <c r="H87" s="344">
        <v>1507</v>
      </c>
      <c r="I87" s="344">
        <v>1262</v>
      </c>
      <c r="J87" s="344"/>
      <c r="K87" s="344"/>
      <c r="L87" s="350"/>
      <c r="M87" s="344">
        <v>430</v>
      </c>
      <c r="N87" s="330">
        <f>D87-D86</f>
        <v>19</v>
      </c>
      <c r="O87" s="344">
        <f>M87-M86</f>
        <v>171</v>
      </c>
      <c r="P87" s="330">
        <f>N87-N86</f>
        <v>14</v>
      </c>
      <c r="Q87" s="330">
        <v>59</v>
      </c>
      <c r="R87" s="330">
        <f>SUM(Q5:Q87)</f>
        <v>4053</v>
      </c>
      <c r="S87" s="330">
        <f>SUM(M4:M87)</f>
        <v>31142</v>
      </c>
    </row>
    <row r="88" ht="22.65" customHeight="1">
      <c r="B88" s="358">
        <v>43970</v>
      </c>
      <c r="C88" s="331">
        <v>30799</v>
      </c>
      <c r="D88" s="332">
        <v>3743</v>
      </c>
      <c r="E88" s="361"/>
      <c r="F88" s="332">
        <v>10668</v>
      </c>
      <c r="G88" s="332">
        <v>4442</v>
      </c>
      <c r="H88" s="346">
        <v>1515</v>
      </c>
      <c r="I88" s="346">
        <v>1304</v>
      </c>
      <c r="J88" s="346"/>
      <c r="K88" s="346"/>
      <c r="L88" s="347"/>
      <c r="M88" s="346">
        <v>666</v>
      </c>
      <c r="N88" s="332">
        <f>D88-D87</f>
        <v>45</v>
      </c>
      <c r="O88" s="346">
        <f>M88-M87</f>
        <v>236</v>
      </c>
      <c r="P88" s="332">
        <f>N88-N87</f>
        <v>26</v>
      </c>
      <c r="Q88" s="332">
        <v>41</v>
      </c>
      <c r="R88" s="332">
        <f>SUM(Q6:Q88)</f>
        <v>4094</v>
      </c>
      <c r="S88" s="332">
        <f>SUM(M4:M88)</f>
        <v>31808</v>
      </c>
    </row>
    <row r="89" ht="22.65" customHeight="1">
      <c r="B89" s="358">
        <v>43971</v>
      </c>
      <c r="C89" s="329">
        <v>31523</v>
      </c>
      <c r="D89" s="330">
        <v>3831</v>
      </c>
      <c r="E89" s="362"/>
      <c r="F89" s="330">
        <v>10783</v>
      </c>
      <c r="G89" s="330">
        <v>4619</v>
      </c>
      <c r="H89" s="344">
        <v>1557</v>
      </c>
      <c r="I89" s="344">
        <v>1350</v>
      </c>
      <c r="J89" s="344"/>
      <c r="K89" s="344"/>
      <c r="L89" s="350"/>
      <c r="M89" s="344">
        <v>808</v>
      </c>
      <c r="N89" s="330">
        <f>D89-D88</f>
        <v>88</v>
      </c>
      <c r="O89" s="344">
        <f>M89-M88</f>
        <v>142</v>
      </c>
      <c r="P89" s="330">
        <f>N89-N88</f>
        <v>43</v>
      </c>
      <c r="Q89" s="330">
        <v>52</v>
      </c>
      <c r="R89" s="330">
        <f>SUM(Q7:Q89)</f>
        <v>4146</v>
      </c>
      <c r="S89" s="330">
        <f>SUM(M4:M89)</f>
        <v>32616</v>
      </c>
    </row>
    <row r="90" ht="22.65" customHeight="1">
      <c r="B90" s="358">
        <v>43972</v>
      </c>
      <c r="C90" s="331">
        <v>32172</v>
      </c>
      <c r="D90" s="332">
        <v>3871</v>
      </c>
      <c r="E90" s="361"/>
      <c r="F90" s="332">
        <v>10909</v>
      </c>
      <c r="G90" s="332">
        <v>4705</v>
      </c>
      <c r="H90" s="346">
        <v>1591</v>
      </c>
      <c r="I90" s="346">
        <v>1396</v>
      </c>
      <c r="J90" s="346"/>
      <c r="K90" s="346"/>
      <c r="L90" s="347"/>
      <c r="M90" s="346">
        <v>610</v>
      </c>
      <c r="N90" s="332">
        <f>D90-D89</f>
        <v>40</v>
      </c>
      <c r="O90" s="346">
        <f>M90-M89</f>
        <v>-198</v>
      </c>
      <c r="P90" s="332">
        <f>N90-N89</f>
        <v>-48</v>
      </c>
      <c r="Q90" s="332">
        <v>54</v>
      </c>
      <c r="R90" s="332">
        <f>SUM(Q4:Q90)</f>
        <v>4200</v>
      </c>
      <c r="S90" s="332">
        <f>SUM(M4:M90)</f>
        <v>33226</v>
      </c>
    </row>
    <row r="91" ht="22.65" customHeight="1">
      <c r="B91" s="358">
        <v>43973</v>
      </c>
      <c r="C91" s="329">
        <v>32809</v>
      </c>
      <c r="D91" s="330">
        <v>3925</v>
      </c>
      <c r="E91" s="362"/>
      <c r="F91" s="330">
        <v>11020</v>
      </c>
      <c r="G91" s="330">
        <v>4931</v>
      </c>
      <c r="H91" s="344">
        <v>1629</v>
      </c>
      <c r="I91" s="344">
        <v>1426</v>
      </c>
      <c r="J91" s="344"/>
      <c r="K91" s="344"/>
      <c r="L91" s="350"/>
      <c r="M91" s="344">
        <v>532</v>
      </c>
      <c r="N91" s="330">
        <f>D91-D90</f>
        <v>54</v>
      </c>
      <c r="O91" s="344">
        <f>M91-M90</f>
        <v>-78</v>
      </c>
      <c r="P91" s="330">
        <f>N91-N90</f>
        <v>14</v>
      </c>
      <c r="Q91" s="330">
        <v>56</v>
      </c>
      <c r="R91" s="330">
        <f>SUM(Q5:Q91)</f>
        <v>4256</v>
      </c>
      <c r="S91" s="330">
        <f>SUM(M4:M91)</f>
        <v>33758</v>
      </c>
    </row>
    <row r="92" ht="22.65" customHeight="1">
      <c r="B92" s="358">
        <v>43974</v>
      </c>
      <c r="C92" s="331">
        <v>33188</v>
      </c>
      <c r="D92" s="332">
        <v>3992</v>
      </c>
      <c r="E92" s="361"/>
      <c r="F92" s="332">
        <v>11081</v>
      </c>
      <c r="G92" s="332">
        <v>5019</v>
      </c>
      <c r="H92" s="346">
        <v>1633</v>
      </c>
      <c r="I92" s="346">
        <v>1469</v>
      </c>
      <c r="J92" s="346"/>
      <c r="K92" s="346"/>
      <c r="L92" s="347"/>
      <c r="M92" s="346">
        <v>403</v>
      </c>
      <c r="N92" s="332">
        <f>D92-D91</f>
        <v>67</v>
      </c>
      <c r="O92" s="346">
        <f>M92-M91</f>
        <v>-129</v>
      </c>
      <c r="P92" s="332">
        <f>N92-N91</f>
        <v>13</v>
      </c>
      <c r="Q92" s="332">
        <v>55</v>
      </c>
      <c r="R92" s="332">
        <f>SUM(Q4:Q92)</f>
        <v>4311</v>
      </c>
      <c r="S92" s="332">
        <f>SUM(M4:M92)</f>
        <v>34161</v>
      </c>
    </row>
    <row r="93" ht="22.65" customHeight="1">
      <c r="B93" s="358">
        <v>43975</v>
      </c>
      <c r="C93" s="329">
        <v>33459</v>
      </c>
      <c r="D93" s="330">
        <v>3998</v>
      </c>
      <c r="E93" s="362"/>
      <c r="F93" s="330">
        <v>11211</v>
      </c>
      <c r="G93" s="330">
        <v>5050</v>
      </c>
      <c r="H93" s="344">
        <v>1639</v>
      </c>
      <c r="I93" s="344">
        <v>1482</v>
      </c>
      <c r="J93" s="344"/>
      <c r="K93" s="344"/>
      <c r="L93" s="350"/>
      <c r="M93" s="344">
        <v>210</v>
      </c>
      <c r="N93" s="330">
        <f>D93-D92</f>
        <v>6</v>
      </c>
      <c r="O93" s="344">
        <f>M93-M92</f>
        <v>-193</v>
      </c>
      <c r="P93" s="330">
        <f>N93-N92</f>
        <v>-61</v>
      </c>
      <c r="Q93" s="330">
        <v>44</v>
      </c>
      <c r="R93" s="330">
        <f>SUM(Q4:Q93)</f>
        <v>4355</v>
      </c>
      <c r="S93" s="330">
        <f>SUM(M5:M93)</f>
        <v>34371</v>
      </c>
    </row>
    <row r="94" ht="22.65" customHeight="1">
      <c r="B94" s="358">
        <v>43976</v>
      </c>
      <c r="C94" s="331">
        <v>33843</v>
      </c>
      <c r="D94" s="332">
        <v>4029</v>
      </c>
      <c r="E94" s="361"/>
      <c r="F94" s="332">
        <v>11271</v>
      </c>
      <c r="G94" s="332">
        <v>5164</v>
      </c>
      <c r="H94" s="346">
        <v>1677</v>
      </c>
      <c r="I94" s="346">
        <v>1493</v>
      </c>
      <c r="J94" s="346"/>
      <c r="K94" s="346"/>
      <c r="L94" s="347"/>
      <c r="M94" s="346">
        <v>491</v>
      </c>
      <c r="N94" s="332">
        <f>D94-D93</f>
        <v>31</v>
      </c>
      <c r="O94" s="346">
        <f>M94-M93</f>
        <v>281</v>
      </c>
      <c r="P94" s="332">
        <f>N94-N93</f>
        <v>25</v>
      </c>
      <c r="Q94" s="332">
        <v>42</v>
      </c>
      <c r="R94" s="332">
        <f>SUM(Q4:Q94)</f>
        <v>4397</v>
      </c>
      <c r="S94" s="332">
        <f>SUM(M4:M94)</f>
        <v>34862</v>
      </c>
    </row>
    <row r="95" ht="22.65" customHeight="1">
      <c r="B95" s="358">
        <v>43977</v>
      </c>
      <c r="C95" s="329">
        <v>34440</v>
      </c>
      <c r="D95" s="330">
        <v>4125</v>
      </c>
      <c r="E95" s="362"/>
      <c r="F95" s="330">
        <v>11419</v>
      </c>
      <c r="G95" s="330">
        <v>5267</v>
      </c>
      <c r="H95" s="344">
        <v>1687</v>
      </c>
      <c r="I95" s="344">
        <v>1545</v>
      </c>
      <c r="J95" s="344"/>
      <c r="K95" s="344"/>
      <c r="L95" s="350"/>
      <c r="M95" s="344">
        <v>746</v>
      </c>
      <c r="N95" s="330">
        <f>D95-D94</f>
        <v>96</v>
      </c>
      <c r="O95" s="344">
        <f>M95-M94</f>
        <v>255</v>
      </c>
      <c r="P95" s="330">
        <f>N95-N94</f>
        <v>65</v>
      </c>
      <c r="Q95" s="330">
        <v>28</v>
      </c>
      <c r="R95" s="330">
        <f>SUM(Q4:Q95)</f>
        <v>4425</v>
      </c>
      <c r="S95" s="330">
        <f>SUM(M4:M95)</f>
        <v>35608</v>
      </c>
    </row>
    <row r="96" ht="22.65" customHeight="1">
      <c r="B96" s="358">
        <v>43978</v>
      </c>
      <c r="C96" s="331">
        <v>35088</v>
      </c>
      <c r="D96" s="332">
        <v>4220</v>
      </c>
      <c r="E96" s="361"/>
      <c r="F96" s="332">
        <v>11573</v>
      </c>
      <c r="G96" s="332">
        <v>5377</v>
      </c>
      <c r="H96" s="346">
        <v>1715</v>
      </c>
      <c r="I96" s="346">
        <v>1588</v>
      </c>
      <c r="J96" s="346"/>
      <c r="K96" s="346"/>
      <c r="L96" s="347"/>
      <c r="M96" s="346">
        <v>800</v>
      </c>
      <c r="N96" s="332">
        <f>D96-D95</f>
        <v>95</v>
      </c>
      <c r="O96" s="346">
        <f>M96-M95</f>
        <v>54</v>
      </c>
      <c r="P96" s="332">
        <f>N96-N95</f>
        <v>-1</v>
      </c>
      <c r="Q96" s="332">
        <v>38</v>
      </c>
      <c r="R96" s="332">
        <f>SUM(Q4:Q96)</f>
        <v>4463</v>
      </c>
      <c r="S96" s="332">
        <f>SUM(M4:M96)</f>
        <v>36408</v>
      </c>
    </row>
    <row r="97" ht="22.65" customHeight="1">
      <c r="B97" s="358">
        <v>43979</v>
      </c>
      <c r="C97" s="329">
        <v>35727</v>
      </c>
      <c r="D97" s="330">
        <v>4266</v>
      </c>
      <c r="E97" s="362"/>
      <c r="F97" s="330">
        <v>11652</v>
      </c>
      <c r="G97" s="330">
        <v>5480</v>
      </c>
      <c r="H97" s="344">
        <v>1750</v>
      </c>
      <c r="I97" s="344">
        <v>1623</v>
      </c>
      <c r="J97" s="344"/>
      <c r="K97" s="344"/>
      <c r="L97" s="350"/>
      <c r="M97" s="344">
        <v>774</v>
      </c>
      <c r="N97" s="330">
        <f>D97-D96</f>
        <v>46</v>
      </c>
      <c r="O97" s="344">
        <f>M97-M96</f>
        <v>-26</v>
      </c>
      <c r="P97" s="330">
        <f>N97-N96</f>
        <v>-49</v>
      </c>
      <c r="Q97" s="330">
        <v>40</v>
      </c>
      <c r="R97" s="330">
        <f>SUM(Q5:Q97)</f>
        <v>4503</v>
      </c>
      <c r="S97" s="330">
        <f>SUM(M4:M97)</f>
        <v>37182</v>
      </c>
    </row>
    <row r="98" ht="22.65" customHeight="1">
      <c r="B98" s="358">
        <v>43980</v>
      </c>
      <c r="C98" s="331">
        <v>36476</v>
      </c>
      <c r="D98" s="332">
        <v>4350</v>
      </c>
      <c r="E98" s="361"/>
      <c r="F98" s="332">
        <v>11911</v>
      </c>
      <c r="G98" s="332">
        <v>5574</v>
      </c>
      <c r="H98" s="346">
        <v>1777</v>
      </c>
      <c r="I98" s="346">
        <v>1664</v>
      </c>
      <c r="J98" s="346"/>
      <c r="K98" s="346"/>
      <c r="L98" s="347"/>
      <c r="M98" s="346">
        <v>773</v>
      </c>
      <c r="N98" s="332">
        <f>D98-D97</f>
        <v>84</v>
      </c>
      <c r="O98" s="346">
        <f>M98-M97</f>
        <v>-1</v>
      </c>
      <c r="P98" s="332">
        <f>N98-N97</f>
        <v>38</v>
      </c>
      <c r="Q98" s="332">
        <v>41</v>
      </c>
      <c r="R98" s="332">
        <f>SUM(Q6:Q98)</f>
        <v>4544</v>
      </c>
      <c r="S98" s="332">
        <f>SUM(M4:M98)</f>
        <v>37955</v>
      </c>
    </row>
    <row r="99" ht="22.65" customHeight="1">
      <c r="B99" s="358">
        <v>43981</v>
      </c>
      <c r="C99" s="329">
        <v>37113</v>
      </c>
      <c r="D99" s="330">
        <v>4395</v>
      </c>
      <c r="E99" s="362"/>
      <c r="F99" s="330">
        <v>12060</v>
      </c>
      <c r="G99" s="330">
        <v>5772</v>
      </c>
      <c r="H99" s="344">
        <v>1795</v>
      </c>
      <c r="I99" s="344">
        <v>1704</v>
      </c>
      <c r="J99" s="344"/>
      <c r="K99" s="344"/>
      <c r="L99" s="350"/>
      <c r="M99" s="344">
        <v>432</v>
      </c>
      <c r="N99" s="330">
        <f>D99-D98</f>
        <v>45</v>
      </c>
      <c r="O99" s="344">
        <f>M99-M98</f>
        <v>-341</v>
      </c>
      <c r="P99" s="330">
        <f>N99-N98</f>
        <v>-39</v>
      </c>
      <c r="Q99" s="330">
        <v>39</v>
      </c>
      <c r="R99" s="330">
        <f>SUM(Q7:Q99)</f>
        <v>4583</v>
      </c>
      <c r="S99" s="330">
        <f>SUM(M4:M99)</f>
        <v>38387</v>
      </c>
    </row>
    <row r="100" ht="22.65" customHeight="1">
      <c r="B100" s="358">
        <v>43982</v>
      </c>
      <c r="C100" s="331">
        <v>37542</v>
      </c>
      <c r="D100" s="332">
        <v>4395</v>
      </c>
      <c r="E100" s="361"/>
      <c r="F100" s="332">
        <v>12149</v>
      </c>
      <c r="G100" s="332">
        <v>5898</v>
      </c>
      <c r="H100" s="346">
        <v>1795</v>
      </c>
      <c r="I100" s="346">
        <v>1739</v>
      </c>
      <c r="J100" s="346"/>
      <c r="K100" s="346"/>
      <c r="L100" s="347"/>
      <c r="M100" s="346">
        <v>265</v>
      </c>
      <c r="N100" s="332">
        <f>D100-D99</f>
        <v>0</v>
      </c>
      <c r="O100" s="346">
        <f>M100-M99</f>
        <v>-167</v>
      </c>
      <c r="P100" s="332">
        <f>N100-N99</f>
        <v>-45</v>
      </c>
      <c r="Q100" s="332">
        <v>46</v>
      </c>
      <c r="R100" s="332">
        <f>SUM(Q8:Q100)</f>
        <v>4629</v>
      </c>
      <c r="S100" s="332">
        <f>SUM(M4:M100)</f>
        <v>38652</v>
      </c>
    </row>
    <row r="101" ht="22.65" customHeight="1">
      <c r="B101" s="358">
        <v>43983</v>
      </c>
      <c r="C101" s="329">
        <v>37814</v>
      </c>
      <c r="D101" s="330">
        <v>4403</v>
      </c>
      <c r="E101" s="362"/>
      <c r="F101" s="330">
        <v>12208</v>
      </c>
      <c r="G101" s="330">
        <v>6021</v>
      </c>
      <c r="H101" s="344">
        <v>1795</v>
      </c>
      <c r="I101" s="344">
        <v>1747</v>
      </c>
      <c r="J101" s="344"/>
      <c r="K101" s="344"/>
      <c r="L101" s="350"/>
      <c r="M101" s="344">
        <v>648</v>
      </c>
      <c r="N101" s="330">
        <f>D101-D100</f>
        <v>8</v>
      </c>
      <c r="O101" s="344">
        <f>M101-M100</f>
        <v>383</v>
      </c>
      <c r="P101" s="330">
        <f>N101-N100</f>
        <v>8</v>
      </c>
      <c r="Q101" s="330">
        <v>39</v>
      </c>
      <c r="R101" s="330">
        <f>SUM(Q4:Q101)</f>
        <v>4668</v>
      </c>
      <c r="S101" s="330">
        <f>SUM(M4:M101)</f>
        <v>39300</v>
      </c>
    </row>
    <row r="102" ht="22.65" customHeight="1">
      <c r="B102" s="358">
        <v>43984</v>
      </c>
      <c r="C102" s="331">
        <v>38589</v>
      </c>
      <c r="D102" s="332">
        <v>4468</v>
      </c>
      <c r="E102" s="361"/>
      <c r="F102" s="332">
        <v>12333</v>
      </c>
      <c r="G102" s="332">
        <v>6184</v>
      </c>
      <c r="H102" s="346">
        <v>1853</v>
      </c>
      <c r="I102" s="346">
        <v>1793</v>
      </c>
      <c r="J102" s="346"/>
      <c r="K102" s="346"/>
      <c r="L102" s="347"/>
      <c r="M102" s="346">
        <v>901</v>
      </c>
      <c r="N102" s="332">
        <f>D102-D101</f>
        <v>65</v>
      </c>
      <c r="O102" s="346">
        <f>M102-M101</f>
        <v>253</v>
      </c>
      <c r="P102" s="332">
        <f>N102-N101</f>
        <v>57</v>
      </c>
      <c r="Q102" s="332">
        <v>36</v>
      </c>
      <c r="R102" s="332">
        <f>SUM(Q5:Q102)</f>
        <v>4704</v>
      </c>
      <c r="S102" s="332">
        <f>SUM(M4:M102)</f>
        <v>40201</v>
      </c>
    </row>
    <row r="103" ht="22.65" customHeight="1">
      <c r="B103" s="358">
        <v>43985</v>
      </c>
      <c r="C103" s="329">
        <v>40803</v>
      </c>
      <c r="D103" s="330">
        <v>4542</v>
      </c>
      <c r="E103" s="362"/>
      <c r="F103" s="330">
        <v>13877</v>
      </c>
      <c r="G103" s="330">
        <v>6414</v>
      </c>
      <c r="H103" s="344">
        <v>1870</v>
      </c>
      <c r="I103" s="344">
        <v>1848</v>
      </c>
      <c r="J103" s="344"/>
      <c r="K103" s="344"/>
      <c r="L103" s="350"/>
      <c r="M103" s="344">
        <v>1046</v>
      </c>
      <c r="N103" s="330">
        <f>D103-D102</f>
        <v>74</v>
      </c>
      <c r="O103" s="344">
        <f>M103-M102</f>
        <v>145</v>
      </c>
      <c r="P103" s="330">
        <f>N103-N102</f>
        <v>9</v>
      </c>
      <c r="Q103" s="330">
        <v>28</v>
      </c>
      <c r="R103" s="330">
        <f>SUM(Q6:Q103)</f>
        <v>4732</v>
      </c>
      <c r="S103" s="330">
        <f>SUM(M4:M103)</f>
        <v>41247</v>
      </c>
    </row>
    <row r="104" ht="22.65" customHeight="1">
      <c r="B104" s="358">
        <v>43986</v>
      </c>
      <c r="C104" s="331">
        <v>41883</v>
      </c>
      <c r="D104" s="332">
        <v>4562</v>
      </c>
      <c r="E104" s="361"/>
      <c r="F104" s="332">
        <v>14108</v>
      </c>
      <c r="G104" s="332">
        <v>6833</v>
      </c>
      <c r="H104" s="346">
        <v>1894</v>
      </c>
      <c r="I104" s="346">
        <v>1892</v>
      </c>
      <c r="J104" s="346"/>
      <c r="K104" s="346"/>
      <c r="L104" s="347"/>
      <c r="M104" s="346">
        <v>1039</v>
      </c>
      <c r="N104" s="332">
        <f>D104-D103</f>
        <v>20</v>
      </c>
      <c r="O104" s="346">
        <f>M104-M103</f>
        <v>-7</v>
      </c>
      <c r="P104" s="332">
        <f>N104-N103</f>
        <v>-54</v>
      </c>
      <c r="Q104" s="332">
        <v>43</v>
      </c>
      <c r="R104" s="332">
        <f>SUM(Q4:Q104)</f>
        <v>4775</v>
      </c>
      <c r="S104" s="332">
        <f>SUM(M4:M104)</f>
        <v>42286</v>
      </c>
    </row>
    <row r="105" ht="22.65" customHeight="1">
      <c r="B105" s="358">
        <v>43987</v>
      </c>
      <c r="C105" s="329">
        <v>42939</v>
      </c>
      <c r="D105" s="330">
        <v>4639</v>
      </c>
      <c r="E105" s="362"/>
      <c r="F105" s="330">
        <v>14366</v>
      </c>
      <c r="G105" s="330">
        <v>7218</v>
      </c>
      <c r="H105" s="344">
        <v>1896</v>
      </c>
      <c r="I105" s="344">
        <v>1928</v>
      </c>
      <c r="J105" s="344"/>
      <c r="K105" s="344"/>
      <c r="L105" s="350"/>
      <c r="M105" s="344">
        <v>1146</v>
      </c>
      <c r="N105" s="330">
        <f>D105-D104</f>
        <v>77</v>
      </c>
      <c r="O105" s="344">
        <f>M105-M104</f>
        <v>107</v>
      </c>
      <c r="P105" s="330">
        <f>N105-N104</f>
        <v>57</v>
      </c>
      <c r="Q105" s="330">
        <v>37</v>
      </c>
      <c r="R105" s="330">
        <f>SUM(Q5:Q105)</f>
        <v>4812</v>
      </c>
      <c r="S105" s="330">
        <f>SUM(M5:M105)</f>
        <v>43432</v>
      </c>
    </row>
    <row r="106" ht="22.65" customHeight="1">
      <c r="B106" s="358">
        <v>43988</v>
      </c>
      <c r="C106" s="331">
        <v>43887</v>
      </c>
      <c r="D106" s="332">
        <v>4656</v>
      </c>
      <c r="E106" s="361"/>
      <c r="F106" s="332">
        <v>14571</v>
      </c>
      <c r="G106" s="332">
        <v>7589</v>
      </c>
      <c r="H106" s="346">
        <v>1942</v>
      </c>
      <c r="I106" s="346">
        <v>1957</v>
      </c>
      <c r="J106" s="346"/>
      <c r="K106" s="346"/>
      <c r="L106" s="347"/>
      <c r="M106" s="346">
        <v>780</v>
      </c>
      <c r="N106" s="332">
        <f>D106-D105</f>
        <v>17</v>
      </c>
      <c r="O106" s="346">
        <f>M106-M105</f>
        <v>-366</v>
      </c>
      <c r="P106" s="332">
        <f>N106-N105</f>
        <v>-60</v>
      </c>
      <c r="Q106" s="332">
        <v>29</v>
      </c>
      <c r="R106" s="332">
        <f>SUM(Q6:Q106)</f>
        <v>4841</v>
      </c>
      <c r="S106" s="332">
        <f>SUM(M6:M106)</f>
        <v>44211</v>
      </c>
    </row>
    <row r="107" ht="22.65" customHeight="1">
      <c r="B107" s="358">
        <v>43989</v>
      </c>
      <c r="C107" s="329">
        <v>44730</v>
      </c>
      <c r="D107" s="330">
        <v>4659</v>
      </c>
      <c r="E107" s="362"/>
      <c r="F107" s="330">
        <v>14745</v>
      </c>
      <c r="G107" s="330">
        <v>7973</v>
      </c>
      <c r="H107" s="344">
        <v>1957</v>
      </c>
      <c r="I107" s="344">
        <v>1985</v>
      </c>
      <c r="J107" s="344"/>
      <c r="K107" s="344"/>
      <c r="L107" s="350"/>
      <c r="M107" s="344">
        <v>462</v>
      </c>
      <c r="N107" s="330">
        <f>D107-D106</f>
        <v>3</v>
      </c>
      <c r="O107" s="344">
        <f>M107-M106</f>
        <v>-318</v>
      </c>
      <c r="P107" s="330">
        <f>N107-N106</f>
        <v>-14</v>
      </c>
      <c r="Q107" s="330">
        <v>33</v>
      </c>
      <c r="R107" s="330">
        <f>SUM(Q7:Q107)</f>
        <v>4874</v>
      </c>
      <c r="S107" s="330">
        <f>SUM(M7:M107)</f>
        <v>44672</v>
      </c>
    </row>
    <row r="108" ht="22.65" customHeight="1">
      <c r="B108" s="358">
        <v>43990</v>
      </c>
      <c r="C108" s="331">
        <v>45133</v>
      </c>
      <c r="D108" s="332">
        <v>4694</v>
      </c>
      <c r="E108" s="361"/>
      <c r="F108" s="332">
        <v>14803</v>
      </c>
      <c r="G108" s="332">
        <v>8128</v>
      </c>
      <c r="H108" s="346">
        <v>1975</v>
      </c>
      <c r="I108" s="346">
        <v>1995</v>
      </c>
      <c r="J108" s="346"/>
      <c r="K108" s="346"/>
      <c r="L108" s="347"/>
      <c r="M108" s="346">
        <v>677</v>
      </c>
      <c r="N108" s="332">
        <f>D108-D107</f>
        <v>35</v>
      </c>
      <c r="O108" s="346">
        <f>M108-M107</f>
        <v>215</v>
      </c>
      <c r="P108" s="332">
        <f>N108-N107</f>
        <v>32</v>
      </c>
      <c r="Q108" s="332">
        <v>38</v>
      </c>
      <c r="R108" s="332">
        <f>SUM(Q8:Q108)</f>
        <v>4912</v>
      </c>
      <c r="S108" s="332">
        <f>SUM(M8:M108)</f>
        <v>45341</v>
      </c>
    </row>
    <row r="109" ht="22.65" customHeight="1">
      <c r="B109" s="358">
        <v>43991</v>
      </c>
      <c r="C109" s="329">
        <v>45924</v>
      </c>
      <c r="D109" s="330">
        <v>4717</v>
      </c>
      <c r="E109" s="362"/>
      <c r="F109" s="330">
        <v>14971</v>
      </c>
      <c r="G109" s="330">
        <v>8383</v>
      </c>
      <c r="H109" s="344">
        <v>1983</v>
      </c>
      <c r="I109" s="344">
        <v>2028</v>
      </c>
      <c r="J109" s="344"/>
      <c r="K109" s="344"/>
      <c r="L109" s="350"/>
      <c r="M109" s="344">
        <v>936</v>
      </c>
      <c r="N109" s="330">
        <f>D109-D108</f>
        <v>23</v>
      </c>
      <c r="O109" s="344">
        <f>M109-M108</f>
        <v>259</v>
      </c>
      <c r="P109" s="330">
        <f>N109-N108</f>
        <v>-12</v>
      </c>
      <c r="Q109" s="330">
        <v>33</v>
      </c>
      <c r="R109" s="330">
        <f>SUM(Q9:Q109)</f>
        <v>4945</v>
      </c>
      <c r="S109" s="330">
        <f>SUM(M4:M109)</f>
        <v>46287</v>
      </c>
    </row>
    <row r="110" ht="22.65" customHeight="1">
      <c r="B110" s="358">
        <v>43992</v>
      </c>
      <c r="C110" s="331">
        <v>46814</v>
      </c>
      <c r="D110" s="332">
        <v>4795</v>
      </c>
      <c r="E110" s="361"/>
      <c r="F110" s="332">
        <v>15173</v>
      </c>
      <c r="G110" s="332">
        <v>8608</v>
      </c>
      <c r="H110" s="346">
        <v>2016</v>
      </c>
      <c r="I110" s="346">
        <v>2088</v>
      </c>
      <c r="J110" s="346"/>
      <c r="K110" s="346"/>
      <c r="L110" s="347"/>
      <c r="M110" s="346">
        <v>1437</v>
      </c>
      <c r="N110" s="332">
        <f>D110-D109</f>
        <v>78</v>
      </c>
      <c r="O110" s="346">
        <f>M110-M109</f>
        <v>501</v>
      </c>
      <c r="P110" s="332">
        <f>N110-N109</f>
        <v>55</v>
      </c>
      <c r="Q110" s="332">
        <v>40</v>
      </c>
      <c r="R110" s="332">
        <f>SUM(Q4:Q110)</f>
        <v>4985</v>
      </c>
      <c r="S110" s="332">
        <f>SUM(M4:M110)</f>
        <v>47724</v>
      </c>
    </row>
    <row r="111" ht="22.65" customHeight="1">
      <c r="B111" s="358">
        <v>43993</v>
      </c>
      <c r="C111" s="329">
        <v>48288</v>
      </c>
      <c r="D111" s="330">
        <v>4814</v>
      </c>
      <c r="E111" s="362"/>
      <c r="F111" s="330">
        <v>15425</v>
      </c>
      <c r="G111" s="330">
        <v>9255</v>
      </c>
      <c r="H111" s="344">
        <v>2036</v>
      </c>
      <c r="I111" s="344">
        <v>2144</v>
      </c>
      <c r="J111" s="344"/>
      <c r="K111" s="344"/>
      <c r="L111" s="350"/>
      <c r="M111" s="344">
        <v>1293</v>
      </c>
      <c r="N111" s="330">
        <f>D111-D110</f>
        <v>19</v>
      </c>
      <c r="O111" s="344">
        <f>M111-M110</f>
        <v>-144</v>
      </c>
      <c r="P111" s="330">
        <f>N111-N110</f>
        <v>-59</v>
      </c>
      <c r="Q111" s="330">
        <v>35</v>
      </c>
      <c r="R111" s="330">
        <f>SUM(Q5:Q111)</f>
        <v>5020</v>
      </c>
      <c r="S111" s="330">
        <f>SUM(M4:M111)</f>
        <v>49017</v>
      </c>
    </row>
    <row r="112" ht="22.65" customHeight="1">
      <c r="B112" s="358">
        <v>43994</v>
      </c>
      <c r="C112" s="331">
        <v>49684</v>
      </c>
      <c r="D112" s="332">
        <v>4854</v>
      </c>
      <c r="E112" s="361"/>
      <c r="F112" s="332">
        <v>15673</v>
      </c>
      <c r="G112" s="332">
        <v>9752</v>
      </c>
      <c r="H112" s="346">
        <v>2077</v>
      </c>
      <c r="I112" s="346">
        <v>2198</v>
      </c>
      <c r="J112" s="346"/>
      <c r="K112" s="346"/>
      <c r="L112" s="347"/>
      <c r="M112" s="346">
        <v>1329</v>
      </c>
      <c r="N112" s="332">
        <f>D112-D111</f>
        <v>40</v>
      </c>
      <c r="O112" s="346">
        <f>M112-M111</f>
        <v>36</v>
      </c>
      <c r="P112" s="332">
        <f>N112-N111</f>
        <v>21</v>
      </c>
      <c r="Q112" s="332">
        <v>29</v>
      </c>
      <c r="R112" s="332">
        <f>SUM(Q6:Q112)</f>
        <v>5049</v>
      </c>
      <c r="S112" s="332">
        <f>SUM(M4:M112)</f>
        <v>50346</v>
      </c>
    </row>
    <row r="113" ht="22.65" customHeight="1">
      <c r="B113" s="358">
        <v>43995</v>
      </c>
      <c r="C113" s="329">
        <v>50931</v>
      </c>
      <c r="D113" s="330">
        <v>4874</v>
      </c>
      <c r="E113" s="362"/>
      <c r="F113" s="330">
        <v>15844</v>
      </c>
      <c r="G113" s="330">
        <v>10231</v>
      </c>
      <c r="H113" s="344">
        <v>2096</v>
      </c>
      <c r="I113" s="344">
        <v>2254</v>
      </c>
      <c r="J113" s="344"/>
      <c r="K113" s="344"/>
      <c r="L113" s="350"/>
      <c r="M113" s="344">
        <v>1032</v>
      </c>
      <c r="N113" s="330">
        <f>D113-D112</f>
        <v>20</v>
      </c>
      <c r="O113" s="344">
        <f>M113-M112</f>
        <v>-297</v>
      </c>
      <c r="P113" s="330">
        <f>N113-N112</f>
        <v>-20</v>
      </c>
      <c r="Q113" s="330">
        <v>33</v>
      </c>
      <c r="R113" s="330">
        <f>SUM(Q4:Q113)</f>
        <v>5082</v>
      </c>
      <c r="S113" s="330">
        <f>SUM(M4:M113)</f>
        <v>51378</v>
      </c>
    </row>
    <row r="114" ht="22.65" customHeight="1">
      <c r="B114" s="358">
        <v>43996</v>
      </c>
      <c r="C114" s="331">
        <v>51614</v>
      </c>
      <c r="D114" s="332">
        <v>4874</v>
      </c>
      <c r="E114" s="361"/>
      <c r="F114" s="332">
        <v>15971</v>
      </c>
      <c r="G114" s="332">
        <v>10609</v>
      </c>
      <c r="H114" s="346">
        <v>2099</v>
      </c>
      <c r="I114" s="346">
        <v>2270</v>
      </c>
      <c r="J114" s="346"/>
      <c r="K114" s="346"/>
      <c r="L114" s="347"/>
      <c r="M114" s="346">
        <v>418</v>
      </c>
      <c r="N114" s="332">
        <f>D114-D113</f>
        <v>0</v>
      </c>
      <c r="O114" s="346">
        <f>M114-M113</f>
        <v>-614</v>
      </c>
      <c r="P114" s="332">
        <f>N114-N113</f>
        <v>-20</v>
      </c>
      <c r="Q114" s="332">
        <v>27</v>
      </c>
      <c r="R114" s="332">
        <f>SUM(Q4:Q114)</f>
        <v>5109</v>
      </c>
      <c r="S114" s="332">
        <f>SUM(M4:M114)</f>
        <v>51796</v>
      </c>
    </row>
    <row r="115" ht="22.65" customHeight="1">
      <c r="B115" s="358">
        <v>43997</v>
      </c>
      <c r="C115" s="329">
        <v>52383</v>
      </c>
      <c r="D115" s="330">
        <v>4891</v>
      </c>
      <c r="E115" s="362"/>
      <c r="F115" s="330">
        <v>16607</v>
      </c>
      <c r="G115" s="330">
        <v>10743</v>
      </c>
      <c r="H115" s="344">
        <v>2107</v>
      </c>
      <c r="I115" s="344">
        <v>2300</v>
      </c>
      <c r="J115" s="344"/>
      <c r="K115" s="344"/>
      <c r="L115" s="350"/>
      <c r="M115" s="344">
        <v>684</v>
      </c>
      <c r="N115" s="330">
        <f>D115-D114</f>
        <v>17</v>
      </c>
      <c r="O115" s="344">
        <f>M115-M114</f>
        <v>266</v>
      </c>
      <c r="P115" s="330">
        <f>N115-N114</f>
        <v>17</v>
      </c>
      <c r="Q115" s="330">
        <v>30</v>
      </c>
      <c r="R115" s="330">
        <f>SUM(Q4:Q115)</f>
        <v>5139</v>
      </c>
      <c r="S115" s="330">
        <f>SUM(M4:M115)</f>
        <v>52480</v>
      </c>
    </row>
    <row r="116" ht="22.65" customHeight="1">
      <c r="B116" s="358">
        <v>43998</v>
      </c>
      <c r="C116" s="331">
        <v>53323</v>
      </c>
      <c r="D116" s="332">
        <v>4939</v>
      </c>
      <c r="E116" s="361"/>
      <c r="F116" s="332">
        <v>16275</v>
      </c>
      <c r="G116" s="332">
        <v>11083</v>
      </c>
      <c r="H116" s="346">
        <v>2151</v>
      </c>
      <c r="I116" s="346">
        <v>2336</v>
      </c>
      <c r="J116" s="346"/>
      <c r="K116" s="346"/>
      <c r="L116" s="347"/>
      <c r="M116" s="346">
        <v>1209</v>
      </c>
      <c r="N116" s="332">
        <f>D116-D115</f>
        <v>48</v>
      </c>
      <c r="O116" s="346">
        <f>M116-M115</f>
        <v>525</v>
      </c>
      <c r="P116" s="332">
        <f>N116-N115</f>
        <v>31</v>
      </c>
      <c r="Q116" s="332">
        <v>28</v>
      </c>
      <c r="R116" s="332">
        <f>SUM(Q5:Q116)</f>
        <v>5167</v>
      </c>
      <c r="S116" s="332">
        <f>SUM(M4:M116)</f>
        <v>53689</v>
      </c>
    </row>
    <row r="117" ht="22.65" customHeight="1">
      <c r="B117" s="358">
        <v>43999</v>
      </c>
      <c r="C117" s="329">
        <v>54562</v>
      </c>
      <c r="D117" s="330">
        <v>5041</v>
      </c>
      <c r="E117" s="362"/>
      <c r="F117" s="330">
        <v>16492</v>
      </c>
      <c r="G117" s="330">
        <v>11455</v>
      </c>
      <c r="H117" s="344">
        <v>2176</v>
      </c>
      <c r="I117" s="344">
        <v>2437</v>
      </c>
      <c r="J117" s="344"/>
      <c r="K117" s="344"/>
      <c r="L117" s="350"/>
      <c r="M117" s="344">
        <v>1457</v>
      </c>
      <c r="N117" s="330">
        <f>D117-D116</f>
        <v>102</v>
      </c>
      <c r="O117" s="344">
        <f>M117-M116</f>
        <v>248</v>
      </c>
      <c r="P117" s="330">
        <f>N117-N116</f>
        <v>54</v>
      </c>
      <c r="Q117" s="330">
        <v>32</v>
      </c>
      <c r="R117" s="330">
        <f>SUM(Q6:Q117)</f>
        <v>5199</v>
      </c>
      <c r="S117" s="330">
        <f>SUM(M4:M117)</f>
        <v>55146</v>
      </c>
    </row>
    <row r="118" ht="22.65" customHeight="1">
      <c r="B118" s="358">
        <v>44000</v>
      </c>
      <c r="C118" s="331">
        <v>56043</v>
      </c>
      <c r="D118" s="332">
        <v>5053</v>
      </c>
      <c r="E118" s="361"/>
      <c r="F118" s="332">
        <v>16878</v>
      </c>
      <c r="G118" s="332">
        <v>11828</v>
      </c>
      <c r="H118" s="346">
        <v>2183</v>
      </c>
      <c r="I118" s="346">
        <v>2532</v>
      </c>
      <c r="J118" s="346"/>
      <c r="K118" s="346"/>
      <c r="L118" s="347"/>
      <c r="M118" s="346">
        <v>1494</v>
      </c>
      <c r="N118" s="332">
        <f>D118-D117</f>
        <v>12</v>
      </c>
      <c r="O118" s="346">
        <f>M118-M117</f>
        <v>37</v>
      </c>
      <c r="P118" s="332">
        <f>N118-N117</f>
        <v>-90</v>
      </c>
      <c r="Q118" s="332">
        <v>29</v>
      </c>
      <c r="R118" s="332">
        <f>SUM(Q7:Q118)</f>
        <v>5228</v>
      </c>
      <c r="S118" s="332">
        <f>SUM(M4:M118)</f>
        <v>56640</v>
      </c>
    </row>
    <row r="119" ht="22.65" customHeight="1">
      <c r="B119" s="358">
        <v>44001</v>
      </c>
      <c r="C119" s="329">
        <v>56043</v>
      </c>
      <c r="D119" s="330">
        <v>5053</v>
      </c>
      <c r="E119" s="362"/>
      <c r="F119" s="330">
        <v>16878</v>
      </c>
      <c r="G119" s="330">
        <v>11828</v>
      </c>
      <c r="H119" s="344">
        <v>2183</v>
      </c>
      <c r="I119" s="344">
        <v>2532</v>
      </c>
      <c r="J119" s="344"/>
      <c r="K119" s="344"/>
      <c r="L119" s="350"/>
      <c r="M119" s="344">
        <v>1209</v>
      </c>
      <c r="N119" s="330">
        <f>D119-D118</f>
        <v>0</v>
      </c>
      <c r="O119" s="344">
        <f>M119-M118</f>
        <v>-285</v>
      </c>
      <c r="P119" s="330">
        <f>N119-N118</f>
        <v>-12</v>
      </c>
      <c r="Q119" s="330">
        <v>30</v>
      </c>
      <c r="R119" s="330">
        <f>SUM(Q8:Q119)</f>
        <v>5258</v>
      </c>
      <c r="S119" s="330">
        <f>SUM(M4:M119)</f>
        <v>57849</v>
      </c>
    </row>
    <row r="120" ht="22.65" customHeight="1">
      <c r="B120" s="358">
        <v>44002</v>
      </c>
      <c r="C120" s="331">
        <v>56043</v>
      </c>
      <c r="D120" s="332">
        <v>5053</v>
      </c>
      <c r="E120" s="361"/>
      <c r="F120" s="332">
        <v>16878</v>
      </c>
      <c r="G120" s="332">
        <v>11828</v>
      </c>
      <c r="H120" s="346">
        <v>2183</v>
      </c>
      <c r="I120" s="346">
        <v>2532</v>
      </c>
      <c r="J120" s="346"/>
      <c r="K120" s="346"/>
      <c r="L120" s="347"/>
      <c r="M120" s="346">
        <v>698</v>
      </c>
      <c r="N120" s="332">
        <f>D120-D119</f>
        <v>0</v>
      </c>
      <c r="O120" s="346">
        <f>M120-M119</f>
        <v>-511</v>
      </c>
      <c r="P120" s="332">
        <f>N120-N119</f>
        <v>0</v>
      </c>
      <c r="Q120" s="332">
        <v>29</v>
      </c>
      <c r="R120" s="332">
        <f>SUM(Q9:Q120)</f>
        <v>5287</v>
      </c>
      <c r="S120" s="332">
        <f>SUM(M4:M120)</f>
        <v>58547</v>
      </c>
    </row>
    <row r="121" ht="22.65" customHeight="1">
      <c r="B121" s="358">
        <v>44003</v>
      </c>
      <c r="C121" s="329">
        <v>56043</v>
      </c>
      <c r="D121" s="330">
        <v>5053</v>
      </c>
      <c r="E121" s="362"/>
      <c r="F121" s="330">
        <v>16878</v>
      </c>
      <c r="G121" s="330">
        <v>11828</v>
      </c>
      <c r="H121" s="344">
        <v>2183</v>
      </c>
      <c r="I121" s="344">
        <v>2532</v>
      </c>
      <c r="J121" s="344"/>
      <c r="K121" s="344"/>
      <c r="L121" s="350"/>
      <c r="M121" s="344">
        <v>321</v>
      </c>
      <c r="N121" s="330">
        <f>D121-D120</f>
        <v>0</v>
      </c>
      <c r="O121" s="344">
        <f>M121-M120</f>
        <v>-377</v>
      </c>
      <c r="P121" s="330">
        <f>N121-N120</f>
        <v>0</v>
      </c>
      <c r="Q121" s="330">
        <v>22</v>
      </c>
      <c r="R121" s="330">
        <f>SUM(Q10:Q121)</f>
        <v>5309</v>
      </c>
      <c r="S121" s="330">
        <f>SUM(M4:M121)</f>
        <v>58868</v>
      </c>
    </row>
    <row r="122" ht="22.65" customHeight="1">
      <c r="B122" s="358">
        <v>44004</v>
      </c>
      <c r="C122" s="331">
        <v>58932</v>
      </c>
      <c r="D122" s="332">
        <v>5122</v>
      </c>
      <c r="E122" s="361"/>
      <c r="F122" s="332">
        <v>17285</v>
      </c>
      <c r="G122" s="332">
        <v>12853</v>
      </c>
      <c r="H122" s="346">
        <v>2214</v>
      </c>
      <c r="I122" s="346">
        <v>2707</v>
      </c>
      <c r="J122" s="346"/>
      <c r="K122" s="346"/>
      <c r="L122" s="347"/>
      <c r="M122" s="346">
        <v>800</v>
      </c>
      <c r="N122" s="332">
        <f>D122-D121</f>
        <v>69</v>
      </c>
      <c r="O122" s="346">
        <f>M122-M121</f>
        <v>479</v>
      </c>
      <c r="P122" s="332">
        <f>N122-N121</f>
        <v>69</v>
      </c>
      <c r="Q122" s="332">
        <v>20</v>
      </c>
      <c r="R122" s="332">
        <f>SUM(Q11:Q122)</f>
        <v>5329</v>
      </c>
      <c r="S122" s="332">
        <f>SUM(M4:M122)</f>
        <v>59668</v>
      </c>
    </row>
    <row r="123" ht="22.65" customHeight="1">
      <c r="B123" s="358">
        <v>44005</v>
      </c>
      <c r="C123" s="329">
        <v>60837</v>
      </c>
      <c r="D123" s="330">
        <v>5161</v>
      </c>
      <c r="E123" s="362"/>
      <c r="F123" s="330">
        <v>18334</v>
      </c>
      <c r="G123" s="330">
        <v>13065</v>
      </c>
      <c r="H123" s="344">
        <v>2236</v>
      </c>
      <c r="I123" s="344">
        <v>2742</v>
      </c>
      <c r="J123" s="344"/>
      <c r="K123" s="344"/>
      <c r="L123" s="350"/>
      <c r="M123" s="344">
        <v>1311</v>
      </c>
      <c r="N123" s="330">
        <f>D123-D122</f>
        <v>39</v>
      </c>
      <c r="O123" s="344">
        <f>M123-M122</f>
        <v>511</v>
      </c>
      <c r="P123" s="330">
        <f>N123-N122</f>
        <v>-30</v>
      </c>
      <c r="Q123" s="330">
        <v>25</v>
      </c>
      <c r="R123" s="330">
        <f>SUM(Q4:Q123)</f>
        <v>5354</v>
      </c>
      <c r="S123" s="330">
        <f>SUM(M4:M123)</f>
        <v>60979</v>
      </c>
    </row>
    <row r="124" ht="22.65" customHeight="1">
      <c r="B124" s="358">
        <v>44006</v>
      </c>
      <c r="C124" s="331">
        <v>62324</v>
      </c>
      <c r="D124" s="332">
        <v>5209</v>
      </c>
      <c r="E124" s="361"/>
      <c r="F124" s="332">
        <v>18595</v>
      </c>
      <c r="G124" s="332">
        <v>13510</v>
      </c>
      <c r="H124" s="346">
        <v>2253</v>
      </c>
      <c r="I124" s="346">
        <v>2809</v>
      </c>
      <c r="J124" s="346"/>
      <c r="K124" s="346"/>
      <c r="L124" s="347"/>
      <c r="M124" s="346">
        <v>1698</v>
      </c>
      <c r="N124" s="332">
        <f>D124-D123</f>
        <v>48</v>
      </c>
      <c r="O124" s="346">
        <f>M124-M123</f>
        <v>387</v>
      </c>
      <c r="P124" s="332">
        <f>N124-N123</f>
        <v>9</v>
      </c>
      <c r="Q124" s="332">
        <v>22</v>
      </c>
      <c r="R124" s="332">
        <f>SUM(Q5:Q124)</f>
        <v>5376</v>
      </c>
      <c r="S124" s="332">
        <f>SUM(M4:M124)</f>
        <v>62677</v>
      </c>
    </row>
    <row r="125" ht="22.65" customHeight="1">
      <c r="B125" s="358">
        <v>44007</v>
      </c>
      <c r="C125" s="329">
        <v>63890</v>
      </c>
      <c r="D125" s="330">
        <v>5230</v>
      </c>
      <c r="E125" s="362"/>
      <c r="F125" s="330">
        <v>18852</v>
      </c>
      <c r="G125" s="330">
        <v>14013</v>
      </c>
      <c r="H125" s="344">
        <v>2279</v>
      </c>
      <c r="I125" s="344">
        <v>2897</v>
      </c>
      <c r="J125" s="344"/>
      <c r="K125" s="344"/>
      <c r="L125" s="350"/>
      <c r="M125" s="344">
        <v>1280</v>
      </c>
      <c r="N125" s="330">
        <f>D125-D124</f>
        <v>21</v>
      </c>
      <c r="O125" s="344">
        <f>M125-M124</f>
        <v>-418</v>
      </c>
      <c r="P125" s="330">
        <f>N125-N124</f>
        <v>-27</v>
      </c>
      <c r="Q125" s="330">
        <v>23</v>
      </c>
      <c r="R125" s="330">
        <f>SUM(Q6:Q125)</f>
        <v>5399</v>
      </c>
      <c r="S125" s="330">
        <f>SUM(M5:M125)</f>
        <v>63957</v>
      </c>
    </row>
    <row r="126" ht="22.65" customHeight="1">
      <c r="B126" s="358">
        <v>44008</v>
      </c>
      <c r="C126" s="331">
        <v>65137</v>
      </c>
      <c r="D126" s="332">
        <v>5280</v>
      </c>
      <c r="E126" s="361"/>
      <c r="F126" s="332">
        <v>19164</v>
      </c>
      <c r="G126" s="332">
        <v>14384</v>
      </c>
      <c r="H126" s="346">
        <v>2293</v>
      </c>
      <c r="I126" s="346">
        <v>2952</v>
      </c>
      <c r="J126" s="346"/>
      <c r="K126" s="346"/>
      <c r="L126" s="347"/>
      <c r="M126" s="346">
        <v>1203</v>
      </c>
      <c r="N126" s="332">
        <f>D126-D125</f>
        <v>50</v>
      </c>
      <c r="O126" s="346">
        <f>M126-M125</f>
        <v>-77</v>
      </c>
      <c r="P126" s="332">
        <f>N126-N125</f>
        <v>29</v>
      </c>
      <c r="Q126" s="332">
        <v>11</v>
      </c>
      <c r="R126" s="332">
        <f>SUM(Q4:Q126)</f>
        <v>5410</v>
      </c>
      <c r="S126" s="332">
        <f>SUM(M4:M126)</f>
        <v>65160</v>
      </c>
    </row>
    <row r="127" ht="22.65" customHeight="1">
      <c r="B127" s="358">
        <v>44009</v>
      </c>
      <c r="C127" s="329">
        <v>65137</v>
      </c>
      <c r="D127" s="330">
        <v>5280</v>
      </c>
      <c r="E127" s="362"/>
      <c r="F127" s="330">
        <v>19164</v>
      </c>
      <c r="G127" s="330">
        <v>14384</v>
      </c>
      <c r="H127" s="344">
        <v>2293</v>
      </c>
      <c r="I127" s="344">
        <v>2952</v>
      </c>
      <c r="J127" s="344"/>
      <c r="K127" s="344"/>
      <c r="L127" s="350"/>
      <c r="M127" s="344">
        <v>755</v>
      </c>
      <c r="N127" s="330">
        <f>D127-D126</f>
        <v>0</v>
      </c>
      <c r="O127" s="344">
        <f>M127-M126</f>
        <v>-448</v>
      </c>
      <c r="P127" s="330">
        <f>N127-N126</f>
        <v>-50</v>
      </c>
      <c r="Q127" s="330">
        <v>14</v>
      </c>
      <c r="R127" s="330">
        <f>SUM(Q5:Q127)</f>
        <v>5424</v>
      </c>
      <c r="S127" s="330">
        <f>SUM(M4:M127)</f>
        <v>65915</v>
      </c>
    </row>
    <row r="128" ht="22.65" customHeight="1">
      <c r="B128" s="358">
        <v>44010</v>
      </c>
      <c r="C128" s="331">
        <v>65137</v>
      </c>
      <c r="D128" s="332">
        <v>5280</v>
      </c>
      <c r="E128" s="361"/>
      <c r="F128" s="332">
        <v>19164</v>
      </c>
      <c r="G128" s="332">
        <v>14384</v>
      </c>
      <c r="H128" s="346">
        <v>2293</v>
      </c>
      <c r="I128" s="346">
        <v>2952</v>
      </c>
      <c r="J128" s="346"/>
      <c r="K128" s="346"/>
      <c r="L128" s="347"/>
      <c r="M128" s="346">
        <v>415</v>
      </c>
      <c r="N128" s="332">
        <f>D128-D127</f>
        <v>0</v>
      </c>
      <c r="O128" s="346">
        <f>M128-M127</f>
        <v>-340</v>
      </c>
      <c r="P128" s="332">
        <f>N128-N127</f>
        <v>0</v>
      </c>
      <c r="Q128" s="332">
        <v>23</v>
      </c>
      <c r="R128" s="332">
        <f>SUM(Q6:Q128)</f>
        <v>5447</v>
      </c>
      <c r="S128" s="332">
        <f>SUM(M4:M128)</f>
        <v>66330</v>
      </c>
    </row>
    <row r="129" ht="22.65" customHeight="1">
      <c r="B129" s="358">
        <v>44011</v>
      </c>
      <c r="C129" s="329">
        <v>67667</v>
      </c>
      <c r="D129" s="330">
        <v>5310</v>
      </c>
      <c r="E129" s="362"/>
      <c r="F129" s="330">
        <v>19892</v>
      </c>
      <c r="G129" s="330">
        <v>15006</v>
      </c>
      <c r="H129" s="344">
        <v>2316</v>
      </c>
      <c r="I129" s="344">
        <v>3020</v>
      </c>
      <c r="J129" s="344"/>
      <c r="K129" s="344"/>
      <c r="L129" s="350"/>
      <c r="M129" s="344">
        <v>727</v>
      </c>
      <c r="N129" s="330">
        <f>D129-D128</f>
        <v>30</v>
      </c>
      <c r="O129" s="344">
        <f>M129-M128</f>
        <v>312</v>
      </c>
      <c r="P129" s="330">
        <f>N129-N128</f>
        <v>30</v>
      </c>
      <c r="Q129" s="330">
        <v>16</v>
      </c>
      <c r="R129" s="330">
        <f>SUM(Q4:Q129)</f>
        <v>5463</v>
      </c>
      <c r="S129" s="330">
        <f>SUM(M4:M129)</f>
        <v>67057</v>
      </c>
    </row>
    <row r="130" ht="22.65" customHeight="1">
      <c r="B130" s="358">
        <v>44012</v>
      </c>
      <c r="C130" s="331">
        <v>68451</v>
      </c>
      <c r="D130" s="332">
        <v>5333</v>
      </c>
      <c r="E130" s="361"/>
      <c r="F130" s="332">
        <v>20171</v>
      </c>
      <c r="G130" s="332">
        <v>15173</v>
      </c>
      <c r="H130" s="346">
        <v>2319</v>
      </c>
      <c r="I130" s="346">
        <v>3051</v>
      </c>
      <c r="J130" s="346"/>
      <c r="K130" s="346"/>
      <c r="L130" s="347"/>
      <c r="M130" s="346">
        <v>803</v>
      </c>
      <c r="N130" s="332">
        <f>D130-D129</f>
        <v>23</v>
      </c>
      <c r="O130" s="346">
        <f>M130-M129</f>
        <v>76</v>
      </c>
      <c r="P130" s="332">
        <f>N130-N129</f>
        <v>-7</v>
      </c>
      <c r="Q130" s="332">
        <v>20</v>
      </c>
      <c r="R130" s="332">
        <f>SUM(Q4:Q130)</f>
        <v>5483</v>
      </c>
      <c r="S130" s="332">
        <f>SUM(M4:M130)</f>
        <v>67860</v>
      </c>
    </row>
    <row r="131" ht="22.65" customHeight="1">
      <c r="B131" s="358">
        <v>44013</v>
      </c>
      <c r="C131" s="329">
        <v>69692</v>
      </c>
      <c r="D131" s="330">
        <v>5370</v>
      </c>
      <c r="E131" s="362"/>
      <c r="F131" s="330">
        <v>20547</v>
      </c>
      <c r="G131" s="330">
        <v>15408</v>
      </c>
      <c r="H131" s="344">
        <v>2333</v>
      </c>
      <c r="I131" s="344">
        <v>3072</v>
      </c>
      <c r="J131" s="344"/>
      <c r="K131" s="344"/>
      <c r="L131" s="350"/>
      <c r="M131" s="344">
        <v>684</v>
      </c>
      <c r="N131" s="330">
        <f>D131-D130</f>
        <v>37</v>
      </c>
      <c r="O131" s="344">
        <f>M131-M130</f>
        <v>-119</v>
      </c>
      <c r="P131" s="330">
        <f>N131-N130</f>
        <v>14</v>
      </c>
      <c r="Q131" s="330">
        <v>15</v>
      </c>
      <c r="R131" s="330">
        <f>SUM(Q5:Q131)</f>
        <v>5498</v>
      </c>
      <c r="S131" s="330">
        <f>SUM(M5:M131)</f>
        <v>68544</v>
      </c>
    </row>
    <row r="132" ht="22.65" customHeight="1">
      <c r="B132" s="358">
        <v>44014</v>
      </c>
      <c r="C132" s="331">
        <v>70639</v>
      </c>
      <c r="D132" s="332">
        <v>5411</v>
      </c>
      <c r="E132" s="361"/>
      <c r="F132" s="332">
        <v>20759</v>
      </c>
      <c r="G132" s="332">
        <v>15628</v>
      </c>
      <c r="H132" s="346">
        <v>2363</v>
      </c>
      <c r="I132" s="346">
        <v>3095</v>
      </c>
      <c r="J132" s="346"/>
      <c r="K132" s="346"/>
      <c r="L132" s="347"/>
      <c r="M132" s="346">
        <v>687</v>
      </c>
      <c r="N132" s="332">
        <f>D132-D131</f>
        <v>41</v>
      </c>
      <c r="O132" s="346">
        <f>M132-M131</f>
        <v>3</v>
      </c>
      <c r="P132" s="332">
        <f>N132-N131</f>
        <v>4</v>
      </c>
      <c r="Q132" s="332">
        <v>15</v>
      </c>
      <c r="R132" s="332">
        <f>SUM(Q6:Q132)</f>
        <v>5513</v>
      </c>
      <c r="S132" s="332">
        <f>SUM(M4:M132)</f>
        <v>69231</v>
      </c>
    </row>
    <row r="133" ht="22.65" customHeight="1">
      <c r="B133" s="358">
        <v>44015</v>
      </c>
      <c r="C133" s="329">
        <v>71419</v>
      </c>
      <c r="D133" s="330">
        <v>5420</v>
      </c>
      <c r="E133" s="362"/>
      <c r="F133" s="330">
        <v>20933</v>
      </c>
      <c r="G133" s="330">
        <v>15759</v>
      </c>
      <c r="H133" s="344">
        <v>2385</v>
      </c>
      <c r="I133" s="344">
        <v>3121</v>
      </c>
      <c r="J133" s="344"/>
      <c r="K133" s="344"/>
      <c r="L133" s="350"/>
      <c r="M133" s="344">
        <v>694</v>
      </c>
      <c r="N133" s="330">
        <f>D133-D132</f>
        <v>9</v>
      </c>
      <c r="O133" s="344">
        <f>M133-M132</f>
        <v>7</v>
      </c>
      <c r="P133" s="330">
        <f>N133-N132</f>
        <v>-32</v>
      </c>
      <c r="Q133" s="330">
        <v>8</v>
      </c>
      <c r="R133" s="330">
        <f>SUM(Q7:Q133)</f>
        <v>5521</v>
      </c>
      <c r="S133" s="330">
        <f>SUM(M4:M133)</f>
        <v>69925</v>
      </c>
    </row>
    <row r="134" ht="22.65" customHeight="1">
      <c r="B134" s="358">
        <v>44016</v>
      </c>
      <c r="C134" s="331">
        <v>71419</v>
      </c>
      <c r="D134" s="332">
        <v>5420</v>
      </c>
      <c r="E134" s="361"/>
      <c r="F134" s="332">
        <v>20933</v>
      </c>
      <c r="G134" s="332">
        <v>15759</v>
      </c>
      <c r="H134" s="346">
        <v>2385</v>
      </c>
      <c r="I134" s="346">
        <v>3121</v>
      </c>
      <c r="J134" s="346"/>
      <c r="K134" s="346"/>
      <c r="L134" s="347"/>
      <c r="M134" s="346">
        <v>364</v>
      </c>
      <c r="N134" s="332">
        <f>D134-D133</f>
        <v>0</v>
      </c>
      <c r="O134" s="346">
        <f>M134-M133</f>
        <v>-330</v>
      </c>
      <c r="P134" s="332">
        <f>N134-N133</f>
        <v>-9</v>
      </c>
      <c r="Q134" s="332">
        <v>15</v>
      </c>
      <c r="R134" s="332">
        <f>SUM(Q8:Q134)</f>
        <v>5536</v>
      </c>
      <c r="S134" s="332">
        <f>SUM(M4:M134)</f>
        <v>70289</v>
      </c>
    </row>
    <row r="135" ht="22.65" customHeight="1">
      <c r="B135" s="358">
        <v>44017</v>
      </c>
      <c r="C135" s="329">
        <v>71419</v>
      </c>
      <c r="D135" s="330">
        <v>5420</v>
      </c>
      <c r="E135" s="362"/>
      <c r="F135" s="330">
        <v>20933</v>
      </c>
      <c r="G135" s="330">
        <v>15759</v>
      </c>
      <c r="H135" s="344">
        <v>2385</v>
      </c>
      <c r="I135" s="344">
        <v>3121</v>
      </c>
      <c r="J135" s="344"/>
      <c r="K135" s="344"/>
      <c r="L135" s="350"/>
      <c r="M135" s="344">
        <v>315</v>
      </c>
      <c r="N135" s="330">
        <f>D135-D134</f>
        <v>0</v>
      </c>
      <c r="O135" s="344">
        <f>M135-M134</f>
        <v>-49</v>
      </c>
      <c r="P135" s="330">
        <f>N135-N134</f>
        <v>0</v>
      </c>
      <c r="Q135" s="330">
        <v>9</v>
      </c>
      <c r="R135" s="330">
        <f>SUM(Q9:Q135)</f>
        <v>5545</v>
      </c>
      <c r="S135" s="330">
        <f>SUM(M4:M135)</f>
        <v>70604</v>
      </c>
    </row>
    <row r="136" ht="22.65" customHeight="1">
      <c r="B136" s="358">
        <v>44018</v>
      </c>
      <c r="C136" s="331">
        <v>73061</v>
      </c>
      <c r="D136" s="332">
        <v>5433</v>
      </c>
      <c r="E136" s="361"/>
      <c r="F136" s="332">
        <v>21444</v>
      </c>
      <c r="G136" s="332">
        <v>16210</v>
      </c>
      <c r="H136" s="346">
        <v>2421</v>
      </c>
      <c r="I136" s="346">
        <v>3153</v>
      </c>
      <c r="J136" s="346"/>
      <c r="K136" s="346"/>
      <c r="L136" s="347"/>
      <c r="M136" s="346">
        <v>251</v>
      </c>
      <c r="N136" s="332">
        <f>D136-D135</f>
        <v>13</v>
      </c>
      <c r="O136" s="346">
        <f>M136-M135</f>
        <v>-64</v>
      </c>
      <c r="P136" s="332">
        <f>N136-N135</f>
        <v>13</v>
      </c>
      <c r="Q136" s="332">
        <v>15</v>
      </c>
      <c r="R136" s="332">
        <f>SUM(Q10:Q136)</f>
        <v>5560</v>
      </c>
      <c r="S136" s="332">
        <f>SUM(M4:M136)</f>
        <v>70855</v>
      </c>
    </row>
    <row r="137" ht="22.65" customHeight="1">
      <c r="B137" s="358">
        <v>44019</v>
      </c>
      <c r="C137" s="329">
        <v>73344</v>
      </c>
      <c r="D137" s="330">
        <v>5447</v>
      </c>
      <c r="E137" s="362"/>
      <c r="F137" s="330">
        <v>21490</v>
      </c>
      <c r="G137" s="330">
        <v>16231</v>
      </c>
      <c r="H137" s="344">
        <v>2443</v>
      </c>
      <c r="I137" s="344">
        <v>3173</v>
      </c>
      <c r="J137" s="344"/>
      <c r="K137" s="344"/>
      <c r="L137" s="350"/>
      <c r="M137" s="344">
        <v>278</v>
      </c>
      <c r="N137" s="330">
        <f>D137-D136</f>
        <v>14</v>
      </c>
      <c r="O137" s="344">
        <f>M137-M136</f>
        <v>27</v>
      </c>
      <c r="P137" s="330">
        <f>N137-N136</f>
        <v>1</v>
      </c>
      <c r="Q137" s="330">
        <v>12</v>
      </c>
      <c r="R137" s="330">
        <f>SUM(Q11:Q137)</f>
        <v>5572</v>
      </c>
      <c r="S137" s="330">
        <f>SUM(M4:M137)</f>
        <v>71133</v>
      </c>
    </row>
    <row r="138" ht="22.65" customHeight="1">
      <c r="B138" s="358">
        <v>44020</v>
      </c>
      <c r="C138" s="331">
        <v>73858</v>
      </c>
      <c r="D138" s="332">
        <v>5482</v>
      </c>
      <c r="E138" s="361"/>
      <c r="F138" s="332">
        <v>21629</v>
      </c>
      <c r="G138" s="332">
        <v>16403</v>
      </c>
      <c r="H138" s="346">
        <v>2446</v>
      </c>
      <c r="I138" s="346">
        <v>3186</v>
      </c>
      <c r="J138" s="346"/>
      <c r="K138" s="346"/>
      <c r="L138" s="347"/>
      <c r="M138" s="346">
        <v>533</v>
      </c>
      <c r="N138" s="332">
        <f>D138-D137</f>
        <v>35</v>
      </c>
      <c r="O138" s="346">
        <f>M138-M137</f>
        <v>255</v>
      </c>
      <c r="P138" s="332">
        <f>N138-N137</f>
        <v>21</v>
      </c>
      <c r="Q138" s="332">
        <v>11</v>
      </c>
      <c r="R138" s="332">
        <f>SUM(Q12:Q138)</f>
        <v>5583</v>
      </c>
      <c r="S138" s="332">
        <f>SUM(M4:M138)</f>
        <v>71666</v>
      </c>
    </row>
    <row r="139" ht="22.65" customHeight="1">
      <c r="B139" s="358">
        <v>44021</v>
      </c>
      <c r="C139" s="329">
        <v>74333</v>
      </c>
      <c r="D139" s="330">
        <v>5500</v>
      </c>
      <c r="E139" s="362"/>
      <c r="F139" s="330">
        <v>21705</v>
      </c>
      <c r="G139" s="330">
        <v>16507</v>
      </c>
      <c r="H139" s="344">
        <v>2461</v>
      </c>
      <c r="I139" s="344">
        <v>3210</v>
      </c>
      <c r="J139" s="344"/>
      <c r="K139" s="344"/>
      <c r="L139" s="350"/>
      <c r="M139" s="344">
        <v>334</v>
      </c>
      <c r="N139" s="330">
        <f>D139-D138</f>
        <v>18</v>
      </c>
      <c r="O139" s="344">
        <f>M139-M138</f>
        <v>-199</v>
      </c>
      <c r="P139" s="330">
        <f>N139-N138</f>
        <v>-17</v>
      </c>
      <c r="Q139" s="330">
        <v>15</v>
      </c>
      <c r="R139" s="330">
        <f>SUM(Q13:Q139)</f>
        <v>5598</v>
      </c>
      <c r="S139" s="330">
        <f>SUM(M4:M139)</f>
        <v>72000</v>
      </c>
    </row>
    <row r="140" ht="22.65" customHeight="1">
      <c r="B140" s="358">
        <v>44022</v>
      </c>
      <c r="C140" s="331">
        <v>74898</v>
      </c>
      <c r="D140" s="332">
        <v>5526</v>
      </c>
      <c r="E140" s="361"/>
      <c r="F140" s="332">
        <v>21907</v>
      </c>
      <c r="G140" s="332">
        <v>16650</v>
      </c>
      <c r="H140" s="346">
        <v>2469</v>
      </c>
      <c r="I140" s="346">
        <v>3245</v>
      </c>
      <c r="J140" s="346"/>
      <c r="K140" s="346"/>
      <c r="L140" s="347"/>
      <c r="M140" s="346">
        <v>369</v>
      </c>
      <c r="N140" s="332">
        <f>D140-D139</f>
        <v>26</v>
      </c>
      <c r="O140" s="346">
        <f>M140-M139</f>
        <v>35</v>
      </c>
      <c r="P140" s="332">
        <f>N140-N139</f>
        <v>8</v>
      </c>
      <c r="Q140" s="332">
        <v>14</v>
      </c>
      <c r="R140" s="332">
        <f>SUM(Q14:Q140)</f>
        <v>5612</v>
      </c>
      <c r="S140" s="332">
        <f>SUM(M4:M140)</f>
        <v>72369</v>
      </c>
    </row>
    <row r="141" ht="22.65" customHeight="1">
      <c r="B141" s="358">
        <v>44023</v>
      </c>
      <c r="C141" s="329">
        <v>74898</v>
      </c>
      <c r="D141" s="330">
        <v>5526</v>
      </c>
      <c r="E141" s="362"/>
      <c r="F141" s="330">
        <v>21907</v>
      </c>
      <c r="G141" s="330">
        <v>16650</v>
      </c>
      <c r="H141" s="344">
        <v>2469</v>
      </c>
      <c r="I141" s="344">
        <v>3245</v>
      </c>
      <c r="J141" s="344"/>
      <c r="K141" s="344"/>
      <c r="L141" s="350"/>
      <c r="M141" s="344">
        <v>308</v>
      </c>
      <c r="N141" s="330">
        <f>D141-D140</f>
        <v>0</v>
      </c>
      <c r="O141" s="344">
        <f>M141-M140</f>
        <v>-61</v>
      </c>
      <c r="P141" s="330">
        <f>N141-N140</f>
        <v>-26</v>
      </c>
      <c r="Q141" s="330">
        <v>10</v>
      </c>
      <c r="R141" s="330">
        <f>SUM(Q15:Q141)</f>
        <v>5622</v>
      </c>
      <c r="S141" s="330">
        <f>SUM(M3:M141)</f>
        <v>72677</v>
      </c>
    </row>
    <row r="142" ht="22.65" customHeight="1">
      <c r="B142" s="358">
        <v>44024</v>
      </c>
      <c r="C142" s="331">
        <v>74898</v>
      </c>
      <c r="D142" s="332">
        <v>5526</v>
      </c>
      <c r="E142" s="361"/>
      <c r="F142" s="332">
        <v>21907</v>
      </c>
      <c r="G142" s="332">
        <v>16650</v>
      </c>
      <c r="H142" s="346">
        <v>2469</v>
      </c>
      <c r="I142" s="346">
        <v>3245</v>
      </c>
      <c r="J142" s="346"/>
      <c r="K142" s="346"/>
      <c r="L142" s="347"/>
      <c r="M142" s="346">
        <v>106</v>
      </c>
      <c r="N142" s="332">
        <f>D142-D141</f>
        <v>0</v>
      </c>
      <c r="O142" s="346">
        <f>M142-M141</f>
        <v>-202</v>
      </c>
      <c r="P142" s="332">
        <f>N142-N141</f>
        <v>0</v>
      </c>
      <c r="Q142" s="332">
        <v>9</v>
      </c>
      <c r="R142" s="332">
        <f>SUM(Q16:Q142)</f>
        <v>5631</v>
      </c>
      <c r="S142" s="332">
        <f>SUM(M3:M142)</f>
        <v>72783</v>
      </c>
    </row>
    <row r="143" ht="22.65" customHeight="1">
      <c r="B143" s="358">
        <v>44025</v>
      </c>
      <c r="C143" s="329">
        <v>75826</v>
      </c>
      <c r="D143" s="330">
        <v>5536</v>
      </c>
      <c r="E143" s="362"/>
      <c r="F143" s="330">
        <v>22142</v>
      </c>
      <c r="G143" s="330">
        <v>16873</v>
      </c>
      <c r="H143" s="344">
        <v>2482</v>
      </c>
      <c r="I143" s="344">
        <v>3278</v>
      </c>
      <c r="J143" s="344"/>
      <c r="K143" s="344"/>
      <c r="L143" s="350"/>
      <c r="M143" s="344">
        <v>170</v>
      </c>
      <c r="N143" s="330">
        <f>D143-D142</f>
        <v>10</v>
      </c>
      <c r="O143" s="344">
        <f>M143-M142</f>
        <v>64</v>
      </c>
      <c r="P143" s="330">
        <f>N143-N142</f>
        <v>10</v>
      </c>
      <c r="Q143" s="330">
        <v>12</v>
      </c>
      <c r="R143" s="330">
        <f>SUM(Q4:Q143)</f>
        <v>5643</v>
      </c>
      <c r="S143" s="330">
        <f>SUM(M3:M143)</f>
        <v>72953</v>
      </c>
    </row>
    <row r="144" ht="22.65" customHeight="1">
      <c r="B144" s="358">
        <v>44026</v>
      </c>
      <c r="C144" s="331">
        <v>76001</v>
      </c>
      <c r="D144" s="332">
        <v>5545</v>
      </c>
      <c r="E144" s="361"/>
      <c r="F144" s="332">
        <v>22171</v>
      </c>
      <c r="G144" s="332">
        <v>16894</v>
      </c>
      <c r="H144" s="346">
        <v>2491</v>
      </c>
      <c r="I144" s="346">
        <v>3301</v>
      </c>
      <c r="J144" s="346"/>
      <c r="K144" s="346"/>
      <c r="L144" s="347"/>
      <c r="M144" s="346">
        <v>312</v>
      </c>
      <c r="N144" s="332">
        <f>D144-D143</f>
        <v>9</v>
      </c>
      <c r="O144" s="346">
        <f>M144-M143</f>
        <v>142</v>
      </c>
      <c r="P144" s="332">
        <f>N144-N143</f>
        <v>-1</v>
      </c>
      <c r="Q144" s="332">
        <v>8</v>
      </c>
      <c r="R144" s="332">
        <f>SUM(Q5:Q144)</f>
        <v>5651</v>
      </c>
      <c r="S144" s="332">
        <f>SUM(M3:M144)</f>
        <v>73265</v>
      </c>
    </row>
    <row r="145" ht="22.65" customHeight="1">
      <c r="B145" s="358">
        <v>44027</v>
      </c>
      <c r="C145" s="329">
        <v>76492</v>
      </c>
      <c r="D145" s="330">
        <v>5572</v>
      </c>
      <c r="E145" s="362"/>
      <c r="F145" s="330">
        <v>22382</v>
      </c>
      <c r="G145" s="330">
        <v>16983</v>
      </c>
      <c r="H145" s="344">
        <v>2480</v>
      </c>
      <c r="I145" s="344">
        <v>3330</v>
      </c>
      <c r="J145" s="344"/>
      <c r="K145" s="344"/>
      <c r="L145" s="350"/>
      <c r="M145" s="344">
        <v>287</v>
      </c>
      <c r="N145" s="330">
        <f>D145-D144</f>
        <v>27</v>
      </c>
      <c r="O145" s="344">
        <f>M145-M144</f>
        <v>-25</v>
      </c>
      <c r="P145" s="330">
        <f>N145-N144</f>
        <v>18</v>
      </c>
      <c r="Q145" s="330">
        <v>6</v>
      </c>
      <c r="R145" s="330">
        <f>SUM(Q6:Q145)</f>
        <v>5657</v>
      </c>
      <c r="S145" s="330">
        <f>SUM(M3:M145)</f>
        <v>73552</v>
      </c>
    </row>
    <row r="146" ht="22.65" customHeight="1">
      <c r="B146" s="358">
        <v>44028</v>
      </c>
      <c r="C146" s="331">
        <v>76877</v>
      </c>
      <c r="D146" s="332">
        <v>5593</v>
      </c>
      <c r="E146" s="361"/>
      <c r="F146" s="332">
        <v>22467</v>
      </c>
      <c r="G146" s="332">
        <v>17126</v>
      </c>
      <c r="H146" s="346">
        <v>2447</v>
      </c>
      <c r="I146" s="346">
        <v>3357</v>
      </c>
      <c r="J146" s="346"/>
      <c r="K146" s="346"/>
      <c r="L146" s="347"/>
      <c r="M146" s="346">
        <v>268</v>
      </c>
      <c r="N146" s="332">
        <f>D146-D145</f>
        <v>21</v>
      </c>
      <c r="O146" s="346">
        <f>M146-M145</f>
        <v>-19</v>
      </c>
      <c r="P146" s="332">
        <f>N146-N145</f>
        <v>-6</v>
      </c>
      <c r="Q146" s="332">
        <v>6</v>
      </c>
      <c r="R146" s="332">
        <f>SUM(Q7:Q146)</f>
        <v>5663</v>
      </c>
      <c r="S146" s="332">
        <f>SUM(M3:M146)</f>
        <v>73820</v>
      </c>
    </row>
    <row r="147" ht="22.65" customHeight="1">
      <c r="B147" s="358">
        <v>44029</v>
      </c>
      <c r="C147" s="329">
        <v>77281</v>
      </c>
      <c r="D147" s="330">
        <v>5619</v>
      </c>
      <c r="E147" s="362"/>
      <c r="F147" s="330">
        <v>22600</v>
      </c>
      <c r="G147" s="330">
        <v>17232</v>
      </c>
      <c r="H147" s="344">
        <v>2452</v>
      </c>
      <c r="I147" s="344">
        <v>3391</v>
      </c>
      <c r="J147" s="344"/>
      <c r="K147" s="344"/>
      <c r="L147" s="350"/>
      <c r="M147" s="344">
        <v>284</v>
      </c>
      <c r="N147" s="330">
        <f>D147-D146</f>
        <v>26</v>
      </c>
      <c r="O147" s="344">
        <f>M147-M146</f>
        <v>16</v>
      </c>
      <c r="P147" s="330">
        <f>N147-N146</f>
        <v>5</v>
      </c>
      <c r="Q147" s="330">
        <v>7</v>
      </c>
      <c r="R147" s="330">
        <f>SUM(Q8:Q147)</f>
        <v>5670</v>
      </c>
      <c r="S147" s="330">
        <f>SUM(M3:M147)</f>
        <v>74104</v>
      </c>
    </row>
    <row r="148" ht="22.65" customHeight="1">
      <c r="B148" s="358">
        <v>44030</v>
      </c>
      <c r="C148" s="331">
        <v>77281</v>
      </c>
      <c r="D148" s="332">
        <v>5619</v>
      </c>
      <c r="E148" s="361"/>
      <c r="F148" s="332">
        <v>22600</v>
      </c>
      <c r="G148" s="332">
        <v>17232</v>
      </c>
      <c r="H148" s="346">
        <v>2452</v>
      </c>
      <c r="I148" s="346">
        <v>3391</v>
      </c>
      <c r="J148" s="346"/>
      <c r="K148" s="346"/>
      <c r="L148" s="347"/>
      <c r="M148" s="346">
        <v>192</v>
      </c>
      <c r="N148" s="332">
        <f>D148-D147</f>
        <v>0</v>
      </c>
      <c r="O148" s="346">
        <f>M148-M147</f>
        <v>-92</v>
      </c>
      <c r="P148" s="332">
        <f>N148-N147</f>
        <v>-26</v>
      </c>
      <c r="Q148" s="332">
        <v>11</v>
      </c>
      <c r="R148" s="332">
        <f>SUM(Q9:Q148)</f>
        <v>5681</v>
      </c>
      <c r="S148" s="332">
        <f>SUM(M3:M148)</f>
        <v>74296</v>
      </c>
    </row>
    <row r="149" ht="22.65" customHeight="1">
      <c r="B149" s="358">
        <v>44031</v>
      </c>
      <c r="C149" s="329">
        <v>77281</v>
      </c>
      <c r="D149" s="330">
        <v>5619</v>
      </c>
      <c r="E149" s="362"/>
      <c r="F149" s="330">
        <v>22600</v>
      </c>
      <c r="G149" s="330">
        <v>17232</v>
      </c>
      <c r="H149" s="344">
        <v>2452</v>
      </c>
      <c r="I149" s="344">
        <v>3391</v>
      </c>
      <c r="J149" s="344"/>
      <c r="K149" s="344"/>
      <c r="L149" s="350"/>
      <c r="M149" s="344">
        <v>110</v>
      </c>
      <c r="N149" s="330">
        <f>D149-D148</f>
        <v>0</v>
      </c>
      <c r="O149" s="344">
        <f>M149-M148</f>
        <v>-82</v>
      </c>
      <c r="P149" s="330">
        <f>N149-N148</f>
        <v>0</v>
      </c>
      <c r="Q149" s="330">
        <v>7</v>
      </c>
      <c r="R149" s="330">
        <f>SUM(Q10:Q149)</f>
        <v>5688</v>
      </c>
      <c r="S149" s="330">
        <f>SUM(M3:M149)</f>
        <v>74406</v>
      </c>
    </row>
    <row r="150" ht="22.65" customHeight="1">
      <c r="B150" s="358">
        <v>44032</v>
      </c>
      <c r="C150" s="331">
        <v>78048</v>
      </c>
      <c r="D150" s="332">
        <v>5639</v>
      </c>
      <c r="E150" s="361"/>
      <c r="F150" s="332">
        <v>22760</v>
      </c>
      <c r="G150" s="332">
        <v>17484</v>
      </c>
      <c r="H150" s="346">
        <v>2456</v>
      </c>
      <c r="I150" s="346">
        <v>3429</v>
      </c>
      <c r="J150" s="346"/>
      <c r="K150" s="346"/>
      <c r="L150" s="347"/>
      <c r="M150" s="346">
        <v>131</v>
      </c>
      <c r="N150" s="332">
        <f>D150-D149</f>
        <v>20</v>
      </c>
      <c r="O150" s="346">
        <f>M150-M149</f>
        <v>21</v>
      </c>
      <c r="P150" s="332">
        <f>N150-N149</f>
        <v>20</v>
      </c>
      <c r="Q150" s="332">
        <v>6</v>
      </c>
      <c r="R150" s="332">
        <f>SUM(Q4:Q150)</f>
        <v>5694</v>
      </c>
      <c r="S150" s="332">
        <f>SUM(M3:M150)</f>
        <v>74537</v>
      </c>
    </row>
    <row r="151" ht="22.65" customHeight="1">
      <c r="B151" s="358">
        <v>44033</v>
      </c>
      <c r="C151" s="329">
        <v>78166</v>
      </c>
      <c r="D151" s="330">
        <v>5646</v>
      </c>
      <c r="E151" s="362"/>
      <c r="F151" s="330">
        <v>22780</v>
      </c>
      <c r="G151" s="330">
        <v>17500</v>
      </c>
      <c r="H151" s="344">
        <v>2458</v>
      </c>
      <c r="I151" s="344">
        <v>3464</v>
      </c>
      <c r="J151" s="344"/>
      <c r="K151" s="344"/>
      <c r="L151" s="350"/>
      <c r="M151" s="344">
        <v>226</v>
      </c>
      <c r="N151" s="330">
        <f>D151-D150</f>
        <v>7</v>
      </c>
      <c r="O151" s="344">
        <f>M151-M150</f>
        <v>95</v>
      </c>
      <c r="P151" s="330">
        <f>N151-N150</f>
        <v>-13</v>
      </c>
      <c r="Q151" s="330">
        <v>7</v>
      </c>
      <c r="R151" s="330">
        <f>SUM(Q5:Q151)</f>
        <v>5701</v>
      </c>
      <c r="S151" s="330">
        <f>SUM(M3:M151)</f>
        <v>74763</v>
      </c>
    </row>
    <row r="152" ht="22.65" customHeight="1">
      <c r="B152" s="358">
        <v>44034</v>
      </c>
      <c r="C152" s="331">
        <v>78504</v>
      </c>
      <c r="D152" s="332">
        <v>5667</v>
      </c>
      <c r="E152" s="361"/>
      <c r="F152" s="332">
        <v>22880</v>
      </c>
      <c r="G152" s="332">
        <v>17571</v>
      </c>
      <c r="H152" s="346">
        <v>2460</v>
      </c>
      <c r="I152" s="346">
        <v>3492</v>
      </c>
      <c r="J152" s="346"/>
      <c r="K152" s="346"/>
      <c r="L152" s="347"/>
      <c r="M152" s="346">
        <v>297</v>
      </c>
      <c r="N152" s="332">
        <f>D152-D151</f>
        <v>21</v>
      </c>
      <c r="O152" s="346">
        <f>M152-M151</f>
        <v>71</v>
      </c>
      <c r="P152" s="332">
        <f>N152-N151</f>
        <v>14</v>
      </c>
      <c r="Q152" s="332">
        <v>6</v>
      </c>
      <c r="R152" s="332">
        <f>SUM(Q6:Q152)</f>
        <v>5707</v>
      </c>
      <c r="S152" s="332">
        <f>SUM(M3:M152)</f>
        <v>75060</v>
      </c>
    </row>
    <row r="153" ht="22.65" customHeight="1">
      <c r="B153" s="358">
        <v>44035</v>
      </c>
      <c r="C153" s="329">
        <v>78763</v>
      </c>
      <c r="D153" s="330">
        <v>5676</v>
      </c>
      <c r="E153" s="362"/>
      <c r="F153" s="330">
        <v>22943</v>
      </c>
      <c r="G153" s="330">
        <v>17658</v>
      </c>
      <c r="H153" s="344">
        <v>2463</v>
      </c>
      <c r="I153" s="344">
        <v>3520</v>
      </c>
      <c r="J153" s="344"/>
      <c r="K153" s="344"/>
      <c r="L153" s="350"/>
      <c r="M153" s="344">
        <v>220</v>
      </c>
      <c r="N153" s="330">
        <f>D153-D152</f>
        <v>9</v>
      </c>
      <c r="O153" s="344">
        <f>M153-M152</f>
        <v>-77</v>
      </c>
      <c r="P153" s="330">
        <f>N153-N152</f>
        <v>-12</v>
      </c>
      <c r="Q153" s="330">
        <v>5</v>
      </c>
      <c r="R153" s="330">
        <f>SUM(Q7:Q153)</f>
        <v>5712</v>
      </c>
      <c r="S153" s="330">
        <f>SUM(M3:M153)</f>
        <v>75280</v>
      </c>
    </row>
    <row r="154" ht="22.65" customHeight="1">
      <c r="B154" s="358">
        <v>44036</v>
      </c>
      <c r="C154" s="331">
        <v>78997</v>
      </c>
      <c r="D154" s="332">
        <v>5697</v>
      </c>
      <c r="E154" s="361"/>
      <c r="F154" s="332">
        <v>22997</v>
      </c>
      <c r="G154" s="332">
        <v>17732</v>
      </c>
      <c r="H154" s="346">
        <v>2470</v>
      </c>
      <c r="I154" s="346">
        <v>3535</v>
      </c>
      <c r="J154" s="346"/>
      <c r="K154" s="346"/>
      <c r="L154" s="347"/>
      <c r="M154" s="346">
        <v>262</v>
      </c>
      <c r="N154" s="332">
        <f>D154-D153</f>
        <v>21</v>
      </c>
      <c r="O154" s="346">
        <f>M154-M153</f>
        <v>42</v>
      </c>
      <c r="P154" s="332">
        <f>N154-N153</f>
        <v>12</v>
      </c>
      <c r="Q154" s="332">
        <v>3</v>
      </c>
      <c r="R154" s="332">
        <f>SUM(Q8:Q154)</f>
        <v>5715</v>
      </c>
      <c r="S154" s="332">
        <f>SUM(M3:M154)</f>
        <v>75542</v>
      </c>
    </row>
    <row r="155" ht="22.65" customHeight="1">
      <c r="B155" s="358">
        <v>44037</v>
      </c>
      <c r="C155" s="329">
        <v>78997</v>
      </c>
      <c r="D155" s="330">
        <v>5697</v>
      </c>
      <c r="E155" s="362"/>
      <c r="F155" s="330">
        <v>22997</v>
      </c>
      <c r="G155" s="330">
        <v>17732</v>
      </c>
      <c r="H155" s="344">
        <v>2470</v>
      </c>
      <c r="I155" s="344">
        <v>3535</v>
      </c>
      <c r="J155" s="344"/>
      <c r="K155" s="344"/>
      <c r="L155" s="350"/>
      <c r="M155" s="344">
        <v>138</v>
      </c>
      <c r="N155" s="330">
        <f>D155-D154</f>
        <v>0</v>
      </c>
      <c r="O155" s="344">
        <f>M155-M154</f>
        <v>-124</v>
      </c>
      <c r="P155" s="330">
        <f>N155-N154</f>
        <v>-21</v>
      </c>
      <c r="Q155" s="330">
        <v>1</v>
      </c>
      <c r="R155" s="330">
        <f>SUM(Q9:Q155)</f>
        <v>5716</v>
      </c>
      <c r="S155" s="330">
        <f>SUM(M3:M155)</f>
        <v>75680</v>
      </c>
    </row>
    <row r="156" ht="22.65" customHeight="1">
      <c r="B156" s="358">
        <v>44038</v>
      </c>
      <c r="C156" s="331">
        <v>78997</v>
      </c>
      <c r="D156" s="332">
        <v>5697</v>
      </c>
      <c r="E156" s="361"/>
      <c r="F156" s="332">
        <v>22997</v>
      </c>
      <c r="G156" s="332">
        <v>17732</v>
      </c>
      <c r="H156" s="346">
        <v>2470</v>
      </c>
      <c r="I156" s="346">
        <v>3535</v>
      </c>
      <c r="J156" s="346"/>
      <c r="K156" s="346"/>
      <c r="L156" s="347"/>
      <c r="M156" s="346">
        <v>42</v>
      </c>
      <c r="N156" s="332">
        <f>D156-D155</f>
        <v>0</v>
      </c>
      <c r="O156" s="346">
        <f>M156-M155</f>
        <v>-96</v>
      </c>
      <c r="P156" s="332">
        <f>N156-N155</f>
        <v>0</v>
      </c>
      <c r="Q156" s="332">
        <v>2</v>
      </c>
      <c r="R156" s="332">
        <f>SUM(Q10:Q156)</f>
        <v>5718</v>
      </c>
      <c r="S156" s="332">
        <f>SUM(M3:M156)</f>
        <v>75722</v>
      </c>
    </row>
    <row r="157" ht="22.65" customHeight="1">
      <c r="B157" s="358">
        <v>44039</v>
      </c>
      <c r="C157" s="329">
        <v>79395</v>
      </c>
      <c r="D157" s="330">
        <v>5700</v>
      </c>
      <c r="E157" s="362"/>
      <c r="F157" s="330">
        <v>23101</v>
      </c>
      <c r="G157" s="330">
        <v>17850</v>
      </c>
      <c r="H157" s="344">
        <v>2478</v>
      </c>
      <c r="I157" s="344">
        <v>3568</v>
      </c>
      <c r="J157" s="344"/>
      <c r="K157" s="344"/>
      <c r="L157" s="350"/>
      <c r="M157" s="344">
        <v>71</v>
      </c>
      <c r="N157" s="330">
        <f>D157-D156</f>
        <v>3</v>
      </c>
      <c r="O157" s="344">
        <f>M157-M156</f>
        <v>29</v>
      </c>
      <c r="P157" s="330">
        <f>N157-N156</f>
        <v>3</v>
      </c>
      <c r="Q157" s="330">
        <v>6</v>
      </c>
      <c r="R157" s="330">
        <f>SUM(Q11:Q157)</f>
        <v>5724</v>
      </c>
      <c r="S157" s="330">
        <f>SUM(M3:M157)</f>
        <v>75793</v>
      </c>
    </row>
    <row r="158" ht="22.65" customHeight="1">
      <c r="B158" s="358">
        <v>44040</v>
      </c>
      <c r="C158" s="331">
        <v>79494</v>
      </c>
      <c r="D158" s="332">
        <v>5702</v>
      </c>
      <c r="E158" s="361"/>
      <c r="F158" s="332">
        <v>23123</v>
      </c>
      <c r="G158" s="332">
        <v>17859</v>
      </c>
      <c r="H158" s="346">
        <v>2481</v>
      </c>
      <c r="I158" s="346">
        <v>3598</v>
      </c>
      <c r="J158" s="346"/>
      <c r="K158" s="346"/>
      <c r="L158" s="347"/>
      <c r="M158" s="346">
        <v>283</v>
      </c>
      <c r="N158" s="332">
        <f>D158-D157</f>
        <v>2</v>
      </c>
      <c r="O158" s="346">
        <f>M158-M157</f>
        <v>212</v>
      </c>
      <c r="P158" s="332">
        <f>N158-N157</f>
        <v>-1</v>
      </c>
      <c r="Q158" s="332">
        <v>4</v>
      </c>
      <c r="R158" s="332">
        <f>SUM(Q12:Q158)</f>
        <v>5728</v>
      </c>
      <c r="S158" s="332">
        <f>SUM(M3:M158)</f>
        <v>76076</v>
      </c>
    </row>
    <row r="159" ht="22.65" customHeight="1">
      <c r="B159" s="358">
        <v>44041</v>
      </c>
      <c r="C159" s="329">
        <v>79782</v>
      </c>
      <c r="D159" s="330">
        <v>5730</v>
      </c>
      <c r="E159" s="362"/>
      <c r="F159" s="330">
        <v>23188</v>
      </c>
      <c r="G159" s="330">
        <v>17970</v>
      </c>
      <c r="H159" s="344">
        <v>2490</v>
      </c>
      <c r="I159" s="344">
        <v>3612</v>
      </c>
      <c r="J159" s="344"/>
      <c r="K159" s="344"/>
      <c r="L159" s="350"/>
      <c r="M159" s="344">
        <v>301</v>
      </c>
      <c r="N159" s="330">
        <f>D159-D158</f>
        <v>28</v>
      </c>
      <c r="O159" s="344">
        <f>M159-M158</f>
        <v>18</v>
      </c>
      <c r="P159" s="330">
        <f>N159-N158</f>
        <v>26</v>
      </c>
      <c r="Q159" s="330">
        <v>1</v>
      </c>
      <c r="R159" s="330">
        <f>SUM(Q13:Q159)</f>
        <v>5729</v>
      </c>
      <c r="S159" s="330">
        <f>SUM(M3:M159)</f>
        <v>76377</v>
      </c>
    </row>
    <row r="160" ht="22.65" customHeight="1">
      <c r="B160" s="358">
        <v>44042</v>
      </c>
      <c r="C160" s="331">
        <v>80100</v>
      </c>
      <c r="D160" s="332">
        <v>5739</v>
      </c>
      <c r="E160" s="361"/>
      <c r="F160" s="332">
        <v>23239</v>
      </c>
      <c r="G160" s="332">
        <v>18065</v>
      </c>
      <c r="H160" s="346">
        <v>2491</v>
      </c>
      <c r="I160" s="346">
        <v>3653</v>
      </c>
      <c r="J160" s="346"/>
      <c r="K160" s="346"/>
      <c r="L160" s="347"/>
      <c r="M160" s="346">
        <v>302</v>
      </c>
      <c r="N160" s="332">
        <f>D160-D159</f>
        <v>9</v>
      </c>
      <c r="O160" s="346">
        <f>M160-M159</f>
        <v>1</v>
      </c>
      <c r="P160" s="332">
        <f>N160-N159</f>
        <v>-19</v>
      </c>
      <c r="Q160" s="332">
        <v>0</v>
      </c>
      <c r="R160" s="332">
        <f>SUM(Q14:Q160)</f>
        <v>5729</v>
      </c>
      <c r="S160" s="332">
        <f>SUM(M3:M160)</f>
        <v>76679</v>
      </c>
    </row>
    <row r="161" ht="22.65" customHeight="1">
      <c r="B161" s="358">
        <v>44043</v>
      </c>
      <c r="C161" s="329">
        <v>80422</v>
      </c>
      <c r="D161" s="330">
        <v>5743</v>
      </c>
      <c r="E161" s="362"/>
      <c r="F161" s="330">
        <v>23304</v>
      </c>
      <c r="G161" s="330">
        <v>18205</v>
      </c>
      <c r="H161" s="344">
        <v>2499</v>
      </c>
      <c r="I161" s="344">
        <v>3684</v>
      </c>
      <c r="J161" s="344"/>
      <c r="K161" s="344"/>
      <c r="L161" s="350"/>
      <c r="M161" s="344">
        <v>258</v>
      </c>
      <c r="N161" s="330">
        <f>D161-D160</f>
        <v>4</v>
      </c>
      <c r="O161" s="344">
        <f>M161-M160</f>
        <v>-44</v>
      </c>
      <c r="P161" s="330">
        <f>N161-N160</f>
        <v>-5</v>
      </c>
      <c r="Q161" s="330">
        <v>2</v>
      </c>
      <c r="R161" s="330">
        <f>SUM(Q15:Q161)</f>
        <v>5731</v>
      </c>
      <c r="S161" s="330">
        <f>SUM(M3:M161)</f>
        <v>76937</v>
      </c>
    </row>
    <row r="162" ht="22.65" customHeight="1">
      <c r="B162" s="358">
        <v>44044</v>
      </c>
      <c r="C162" s="331">
        <v>80422</v>
      </c>
      <c r="D162" s="332">
        <v>5743</v>
      </c>
      <c r="E162" s="361"/>
      <c r="F162" s="332">
        <v>23304</v>
      </c>
      <c r="G162" s="332">
        <v>18205</v>
      </c>
      <c r="H162" s="346">
        <v>2499</v>
      </c>
      <c r="I162" s="346">
        <v>3684</v>
      </c>
      <c r="J162" s="346"/>
      <c r="K162" s="346"/>
      <c r="L162" s="347"/>
      <c r="M162" s="346">
        <v>303</v>
      </c>
      <c r="N162" s="332">
        <f>D162-D161</f>
        <v>0</v>
      </c>
      <c r="O162" s="346">
        <f>M162-M161</f>
        <v>45</v>
      </c>
      <c r="P162" s="332">
        <f>N162-N161</f>
        <v>-4</v>
      </c>
      <c r="Q162" s="332">
        <v>2</v>
      </c>
      <c r="R162" s="332">
        <f>SUM(Q16:Q162)</f>
        <v>5733</v>
      </c>
      <c r="S162" s="332">
        <f>SUM(M3:M162)</f>
        <v>77240</v>
      </c>
    </row>
    <row r="163" ht="22.65" customHeight="1">
      <c r="B163" s="358">
        <v>44045</v>
      </c>
      <c r="C163" s="329">
        <v>80422</v>
      </c>
      <c r="D163" s="330">
        <v>5743</v>
      </c>
      <c r="E163" s="362"/>
      <c r="F163" s="330">
        <v>23304</v>
      </c>
      <c r="G163" s="330">
        <v>18205</v>
      </c>
      <c r="H163" s="344">
        <v>2499</v>
      </c>
      <c r="I163" s="344">
        <v>3684</v>
      </c>
      <c r="J163" s="344"/>
      <c r="K163" s="344"/>
      <c r="L163" s="350"/>
      <c r="M163" s="344">
        <v>38</v>
      </c>
      <c r="N163" s="330">
        <f>D163-D162</f>
        <v>0</v>
      </c>
      <c r="O163" s="344">
        <f>M163-M162</f>
        <v>-265</v>
      </c>
      <c r="P163" s="330">
        <f>N163-N162</f>
        <v>0</v>
      </c>
      <c r="Q163" s="330">
        <v>3</v>
      </c>
      <c r="R163" s="330">
        <f>SUM(Q17:Q163)</f>
        <v>5736</v>
      </c>
      <c r="S163" s="330">
        <f>SUM(M3:M163)</f>
        <v>77278</v>
      </c>
    </row>
    <row r="164" ht="22.65" customHeight="1">
      <c r="B164" s="358">
        <v>44046</v>
      </c>
      <c r="C164" s="331">
        <v>81012</v>
      </c>
      <c r="D164" s="332">
        <v>5744</v>
      </c>
      <c r="E164" s="361"/>
      <c r="F164" s="332">
        <v>23396</v>
      </c>
      <c r="G164" s="332">
        <v>18450</v>
      </c>
      <c r="H164" s="346">
        <v>2518</v>
      </c>
      <c r="I164" s="346">
        <v>3732</v>
      </c>
      <c r="J164" s="346"/>
      <c r="K164" s="346"/>
      <c r="L164" s="347"/>
      <c r="M164" s="346">
        <v>165</v>
      </c>
      <c r="N164" s="332">
        <f>D164-D163</f>
        <v>1</v>
      </c>
      <c r="O164" s="346">
        <f>M164-M163</f>
        <v>127</v>
      </c>
      <c r="P164" s="332">
        <f>N164-N163</f>
        <v>1</v>
      </c>
      <c r="Q164" s="332">
        <v>4</v>
      </c>
      <c r="R164" s="332">
        <f>SUM(Q18:Q164)</f>
        <v>5740</v>
      </c>
      <c r="S164" s="332">
        <f>SUM(M3:M164)</f>
        <v>77443</v>
      </c>
    </row>
    <row r="165" ht="22.65" customHeight="1">
      <c r="B165" s="358">
        <v>44047</v>
      </c>
      <c r="C165" s="329">
        <v>81181</v>
      </c>
      <c r="D165" s="330">
        <v>5747</v>
      </c>
      <c r="E165" s="362"/>
      <c r="F165" s="330">
        <v>23427</v>
      </c>
      <c r="G165" s="330">
        <v>18471</v>
      </c>
      <c r="H165" s="344">
        <v>2524</v>
      </c>
      <c r="I165" s="344">
        <v>3766</v>
      </c>
      <c r="J165" s="344"/>
      <c r="K165" s="344"/>
      <c r="L165" s="350"/>
      <c r="M165" s="344">
        <v>333</v>
      </c>
      <c r="N165" s="330">
        <f>D165-D164</f>
        <v>3</v>
      </c>
      <c r="O165" s="344">
        <f>M165-M164</f>
        <v>168</v>
      </c>
      <c r="P165" s="330">
        <f>N165-N164</f>
        <v>2</v>
      </c>
      <c r="Q165" s="330">
        <v>2</v>
      </c>
      <c r="R165" s="330">
        <f>SUM(Q19:Q165)</f>
        <v>5742</v>
      </c>
      <c r="S165" s="330">
        <f>SUM(M3:M165)</f>
        <v>77776</v>
      </c>
    </row>
    <row r="166" ht="22.65" customHeight="1">
      <c r="B166" s="358">
        <v>44048</v>
      </c>
      <c r="C166" s="331">
        <v>81540</v>
      </c>
      <c r="D166" s="332">
        <v>5760</v>
      </c>
      <c r="E166" s="361"/>
      <c r="F166" s="332">
        <v>23528</v>
      </c>
      <c r="G166" s="332">
        <v>18580</v>
      </c>
      <c r="H166" s="346">
        <v>2534</v>
      </c>
      <c r="I166" s="346">
        <v>3777</v>
      </c>
      <c r="J166" s="346"/>
      <c r="K166" s="346"/>
      <c r="L166" s="347"/>
      <c r="M166" s="346">
        <v>425</v>
      </c>
      <c r="N166" s="332">
        <f>D166-D165</f>
        <v>13</v>
      </c>
      <c r="O166" s="346">
        <f>M166-M165</f>
        <v>92</v>
      </c>
      <c r="P166" s="332">
        <f>N166-N165</f>
        <v>10</v>
      </c>
      <c r="Q166" s="332">
        <v>1</v>
      </c>
      <c r="R166" s="332">
        <f>SUM(Q20:Q166)</f>
        <v>5742</v>
      </c>
      <c r="S166" s="332">
        <f>SUM(M3:M166)</f>
        <v>78201</v>
      </c>
    </row>
    <row r="167" ht="22.65" customHeight="1">
      <c r="B167" s="358">
        <v>44049</v>
      </c>
      <c r="C167" s="329">
        <v>81967</v>
      </c>
      <c r="D167" s="330">
        <v>5766</v>
      </c>
      <c r="E167" s="362"/>
      <c r="F167" s="330">
        <v>23575</v>
      </c>
      <c r="G167" s="330">
        <v>18742</v>
      </c>
      <c r="H167" s="344">
        <v>2539</v>
      </c>
      <c r="I167" s="344">
        <v>3826</v>
      </c>
      <c r="J167" s="344"/>
      <c r="K167" s="344"/>
      <c r="L167" s="350"/>
      <c r="M167" s="344">
        <v>378</v>
      </c>
      <c r="N167" s="330">
        <f>D167-D166</f>
        <v>6</v>
      </c>
      <c r="O167" s="344">
        <f>M167-M166</f>
        <v>-47</v>
      </c>
      <c r="P167" s="330">
        <f>N167-N166</f>
        <v>-7</v>
      </c>
      <c r="Q167" s="330">
        <v>4</v>
      </c>
      <c r="R167" s="330">
        <f>SUM(Q21:Q167)</f>
        <v>5746</v>
      </c>
      <c r="S167" s="330">
        <f>SUM(M3:M167)</f>
        <v>78579</v>
      </c>
    </row>
    <row r="168" ht="22.65" customHeight="1">
      <c r="B168" s="358">
        <v>44050</v>
      </c>
      <c r="C168" s="331">
        <v>82323</v>
      </c>
      <c r="D168" s="332">
        <v>5763</v>
      </c>
      <c r="E168" s="361"/>
      <c r="F168" s="332">
        <v>23646</v>
      </c>
      <c r="G168" s="332">
        <v>18881</v>
      </c>
      <c r="H168" s="346">
        <v>2554</v>
      </c>
      <c r="I168" s="346">
        <v>3861</v>
      </c>
      <c r="J168" s="346"/>
      <c r="K168" s="346"/>
      <c r="L168" s="347"/>
      <c r="M168" s="346">
        <v>380</v>
      </c>
      <c r="N168" s="332">
        <f>D168-D167</f>
        <v>-3</v>
      </c>
      <c r="O168" s="346">
        <f>M168-M167</f>
        <v>2</v>
      </c>
      <c r="P168" s="332">
        <f>N168-N167</f>
        <v>-9</v>
      </c>
      <c r="Q168" s="332">
        <v>2</v>
      </c>
      <c r="R168" s="332">
        <f>SUM(Q22:Q168)</f>
        <v>5747</v>
      </c>
      <c r="S168" s="332">
        <f>SUM(M3:M168)</f>
        <v>78959</v>
      </c>
    </row>
    <row r="169" ht="22.65" customHeight="1">
      <c r="B169" s="358">
        <v>44051</v>
      </c>
      <c r="C169" s="329">
        <v>82323</v>
      </c>
      <c r="D169" s="330">
        <v>5763</v>
      </c>
      <c r="E169" s="362"/>
      <c r="F169" s="330">
        <v>23646</v>
      </c>
      <c r="G169" s="330">
        <v>18881</v>
      </c>
      <c r="H169" s="344">
        <v>2554</v>
      </c>
      <c r="I169" s="344">
        <v>3861</v>
      </c>
      <c r="J169" s="344"/>
      <c r="K169" s="344"/>
      <c r="L169" s="350"/>
      <c r="M169" s="344">
        <v>260</v>
      </c>
      <c r="N169" s="330">
        <f>D169-D168</f>
        <v>0</v>
      </c>
      <c r="O169" s="344">
        <f>M169-M168</f>
        <v>-120</v>
      </c>
      <c r="P169" s="330">
        <f>N169-N168</f>
        <v>3</v>
      </c>
      <c r="Q169" s="330">
        <v>1</v>
      </c>
      <c r="R169" s="330">
        <f>SUM(Q23:Q169)</f>
        <v>5747</v>
      </c>
      <c r="S169" s="330">
        <f>SUM(M3:M169)</f>
        <v>79219</v>
      </c>
    </row>
    <row r="170" ht="22.65" customHeight="1">
      <c r="B170" s="358">
        <v>44052</v>
      </c>
      <c r="C170" s="331">
        <v>82323</v>
      </c>
      <c r="D170" s="332">
        <v>5763</v>
      </c>
      <c r="E170" s="361"/>
      <c r="F170" s="332">
        <v>23646</v>
      </c>
      <c r="G170" s="332">
        <v>18881</v>
      </c>
      <c r="H170" s="346">
        <v>2554</v>
      </c>
      <c r="I170" s="346">
        <v>3861</v>
      </c>
      <c r="J170" s="346"/>
      <c r="K170" s="346"/>
      <c r="L170" s="347"/>
      <c r="M170" s="346">
        <v>73</v>
      </c>
      <c r="N170" s="332">
        <f>D170-D169</f>
        <v>0</v>
      </c>
      <c r="O170" s="346">
        <f>M170-M169</f>
        <v>-187</v>
      </c>
      <c r="P170" s="332">
        <f>N170-N169</f>
        <v>0</v>
      </c>
      <c r="Q170" s="332">
        <v>4</v>
      </c>
      <c r="R170" s="332">
        <f>SUM(Q24:Q170)</f>
        <v>5749</v>
      </c>
      <c r="S170" s="332">
        <f>SUM(M3:M170)</f>
        <v>79292</v>
      </c>
    </row>
    <row r="171" ht="22.65" customHeight="1">
      <c r="B171" s="358">
        <v>44053</v>
      </c>
      <c r="C171" s="329">
        <v>82972</v>
      </c>
      <c r="D171" s="330">
        <v>5766</v>
      </c>
      <c r="E171" s="362"/>
      <c r="F171" s="330">
        <v>23754</v>
      </c>
      <c r="G171" s="330">
        <v>19120</v>
      </c>
      <c r="H171" s="344">
        <v>2569</v>
      </c>
      <c r="I171" s="344">
        <v>3904</v>
      </c>
      <c r="J171" s="344"/>
      <c r="K171" s="344"/>
      <c r="L171" s="350"/>
      <c r="M171" s="344">
        <v>196</v>
      </c>
      <c r="N171" s="330">
        <f>D171-D170</f>
        <v>3</v>
      </c>
      <c r="O171" s="344">
        <f>M171-M170</f>
        <v>123</v>
      </c>
      <c r="P171" s="330">
        <f>N171-N170</f>
        <v>3</v>
      </c>
      <c r="Q171" s="330">
        <v>2</v>
      </c>
      <c r="R171" s="330">
        <f>SUM(Q25:Q171)</f>
        <v>5749</v>
      </c>
      <c r="S171" s="330">
        <f>SUM(M3:M171)</f>
        <v>79488</v>
      </c>
    </row>
    <row r="172" ht="22.65" customHeight="1">
      <c r="B172" s="358">
        <v>44054</v>
      </c>
      <c r="C172" s="331">
        <v>83126</v>
      </c>
      <c r="D172" s="332">
        <v>5770</v>
      </c>
      <c r="E172" s="361"/>
      <c r="F172" s="332">
        <v>23788</v>
      </c>
      <c r="G172" s="332">
        <v>19123</v>
      </c>
      <c r="H172" s="346">
        <v>2569</v>
      </c>
      <c r="I172" s="346">
        <v>3949</v>
      </c>
      <c r="J172" s="346"/>
      <c r="K172" s="346"/>
      <c r="L172" s="347"/>
      <c r="M172" s="346">
        <v>417</v>
      </c>
      <c r="N172" s="332">
        <f>D172-D171</f>
        <v>4</v>
      </c>
      <c r="O172" s="346">
        <f>M172-M171</f>
        <v>221</v>
      </c>
      <c r="P172" s="332">
        <f>N172-N171</f>
        <v>1</v>
      </c>
      <c r="Q172" s="332">
        <v>4</v>
      </c>
      <c r="R172" s="332">
        <f>SUM(Q26:Q172)</f>
        <v>5752</v>
      </c>
      <c r="S172" s="332">
        <f>SUM(M3:M172)</f>
        <v>79905</v>
      </c>
    </row>
    <row r="173" ht="22.65" customHeight="1">
      <c r="B173" s="358">
        <v>44055</v>
      </c>
      <c r="C173" s="329">
        <v>83455</v>
      </c>
      <c r="D173" s="330">
        <v>5774</v>
      </c>
      <c r="E173" s="362"/>
      <c r="F173" s="330">
        <v>23848</v>
      </c>
      <c r="G173" s="330">
        <v>19204</v>
      </c>
      <c r="H173" s="344">
        <v>2583</v>
      </c>
      <c r="I173" s="344">
        <v>3984</v>
      </c>
      <c r="J173" s="344"/>
      <c r="K173" s="344"/>
      <c r="L173" s="350"/>
      <c r="M173" s="344">
        <v>444</v>
      </c>
      <c r="N173" s="330">
        <f>D173-D172</f>
        <v>4</v>
      </c>
      <c r="O173" s="344">
        <f>M173-M172</f>
        <v>27</v>
      </c>
      <c r="P173" s="330">
        <f>N173-N172</f>
        <v>0</v>
      </c>
      <c r="Q173" s="330">
        <v>3</v>
      </c>
      <c r="R173" s="330">
        <f>SUM(Q27:Q173)</f>
        <v>5749</v>
      </c>
      <c r="S173" s="330">
        <f>SUM(M3:M173)</f>
        <v>80349</v>
      </c>
    </row>
    <row r="174" ht="22.65" customHeight="1">
      <c r="B174" s="358">
        <v>44056</v>
      </c>
      <c r="C174" s="331">
        <v>83852</v>
      </c>
      <c r="D174" s="332">
        <v>5776</v>
      </c>
      <c r="E174" s="361"/>
      <c r="F174" s="332">
        <v>23935</v>
      </c>
      <c r="G174" s="332">
        <v>19299</v>
      </c>
      <c r="H174" s="346">
        <v>2594</v>
      </c>
      <c r="I174" s="346">
        <v>4052</v>
      </c>
      <c r="J174" s="346"/>
      <c r="K174" s="346"/>
      <c r="L174" s="347"/>
      <c r="M174" s="346">
        <v>362</v>
      </c>
      <c r="N174" s="332">
        <f>D174-D173</f>
        <v>2</v>
      </c>
      <c r="O174" s="346">
        <f>M174-M173</f>
        <v>-82</v>
      </c>
      <c r="P174" s="332">
        <f>N174-N173</f>
        <v>-2</v>
      </c>
      <c r="Q174" s="332">
        <v>5</v>
      </c>
      <c r="R174" s="332">
        <f>SUM(Q4:Q174)</f>
        <v>5768</v>
      </c>
      <c r="S174" s="332">
        <f>SUM(M3:M174)</f>
        <v>80711</v>
      </c>
    </row>
    <row r="175" ht="22.65" customHeight="1">
      <c r="B175" s="358">
        <v>44057</v>
      </c>
      <c r="C175" s="329">
        <v>84294</v>
      </c>
      <c r="D175" s="330">
        <v>5783</v>
      </c>
      <c r="E175" s="362"/>
      <c r="F175" s="330">
        <v>24019</v>
      </c>
      <c r="G175" s="330">
        <v>19427</v>
      </c>
      <c r="H175" s="344">
        <v>2601</v>
      </c>
      <c r="I175" s="344">
        <v>4096</v>
      </c>
      <c r="J175" s="344"/>
      <c r="K175" s="344"/>
      <c r="L175" s="350"/>
      <c r="M175" s="344">
        <v>344</v>
      </c>
      <c r="N175" s="330">
        <f>D175-D174</f>
        <v>7</v>
      </c>
      <c r="O175" s="344">
        <f>M175-M174</f>
        <v>-18</v>
      </c>
      <c r="P175" s="330">
        <f>N175-N174</f>
        <v>5</v>
      </c>
      <c r="Q175" s="330">
        <v>1</v>
      </c>
      <c r="R175" s="330">
        <f>SUM(Q4:Q175)</f>
        <v>5769</v>
      </c>
      <c r="S175" s="330">
        <f>SUM(M3:M175)</f>
        <v>81055</v>
      </c>
    </row>
    <row r="176" ht="22.65" customHeight="1">
      <c r="B176" s="358">
        <v>44058</v>
      </c>
      <c r="C176" s="331">
        <v>84294</v>
      </c>
      <c r="D176" s="332">
        <v>5783</v>
      </c>
      <c r="E176" s="361"/>
      <c r="F176" s="332">
        <v>24019</v>
      </c>
      <c r="G176" s="332">
        <v>19427</v>
      </c>
      <c r="H176" s="346">
        <v>2601</v>
      </c>
      <c r="I176" s="346">
        <v>4096</v>
      </c>
      <c r="J176" s="346"/>
      <c r="K176" s="346"/>
      <c r="L176" s="347"/>
      <c r="M176" s="346">
        <v>226</v>
      </c>
      <c r="N176" s="332">
        <f>D176-D175</f>
        <v>0</v>
      </c>
      <c r="O176" s="346">
        <f>M176-M175</f>
        <v>-118</v>
      </c>
      <c r="P176" s="332">
        <f>N176-N175</f>
        <v>-7</v>
      </c>
      <c r="Q176" s="332">
        <v>1</v>
      </c>
      <c r="R176" s="332">
        <f>SUM(Q5:Q176)</f>
        <v>5770</v>
      </c>
      <c r="S176" s="332">
        <f>SUM(M3:M176)</f>
        <v>81281</v>
      </c>
    </row>
    <row r="177" ht="22.65" customHeight="1">
      <c r="B177" s="358">
        <v>44059</v>
      </c>
      <c r="C177" s="329">
        <v>84294</v>
      </c>
      <c r="D177" s="330">
        <v>5783</v>
      </c>
      <c r="E177" s="362"/>
      <c r="F177" s="330">
        <v>24019</v>
      </c>
      <c r="G177" s="330">
        <v>19427</v>
      </c>
      <c r="H177" s="344">
        <v>2601</v>
      </c>
      <c r="I177" s="344">
        <v>4096</v>
      </c>
      <c r="J177" s="344"/>
      <c r="K177" s="344"/>
      <c r="L177" s="350"/>
      <c r="M177" s="344">
        <v>63</v>
      </c>
      <c r="N177" s="330">
        <f>D177-D176</f>
        <v>0</v>
      </c>
      <c r="O177" s="344">
        <f>M177-M176</f>
        <v>-163</v>
      </c>
      <c r="P177" s="330">
        <f>N177-N176</f>
        <v>0</v>
      </c>
      <c r="Q177" s="330">
        <v>0</v>
      </c>
      <c r="R177" s="330">
        <f>SUM(Q6:Q177)</f>
        <v>5770</v>
      </c>
      <c r="S177" s="330">
        <f>SUM(M3:M177)</f>
        <v>81344</v>
      </c>
    </row>
    <row r="178" ht="22.65" customHeight="1">
      <c r="B178" s="358">
        <v>44060</v>
      </c>
      <c r="C178" s="331">
        <v>85045</v>
      </c>
      <c r="D178" s="332">
        <v>5787</v>
      </c>
      <c r="E178" s="361"/>
      <c r="F178" s="332">
        <v>24176</v>
      </c>
      <c r="G178" s="332">
        <v>19698</v>
      </c>
      <c r="H178" s="346">
        <v>2613</v>
      </c>
      <c r="I178" s="346">
        <v>4153</v>
      </c>
      <c r="J178" s="346"/>
      <c r="K178" s="346"/>
      <c r="L178" s="347"/>
      <c r="M178" s="346">
        <v>174</v>
      </c>
      <c r="N178" s="332">
        <f>D178-D177</f>
        <v>4</v>
      </c>
      <c r="O178" s="346">
        <f>M178-M177</f>
        <v>111</v>
      </c>
      <c r="P178" s="332">
        <f>N178-N177</f>
        <v>4</v>
      </c>
      <c r="Q178" s="332">
        <v>3</v>
      </c>
      <c r="R178" s="332">
        <f>SUM(Q4:Q178)</f>
        <v>5773</v>
      </c>
      <c r="S178" s="332">
        <f>SUM(M3:M178)</f>
        <v>81518</v>
      </c>
    </row>
    <row r="179" ht="22.65" customHeight="1">
      <c r="B179" s="358">
        <v>44061</v>
      </c>
      <c r="C179" s="329">
        <v>85219</v>
      </c>
      <c r="D179" s="330">
        <v>5790</v>
      </c>
      <c r="E179" s="362"/>
      <c r="F179" s="330">
        <v>24209</v>
      </c>
      <c r="G179" s="330">
        <v>19701</v>
      </c>
      <c r="H179" s="344">
        <v>2622</v>
      </c>
      <c r="I179" s="344">
        <v>4227</v>
      </c>
      <c r="J179" s="344"/>
      <c r="K179" s="344"/>
      <c r="L179" s="350"/>
      <c r="M179" s="344">
        <v>314</v>
      </c>
      <c r="N179" s="330">
        <f>D179-D178</f>
        <v>3</v>
      </c>
      <c r="O179" s="344">
        <f>M179-M178</f>
        <v>140</v>
      </c>
      <c r="P179" s="330">
        <f>N179-N178</f>
        <v>-1</v>
      </c>
      <c r="Q179" s="330">
        <v>4</v>
      </c>
      <c r="R179" s="330">
        <f>SUM(Q5:Q179)</f>
        <v>5777</v>
      </c>
      <c r="S179" s="330">
        <f>SUM(M3:M179)</f>
        <v>81832</v>
      </c>
    </row>
    <row r="180" ht="22.65" customHeight="1">
      <c r="B180" s="358">
        <v>44062</v>
      </c>
      <c r="C180" s="331">
        <v>85411</v>
      </c>
      <c r="D180" s="332">
        <v>5802</v>
      </c>
      <c r="E180" s="361"/>
      <c r="F180" s="332">
        <v>24233</v>
      </c>
      <c r="G180" s="332">
        <v>19713</v>
      </c>
      <c r="H180" s="346">
        <v>2625</v>
      </c>
      <c r="I180" s="346">
        <v>4272</v>
      </c>
      <c r="J180" s="346"/>
      <c r="K180" s="346"/>
      <c r="L180" s="347"/>
      <c r="M180" s="346">
        <v>351</v>
      </c>
      <c r="N180" s="332">
        <f>D180-D179</f>
        <v>12</v>
      </c>
      <c r="O180" s="346">
        <f>M180-M179</f>
        <v>37</v>
      </c>
      <c r="P180" s="332">
        <f>N180-N179</f>
        <v>9</v>
      </c>
      <c r="Q180" s="332">
        <v>1</v>
      </c>
      <c r="R180" s="332">
        <f>SUM(Q6:Q180)</f>
        <v>5778</v>
      </c>
      <c r="S180" s="332">
        <f>SUM(M3:M180)</f>
        <v>82183</v>
      </c>
    </row>
    <row r="181" ht="22.65" customHeight="1">
      <c r="B181" s="358">
        <v>44063</v>
      </c>
      <c r="C181" s="329">
        <v>85810</v>
      </c>
      <c r="D181" s="330">
        <v>5805</v>
      </c>
      <c r="E181" s="362"/>
      <c r="F181" s="330">
        <v>24335</v>
      </c>
      <c r="G181" s="330">
        <v>19813</v>
      </c>
      <c r="H181" s="344">
        <v>2638</v>
      </c>
      <c r="I181" s="344">
        <v>4326</v>
      </c>
      <c r="J181" s="344"/>
      <c r="K181" s="344"/>
      <c r="L181" s="350"/>
      <c r="M181" s="344">
        <v>333</v>
      </c>
      <c r="N181" s="330">
        <f>D181-D180</f>
        <v>3</v>
      </c>
      <c r="O181" s="344">
        <f>M181-M180</f>
        <v>-18</v>
      </c>
      <c r="P181" s="330">
        <f>N181-N180</f>
        <v>-9</v>
      </c>
      <c r="Q181" s="330">
        <v>2</v>
      </c>
      <c r="R181" s="330">
        <f>SUM(Q7:Q181)</f>
        <v>5780</v>
      </c>
      <c r="S181" s="330">
        <f>SUM(M3:M181)</f>
        <v>82516</v>
      </c>
    </row>
    <row r="182" ht="22.65" customHeight="1">
      <c r="B182" s="358">
        <v>44064</v>
      </c>
      <c r="C182" s="331">
        <v>86068</v>
      </c>
      <c r="D182" s="332">
        <v>5810</v>
      </c>
      <c r="E182" s="361"/>
      <c r="F182" s="332">
        <v>24387</v>
      </c>
      <c r="G182" s="332">
        <v>19898</v>
      </c>
      <c r="H182" s="346">
        <v>2642</v>
      </c>
      <c r="I182" s="346">
        <v>4381</v>
      </c>
      <c r="J182" s="346"/>
      <c r="K182" s="346"/>
      <c r="L182" s="347"/>
      <c r="M182" s="346">
        <v>298</v>
      </c>
      <c r="N182" s="332">
        <f>D182-D181</f>
        <v>5</v>
      </c>
      <c r="O182" s="346">
        <f>M182-M181</f>
        <v>-35</v>
      </c>
      <c r="P182" s="332">
        <f>N182-N181</f>
        <v>2</v>
      </c>
      <c r="Q182" s="332">
        <v>5</v>
      </c>
      <c r="R182" s="332">
        <f>SUM(Q8:Q182)</f>
        <v>5785</v>
      </c>
      <c r="S182" s="332">
        <f>SUM(M3:M182)</f>
        <v>82814</v>
      </c>
    </row>
    <row r="183" ht="22.65" customHeight="1">
      <c r="B183" s="358">
        <v>44065</v>
      </c>
      <c r="C183" s="329">
        <v>86068</v>
      </c>
      <c r="D183" s="330">
        <v>5810</v>
      </c>
      <c r="E183" s="362"/>
      <c r="F183" s="330">
        <v>24387</v>
      </c>
      <c r="G183" s="330">
        <v>19898</v>
      </c>
      <c r="H183" s="344">
        <v>2642</v>
      </c>
      <c r="I183" s="344">
        <v>4381</v>
      </c>
      <c r="J183" s="344"/>
      <c r="K183" s="344"/>
      <c r="L183" s="350"/>
      <c r="M183" s="344">
        <v>160</v>
      </c>
      <c r="N183" s="330">
        <f>D183-D182</f>
        <v>0</v>
      </c>
      <c r="O183" s="344">
        <f>M183-M182</f>
        <v>-138</v>
      </c>
      <c r="P183" s="330">
        <f>N183-N182</f>
        <v>-5</v>
      </c>
      <c r="Q183" s="330">
        <v>1</v>
      </c>
      <c r="R183" s="330">
        <f>SUM(Q9:Q183)</f>
        <v>5786</v>
      </c>
      <c r="S183" s="330">
        <f>SUM(M3:M183)</f>
        <v>82974</v>
      </c>
    </row>
    <row r="184" ht="22.65" customHeight="1">
      <c r="B184" s="358">
        <v>44066</v>
      </c>
      <c r="C184" s="331">
        <v>86068</v>
      </c>
      <c r="D184" s="332">
        <v>5810</v>
      </c>
      <c r="E184" s="361"/>
      <c r="F184" s="332">
        <v>24387</v>
      </c>
      <c r="G184" s="332">
        <v>19898</v>
      </c>
      <c r="H184" s="346">
        <v>2642</v>
      </c>
      <c r="I184" s="346">
        <v>4381</v>
      </c>
      <c r="J184" s="346"/>
      <c r="K184" s="346"/>
      <c r="L184" s="347"/>
      <c r="M184" s="346">
        <v>57</v>
      </c>
      <c r="N184" s="332">
        <f>D184-D183</f>
        <v>0</v>
      </c>
      <c r="O184" s="346">
        <f>M184-M183</f>
        <v>-103</v>
      </c>
      <c r="P184" s="332">
        <f>N184-N183</f>
        <v>0</v>
      </c>
      <c r="Q184" s="332">
        <v>3</v>
      </c>
      <c r="R184" s="332">
        <f>SUM(Q10:Q184)</f>
        <v>5789</v>
      </c>
      <c r="S184" s="332">
        <f>SUM(M3:M184)</f>
        <v>83031</v>
      </c>
    </row>
    <row r="185" ht="22.65" customHeight="1">
      <c r="B185" s="358">
        <v>44067</v>
      </c>
      <c r="C185" s="329">
        <v>86721</v>
      </c>
      <c r="D185" s="330">
        <v>5813</v>
      </c>
      <c r="E185" s="362"/>
      <c r="F185" s="330">
        <v>24528</v>
      </c>
      <c r="G185" s="330">
        <v>20092</v>
      </c>
      <c r="H185" s="344">
        <v>2647</v>
      </c>
      <c r="I185" s="344">
        <v>4448</v>
      </c>
      <c r="J185" s="344"/>
      <c r="K185" s="344"/>
      <c r="L185" s="350"/>
      <c r="M185" s="344">
        <v>174</v>
      </c>
      <c r="N185" s="330">
        <f>D185-D184</f>
        <v>3</v>
      </c>
      <c r="O185" s="344">
        <f>M185-M184</f>
        <v>117</v>
      </c>
      <c r="P185" s="330">
        <f>N185-N184</f>
        <v>3</v>
      </c>
      <c r="Q185" s="330">
        <v>1</v>
      </c>
      <c r="R185" s="330">
        <f>SUM(Q11:Q185)</f>
        <v>5790</v>
      </c>
      <c r="S185" s="330">
        <f>SUM(M3:M185)</f>
        <v>83205</v>
      </c>
    </row>
    <row r="186" ht="22.65" customHeight="1">
      <c r="B186" s="358">
        <v>44068</v>
      </c>
      <c r="C186" s="331">
        <v>86891</v>
      </c>
      <c r="D186" s="332">
        <v>5814</v>
      </c>
      <c r="E186" s="361"/>
      <c r="F186" s="332">
        <v>24565</v>
      </c>
      <c r="G186" s="332">
        <v>20098</v>
      </c>
      <c r="H186" s="346">
        <v>2647</v>
      </c>
      <c r="I186" s="346">
        <v>4534</v>
      </c>
      <c r="J186" s="346"/>
      <c r="K186" s="346"/>
      <c r="L186" s="347"/>
      <c r="M186" s="346">
        <v>223</v>
      </c>
      <c r="N186" s="332">
        <f>D186-D185</f>
        <v>1</v>
      </c>
      <c r="O186" s="346">
        <f>M186-M185</f>
        <v>49</v>
      </c>
      <c r="P186" s="332">
        <f>N186-N185</f>
        <v>-2</v>
      </c>
      <c r="Q186" s="332">
        <v>1</v>
      </c>
      <c r="R186" s="332">
        <f>SUM(Q12:Q186)</f>
        <v>5791</v>
      </c>
      <c r="S186" s="332">
        <f>SUM(M3:M186)</f>
        <v>83428</v>
      </c>
    </row>
    <row r="187" ht="22.65" customHeight="1">
      <c r="B187" s="358">
        <v>44069</v>
      </c>
      <c r="C187" s="329">
        <v>87072</v>
      </c>
      <c r="D187" s="330">
        <v>5817</v>
      </c>
      <c r="E187" s="362"/>
      <c r="F187" s="330">
        <v>24619</v>
      </c>
      <c r="G187" s="330">
        <v>20111</v>
      </c>
      <c r="H187" s="344">
        <v>2653</v>
      </c>
      <c r="I187" s="344">
        <v>4580</v>
      </c>
      <c r="J187" s="344"/>
      <c r="K187" s="344"/>
      <c r="L187" s="350"/>
      <c r="M187" s="344">
        <v>244</v>
      </c>
      <c r="N187" s="330">
        <f>D187-D186</f>
        <v>3</v>
      </c>
      <c r="O187" s="344">
        <f>M187-M186</f>
        <v>21</v>
      </c>
      <c r="P187" s="330">
        <f>N187-N186</f>
        <v>2</v>
      </c>
      <c r="Q187" s="330">
        <v>2</v>
      </c>
      <c r="R187" s="330">
        <f>SUM(Q13:Q187)</f>
        <v>5793</v>
      </c>
      <c r="S187" s="330">
        <f>SUM(M3:M187)</f>
        <v>83672</v>
      </c>
    </row>
    <row r="188" ht="22.65" customHeight="1">
      <c r="B188" s="358">
        <v>44070</v>
      </c>
      <c r="C188" s="331">
        <v>83898</v>
      </c>
      <c r="D188" s="332">
        <v>5820</v>
      </c>
      <c r="E188" s="361"/>
      <c r="F188" s="332">
        <v>22942</v>
      </c>
      <c r="G188" s="332">
        <v>18776</v>
      </c>
      <c r="H188" s="346">
        <v>2655</v>
      </c>
      <c r="I188" s="346">
        <v>4631</v>
      </c>
      <c r="J188" s="346"/>
      <c r="K188" s="346"/>
      <c r="L188" s="347"/>
      <c r="M188" s="346">
        <v>202</v>
      </c>
      <c r="N188" s="332">
        <f>D188-D187</f>
        <v>3</v>
      </c>
      <c r="O188" s="346">
        <f>M188-M187</f>
        <v>-42</v>
      </c>
      <c r="P188" s="332">
        <f>N188-N187</f>
        <v>0</v>
      </c>
      <c r="Q188" s="332">
        <v>1</v>
      </c>
      <c r="R188" s="332">
        <f>SUM(Q14:Q188)</f>
        <v>5794</v>
      </c>
      <c r="S188" s="332">
        <f>SUM(M3:M188)</f>
        <v>83874</v>
      </c>
    </row>
    <row r="189" ht="22.65" customHeight="1">
      <c r="B189" s="358">
        <v>44071</v>
      </c>
      <c r="C189" s="329">
        <v>83958</v>
      </c>
      <c r="D189" s="330">
        <v>5821</v>
      </c>
      <c r="E189" s="362"/>
      <c r="F189" s="330">
        <v>22941</v>
      </c>
      <c r="G189" s="330">
        <v>18688</v>
      </c>
      <c r="H189" s="344">
        <v>2657</v>
      </c>
      <c r="I189" s="344">
        <v>4685</v>
      </c>
      <c r="J189" s="344"/>
      <c r="K189" s="344"/>
      <c r="L189" s="350"/>
      <c r="M189" s="344">
        <v>179</v>
      </c>
      <c r="N189" s="330">
        <f>D189-D188</f>
        <v>1</v>
      </c>
      <c r="O189" s="344">
        <f>M189-M188</f>
        <v>-23</v>
      </c>
      <c r="P189" s="330">
        <f>N189-N188</f>
        <v>-2</v>
      </c>
      <c r="Q189" s="330">
        <v>1</v>
      </c>
      <c r="R189" s="330">
        <f>SUM(Q15:Q189)</f>
        <v>5795</v>
      </c>
      <c r="S189" s="330">
        <f>SUM(M3:M189)</f>
        <v>84053</v>
      </c>
    </row>
    <row r="190" ht="22.65" customHeight="1">
      <c r="B190" s="358">
        <v>44072</v>
      </c>
      <c r="C190" s="331">
        <v>83958</v>
      </c>
      <c r="D190" s="332">
        <v>5821</v>
      </c>
      <c r="E190" s="361"/>
      <c r="F190" s="332">
        <v>22941</v>
      </c>
      <c r="G190" s="332">
        <v>18688</v>
      </c>
      <c r="H190" s="346">
        <v>2657</v>
      </c>
      <c r="I190" s="346">
        <v>4685</v>
      </c>
      <c r="J190" s="346"/>
      <c r="K190" s="346"/>
      <c r="L190" s="347"/>
      <c r="M190" s="346">
        <v>131</v>
      </c>
      <c r="N190" s="332">
        <f>D190-D189</f>
        <v>0</v>
      </c>
      <c r="O190" s="346">
        <f>M190-M189</f>
        <v>-48</v>
      </c>
      <c r="P190" s="332">
        <f>N190-N189</f>
        <v>-1</v>
      </c>
      <c r="Q190" s="332">
        <v>1</v>
      </c>
      <c r="R190" s="332">
        <f>SUM(Q16:Q190)</f>
        <v>5796</v>
      </c>
      <c r="S190" s="332">
        <f>SUM(M3:M190)</f>
        <v>84184</v>
      </c>
    </row>
    <row r="191" ht="22.65" customHeight="1">
      <c r="B191" s="358">
        <v>44073</v>
      </c>
      <c r="C191" s="329">
        <v>83958</v>
      </c>
      <c r="D191" s="330">
        <v>5821</v>
      </c>
      <c r="E191" s="362"/>
      <c r="F191" s="330">
        <v>22941</v>
      </c>
      <c r="G191" s="330">
        <v>18688</v>
      </c>
      <c r="H191" s="344">
        <v>2657</v>
      </c>
      <c r="I191" s="344">
        <v>4685</v>
      </c>
      <c r="J191" s="344"/>
      <c r="K191" s="344"/>
      <c r="L191" s="350"/>
      <c r="M191" s="344">
        <v>48</v>
      </c>
      <c r="N191" s="330">
        <f>D191-D190</f>
        <v>0</v>
      </c>
      <c r="O191" s="344">
        <f>M191-M190</f>
        <v>-83</v>
      </c>
      <c r="P191" s="330">
        <f>N191-N190</f>
        <v>0</v>
      </c>
      <c r="Q191" s="330">
        <v>3</v>
      </c>
      <c r="R191" s="330">
        <f>SUM(Q17:Q191)</f>
        <v>5799</v>
      </c>
      <c r="S191" s="330">
        <f>SUM(M3:M191)</f>
        <v>84232</v>
      </c>
    </row>
    <row r="192" ht="22.65" customHeight="1">
      <c r="B192" s="358">
        <v>44074</v>
      </c>
      <c r="C192" s="331">
        <v>84379</v>
      </c>
      <c r="D192" s="332">
        <v>5808</v>
      </c>
      <c r="E192" s="361"/>
      <c r="F192" s="332">
        <v>23032</v>
      </c>
      <c r="G192" s="332">
        <v>18815</v>
      </c>
      <c r="H192" s="346">
        <v>2659</v>
      </c>
      <c r="I192" s="346">
        <v>4734</v>
      </c>
      <c r="J192" s="346"/>
      <c r="K192" s="346"/>
      <c r="L192" s="347"/>
      <c r="M192" s="346">
        <v>162</v>
      </c>
      <c r="N192" s="332">
        <f>D192-D191</f>
        <v>-13</v>
      </c>
      <c r="O192" s="346">
        <f>M192-M191</f>
        <v>114</v>
      </c>
      <c r="P192" s="332">
        <f>N192-N191</f>
        <v>-13</v>
      </c>
      <c r="Q192" s="332">
        <v>2</v>
      </c>
      <c r="R192" s="332">
        <f>SUM(Q3:Q192)</f>
        <v>5801</v>
      </c>
      <c r="S192" s="332">
        <f>SUM(M3:M192)</f>
        <v>84394</v>
      </c>
    </row>
    <row r="193" ht="22.65" customHeight="1">
      <c r="B193" s="358">
        <v>44075</v>
      </c>
      <c r="C193" s="329">
        <v>84521</v>
      </c>
      <c r="D193" s="330">
        <v>5813</v>
      </c>
      <c r="E193" s="362"/>
      <c r="F193" s="330">
        <v>23053</v>
      </c>
      <c r="G193" s="330">
        <v>18820</v>
      </c>
      <c r="H193" s="344">
        <v>2659</v>
      </c>
      <c r="I193" s="344">
        <v>4802</v>
      </c>
      <c r="J193" s="344"/>
      <c r="K193" s="344"/>
      <c r="L193" s="350"/>
      <c r="M193" s="344">
        <v>172</v>
      </c>
      <c r="N193" s="330">
        <f>D193-D192</f>
        <v>5</v>
      </c>
      <c r="O193" s="344">
        <f>M193-M192</f>
        <v>10</v>
      </c>
      <c r="P193" s="330">
        <f>N193-N192</f>
        <v>18</v>
      </c>
      <c r="Q193" s="330">
        <v>3</v>
      </c>
      <c r="R193" s="330">
        <f>SUM(Q4:Q193)</f>
        <v>5804</v>
      </c>
      <c r="S193" s="330">
        <f>SUM(M3:M193)</f>
        <v>84566</v>
      </c>
    </row>
    <row r="194" ht="22.65" customHeight="1">
      <c r="B194" s="358">
        <v>44076</v>
      </c>
      <c r="C194" s="331">
        <v>84532</v>
      </c>
      <c r="D194" s="332">
        <v>5820</v>
      </c>
      <c r="E194" s="361"/>
      <c r="F194" s="332">
        <v>23014</v>
      </c>
      <c r="G194" s="332">
        <v>18768</v>
      </c>
      <c r="H194" s="346">
        <v>2688</v>
      </c>
      <c r="I194" s="346">
        <v>4807</v>
      </c>
      <c r="J194" s="346"/>
      <c r="K194" s="346"/>
      <c r="L194" s="347"/>
      <c r="M194" s="346">
        <v>213</v>
      </c>
      <c r="N194" s="332">
        <f>D194-D193</f>
        <v>7</v>
      </c>
      <c r="O194" s="346">
        <f>M194-M193</f>
        <v>41</v>
      </c>
      <c r="P194" s="332">
        <f>N194-N193</f>
        <v>2</v>
      </c>
      <c r="Q194" s="332">
        <v>2</v>
      </c>
      <c r="R194" s="332">
        <f>SUM(Q5:Q194)</f>
        <v>5806</v>
      </c>
      <c r="S194" s="332">
        <f>SUM(M3:M194)</f>
        <v>84779</v>
      </c>
    </row>
    <row r="195" ht="22.65" customHeight="1">
      <c r="B195" s="358">
        <v>44077</v>
      </c>
      <c r="C195" s="329">
        <v>84729</v>
      </c>
      <c r="D195" s="330">
        <v>5832</v>
      </c>
      <c r="E195" s="362"/>
      <c r="F195" s="330">
        <v>23046</v>
      </c>
      <c r="G195" s="330">
        <v>18809</v>
      </c>
      <c r="H195" s="344">
        <v>2703</v>
      </c>
      <c r="I195" s="344">
        <v>4847</v>
      </c>
      <c r="J195" s="344"/>
      <c r="K195" s="344"/>
      <c r="L195" s="350"/>
      <c r="M195" s="344">
        <v>286</v>
      </c>
      <c r="N195" s="330">
        <f>D195-D194</f>
        <v>12</v>
      </c>
      <c r="O195" s="344">
        <f>M195-M194</f>
        <v>73</v>
      </c>
      <c r="P195" s="330">
        <f>N195-N194</f>
        <v>5</v>
      </c>
      <c r="Q195" s="330">
        <v>2</v>
      </c>
      <c r="R195" s="330">
        <f>SUM(Q6:Q195)</f>
        <v>5808</v>
      </c>
      <c r="S195" s="330">
        <f>SUM(M3:M195)</f>
        <v>85065</v>
      </c>
    </row>
    <row r="196" ht="22.65" customHeight="1">
      <c r="B196" s="358">
        <v>44078</v>
      </c>
      <c r="C196" s="331">
        <v>84985</v>
      </c>
      <c r="D196" s="332">
        <v>5835</v>
      </c>
      <c r="E196" s="361"/>
      <c r="F196" s="332">
        <v>23089</v>
      </c>
      <c r="G196" s="332">
        <v>18860</v>
      </c>
      <c r="H196" s="346">
        <v>2710</v>
      </c>
      <c r="I196" s="346">
        <v>4887</v>
      </c>
      <c r="J196" s="346"/>
      <c r="K196" s="346"/>
      <c r="L196" s="347"/>
      <c r="M196" s="346">
        <v>262</v>
      </c>
      <c r="N196" s="332">
        <f>D196-D195</f>
        <v>3</v>
      </c>
      <c r="O196" s="346">
        <f>M196-M195</f>
        <v>-24</v>
      </c>
      <c r="P196" s="332">
        <f>N196-N195</f>
        <v>-9</v>
      </c>
      <c r="Q196" s="332">
        <v>0</v>
      </c>
      <c r="R196" s="332">
        <f>SUM(Q7:Q196)</f>
        <v>5808</v>
      </c>
      <c r="S196" s="332">
        <f>SUM(M3:M196)</f>
        <v>85327</v>
      </c>
    </row>
    <row r="197" ht="22.65" customHeight="1">
      <c r="B197" s="358">
        <v>44079</v>
      </c>
      <c r="C197" s="329">
        <v>84985</v>
      </c>
      <c r="D197" s="330">
        <v>5835</v>
      </c>
      <c r="E197" s="362"/>
      <c r="F197" s="330">
        <v>23089</v>
      </c>
      <c r="G197" s="330">
        <v>18860</v>
      </c>
      <c r="H197" s="344">
        <v>2710</v>
      </c>
      <c r="I197" s="344">
        <v>4887</v>
      </c>
      <c r="J197" s="344"/>
      <c r="K197" s="344"/>
      <c r="L197" s="350"/>
      <c r="M197" s="344">
        <v>171</v>
      </c>
      <c r="N197" s="330">
        <f>D197-D196</f>
        <v>0</v>
      </c>
      <c r="O197" s="344">
        <f>M197-M196</f>
        <v>-91</v>
      </c>
      <c r="P197" s="330">
        <f>N197-N196</f>
        <v>-3</v>
      </c>
      <c r="Q197" s="330">
        <v>0</v>
      </c>
      <c r="R197" s="330">
        <f>SUM(Q8:Q197)</f>
        <v>5808</v>
      </c>
      <c r="S197" s="330">
        <f>SUM(M3:M197)</f>
        <v>85498</v>
      </c>
    </row>
    <row r="198" ht="22.65" customHeight="1">
      <c r="B198" s="358">
        <v>44080</v>
      </c>
      <c r="C198" s="331">
        <v>84985</v>
      </c>
      <c r="D198" s="332">
        <v>5835</v>
      </c>
      <c r="E198" s="361"/>
      <c r="F198" s="332">
        <v>23089</v>
      </c>
      <c r="G198" s="332">
        <v>18860</v>
      </c>
      <c r="H198" s="346">
        <v>2710</v>
      </c>
      <c r="I198" s="346">
        <v>4887</v>
      </c>
      <c r="J198" s="346"/>
      <c r="K198" s="346"/>
      <c r="L198" s="347"/>
      <c r="M198" s="346">
        <v>67</v>
      </c>
      <c r="N198" s="332">
        <f>D198-D197</f>
        <v>0</v>
      </c>
      <c r="O198" s="346">
        <f>M198-M197</f>
        <v>-104</v>
      </c>
      <c r="P198" s="332">
        <f>N198-N197</f>
        <v>0</v>
      </c>
      <c r="Q198" s="332">
        <v>3</v>
      </c>
      <c r="R198" s="332">
        <f>SUM(Q9:Q198)</f>
        <v>5811</v>
      </c>
      <c r="S198" s="332">
        <f>SUM(M3:M198)</f>
        <v>85565</v>
      </c>
    </row>
    <row r="199" ht="22.65" customHeight="1">
      <c r="B199" s="358">
        <v>44081</v>
      </c>
      <c r="C199" s="329">
        <v>85558</v>
      </c>
      <c r="D199" s="330">
        <v>5837</v>
      </c>
      <c r="E199" s="362"/>
      <c r="F199" s="330">
        <v>23219</v>
      </c>
      <c r="G199" s="330">
        <v>19027</v>
      </c>
      <c r="H199" s="344">
        <v>2743</v>
      </c>
      <c r="I199" s="344">
        <v>4934</v>
      </c>
      <c r="J199" s="344"/>
      <c r="K199" s="344"/>
      <c r="L199" s="350"/>
      <c r="M199" s="344">
        <v>185</v>
      </c>
      <c r="N199" s="330">
        <f>D199-D198</f>
        <v>2</v>
      </c>
      <c r="O199" s="344">
        <f>M199-M198</f>
        <v>118</v>
      </c>
      <c r="P199" s="330">
        <f>N199-N198</f>
        <v>2</v>
      </c>
      <c r="Q199" s="330">
        <v>1</v>
      </c>
      <c r="R199" s="330">
        <f>SUM(Q10:Q199)</f>
        <v>5812</v>
      </c>
      <c r="S199" s="330">
        <f>SUM(M3:M199)</f>
        <v>85750</v>
      </c>
    </row>
    <row r="200" ht="22.65" customHeight="1">
      <c r="B200" s="358">
        <v>44082</v>
      </c>
      <c r="C200" s="331">
        <v>85707</v>
      </c>
      <c r="D200" s="332">
        <v>5838</v>
      </c>
      <c r="E200" s="361"/>
      <c r="F200" s="332">
        <v>23229</v>
      </c>
      <c r="G200" s="332">
        <v>19052</v>
      </c>
      <c r="H200" s="346">
        <v>2750</v>
      </c>
      <c r="I200" s="346">
        <v>4992</v>
      </c>
      <c r="J200" s="346"/>
      <c r="K200" s="346"/>
      <c r="L200" s="347"/>
      <c r="M200" s="346">
        <v>238</v>
      </c>
      <c r="N200" s="332">
        <f>D200-D199</f>
        <v>1</v>
      </c>
      <c r="O200" s="346">
        <f>M200-M199</f>
        <v>53</v>
      </c>
      <c r="P200" s="332">
        <f>N200-N199</f>
        <v>-1</v>
      </c>
      <c r="Q200" s="332">
        <v>1</v>
      </c>
      <c r="R200" s="332">
        <f>SUM(Q11:Q200)</f>
        <v>5813</v>
      </c>
      <c r="S200" s="332">
        <f>SUM(M3:M200)</f>
        <v>85988</v>
      </c>
    </row>
    <row r="201" ht="22.65" customHeight="1">
      <c r="B201" s="358">
        <v>44083</v>
      </c>
      <c r="C201" s="329">
        <v>85880</v>
      </c>
      <c r="D201" s="330">
        <v>5842</v>
      </c>
      <c r="E201" s="362"/>
      <c r="F201" s="330">
        <v>23241</v>
      </c>
      <c r="G201" s="330">
        <v>19091</v>
      </c>
      <c r="H201" s="344">
        <v>2760</v>
      </c>
      <c r="I201" s="344">
        <v>5011</v>
      </c>
      <c r="J201" s="344"/>
      <c r="K201" s="344"/>
      <c r="L201" s="350"/>
      <c r="M201" s="344">
        <v>314</v>
      </c>
      <c r="N201" s="330">
        <f>D201-D200</f>
        <v>4</v>
      </c>
      <c r="O201" s="344">
        <f>M201-M200</f>
        <v>76</v>
      </c>
      <c r="P201" s="330">
        <f>N201-N200</f>
        <v>3</v>
      </c>
      <c r="Q201" s="330">
        <v>2</v>
      </c>
      <c r="R201" s="330">
        <f>SUM(Q3:Q201)</f>
        <v>5815</v>
      </c>
      <c r="S201" s="330">
        <f>SUM(M3:M201)</f>
        <v>86302</v>
      </c>
    </row>
    <row r="202" ht="22.65" customHeight="1">
      <c r="B202" s="358">
        <v>44084</v>
      </c>
      <c r="C202" s="331">
        <v>86194</v>
      </c>
      <c r="D202" s="332">
        <v>5843</v>
      </c>
      <c r="E202" s="361"/>
      <c r="F202" s="332">
        <v>23294</v>
      </c>
      <c r="G202" s="332">
        <v>19130</v>
      </c>
      <c r="H202" s="346">
        <v>2773</v>
      </c>
      <c r="I202" s="346">
        <v>5061</v>
      </c>
      <c r="J202" s="346"/>
      <c r="K202" s="346"/>
      <c r="L202" s="347"/>
      <c r="M202" s="346">
        <v>257</v>
      </c>
      <c r="N202" s="332">
        <f>D202-D201</f>
        <v>1</v>
      </c>
      <c r="O202" s="346">
        <f>M202-M201</f>
        <v>-57</v>
      </c>
      <c r="P202" s="332">
        <f>N202-N201</f>
        <v>-3</v>
      </c>
      <c r="Q202" s="332">
        <v>2</v>
      </c>
      <c r="R202" s="332">
        <f>SUM(Q3:Q202)</f>
        <v>5817</v>
      </c>
      <c r="S202" s="332">
        <f>SUM(M3:M202)</f>
        <v>86559</v>
      </c>
    </row>
    <row r="203" ht="22.65" customHeight="1">
      <c r="B203" s="358">
        <v>44085</v>
      </c>
      <c r="C203" s="329">
        <v>86505</v>
      </c>
      <c r="D203" s="330">
        <v>5846</v>
      </c>
      <c r="E203" s="362"/>
      <c r="F203" s="330">
        <v>23346</v>
      </c>
      <c r="G203" s="330">
        <v>19224</v>
      </c>
      <c r="H203" s="344">
        <v>2783</v>
      </c>
      <c r="I203" s="344">
        <v>5106</v>
      </c>
      <c r="J203" s="344"/>
      <c r="K203" s="344"/>
      <c r="L203" s="350"/>
      <c r="M203" s="344">
        <v>292</v>
      </c>
      <c r="N203" s="330">
        <f>D203-D202</f>
        <v>3</v>
      </c>
      <c r="O203" s="344">
        <f>M203-M202</f>
        <v>35</v>
      </c>
      <c r="P203" s="330">
        <f>N203-N202</f>
        <v>2</v>
      </c>
      <c r="Q203" s="330">
        <v>4</v>
      </c>
      <c r="R203" s="330">
        <f>SUM(Q3:Q203)</f>
        <v>5821</v>
      </c>
      <c r="S203" s="330">
        <f>SUM(M3:M203)</f>
        <v>86851</v>
      </c>
    </row>
    <row r="204" ht="22.65" customHeight="1">
      <c r="B204" s="358">
        <v>44086</v>
      </c>
      <c r="C204" s="331">
        <v>86505</v>
      </c>
      <c r="D204" s="332">
        <v>5846</v>
      </c>
      <c r="E204" s="361"/>
      <c r="F204" s="332">
        <v>23346</v>
      </c>
      <c r="G204" s="332">
        <v>19224</v>
      </c>
      <c r="H204" s="346">
        <v>2783</v>
      </c>
      <c r="I204" s="346">
        <v>5106</v>
      </c>
      <c r="J204" s="346"/>
      <c r="K204" s="346"/>
      <c r="L204" s="347"/>
      <c r="M204" s="346">
        <v>206</v>
      </c>
      <c r="N204" s="332">
        <f>D204-D203</f>
        <v>0</v>
      </c>
      <c r="O204" s="346">
        <f>M204-M203</f>
        <v>-86</v>
      </c>
      <c r="P204" s="332">
        <f>N204-N203</f>
        <v>-3</v>
      </c>
      <c r="Q204" s="332">
        <v>1</v>
      </c>
      <c r="R204" s="332">
        <f>SUM(Q3:Q204)</f>
        <v>5822</v>
      </c>
      <c r="S204" s="332">
        <f>SUM(M3:M204)</f>
        <v>87057</v>
      </c>
    </row>
    <row r="205" ht="22.65" customHeight="1">
      <c r="B205" s="358">
        <v>44087</v>
      </c>
      <c r="C205" s="329">
        <v>86505</v>
      </c>
      <c r="D205" s="330">
        <v>5846</v>
      </c>
      <c r="E205" s="362"/>
      <c r="F205" s="330">
        <v>23346</v>
      </c>
      <c r="G205" s="330">
        <v>19224</v>
      </c>
      <c r="H205" s="344">
        <v>2783</v>
      </c>
      <c r="I205" s="344">
        <v>5106</v>
      </c>
      <c r="J205" s="344"/>
      <c r="K205" s="344"/>
      <c r="L205" s="350"/>
      <c r="M205" s="344">
        <v>106</v>
      </c>
      <c r="N205" s="330">
        <f>D205-D204</f>
        <v>0</v>
      </c>
      <c r="O205" s="344">
        <f>M205-M204</f>
        <v>-100</v>
      </c>
      <c r="P205" s="330">
        <f>N205-N204</f>
        <v>0</v>
      </c>
      <c r="Q205" s="330">
        <v>2</v>
      </c>
      <c r="R205" s="330">
        <f>SUM(Q3:Q205)</f>
        <v>5824</v>
      </c>
      <c r="S205" s="330">
        <f>SUM(M3:M205)</f>
        <v>87163</v>
      </c>
    </row>
    <row r="206" ht="22.65" customHeight="1">
      <c r="B206" s="358">
        <v>44088</v>
      </c>
      <c r="C206" s="331">
        <v>86505</v>
      </c>
      <c r="D206" s="332">
        <v>5846</v>
      </c>
      <c r="E206" s="361"/>
      <c r="F206" s="332">
        <v>23346</v>
      </c>
      <c r="G206" s="332">
        <v>19224</v>
      </c>
      <c r="H206" s="346">
        <v>2783</v>
      </c>
      <c r="I206" s="346">
        <v>5106</v>
      </c>
      <c r="J206" s="346"/>
      <c r="K206" s="346"/>
      <c r="L206" s="347"/>
      <c r="M206" s="346">
        <v>220</v>
      </c>
      <c r="N206" s="332">
        <f>D206-D205</f>
        <v>0</v>
      </c>
      <c r="O206" s="346">
        <f>M206-M205</f>
        <v>114</v>
      </c>
      <c r="P206" s="332">
        <f>N206-N205</f>
        <v>0</v>
      </c>
      <c r="Q206" s="332">
        <v>2</v>
      </c>
      <c r="R206" s="332">
        <f>SUM(Q3:Q206)</f>
        <v>5826</v>
      </c>
      <c r="S206" s="332">
        <f>SUM(M3:M206)</f>
        <v>87383</v>
      </c>
    </row>
    <row r="207" ht="22.65" customHeight="1">
      <c r="B207" s="358">
        <v>44089</v>
      </c>
      <c r="C207" s="329">
        <v>87345</v>
      </c>
      <c r="D207" s="330">
        <v>5851</v>
      </c>
      <c r="E207" s="362"/>
      <c r="F207" s="330">
        <v>23541</v>
      </c>
      <c r="G207" s="330">
        <v>19352</v>
      </c>
      <c r="H207" s="344">
        <v>2823</v>
      </c>
      <c r="I207" s="344">
        <v>5239</v>
      </c>
      <c r="J207" s="344"/>
      <c r="K207" s="344"/>
      <c r="L207" s="350"/>
      <c r="M207" s="344">
        <v>295</v>
      </c>
      <c r="N207" s="330">
        <f>D207-D206</f>
        <v>5</v>
      </c>
      <c r="O207" s="344">
        <f>M207-M206</f>
        <v>75</v>
      </c>
      <c r="P207" s="330">
        <f>N207-N206</f>
        <v>5</v>
      </c>
      <c r="Q207" s="330">
        <v>1</v>
      </c>
      <c r="R207" s="330">
        <f>SUM(Q3:Q207)</f>
        <v>5827</v>
      </c>
      <c r="S207" s="330">
        <f>SUM(M3:M207)</f>
        <v>87678</v>
      </c>
    </row>
    <row r="208" ht="22.65" customHeight="1">
      <c r="B208" s="358">
        <v>44090</v>
      </c>
      <c r="C208" s="331">
        <v>87575</v>
      </c>
      <c r="D208" s="332">
        <v>5860</v>
      </c>
      <c r="E208" s="361"/>
      <c r="F208" s="332">
        <v>23566</v>
      </c>
      <c r="G208" s="332">
        <v>19401</v>
      </c>
      <c r="H208" s="346">
        <v>2834</v>
      </c>
      <c r="I208" s="346">
        <v>5282</v>
      </c>
      <c r="J208" s="346"/>
      <c r="K208" s="346"/>
      <c r="L208" s="347"/>
      <c r="M208" s="346">
        <v>331</v>
      </c>
      <c r="N208" s="332">
        <f>D208-D207</f>
        <v>9</v>
      </c>
      <c r="O208" s="346">
        <f>M208-M207</f>
        <v>36</v>
      </c>
      <c r="P208" s="332">
        <f>N208-N207</f>
        <v>4</v>
      </c>
      <c r="Q208" s="332">
        <v>2</v>
      </c>
      <c r="R208" s="332">
        <f>SUM(Q3:Q208)</f>
        <v>5829</v>
      </c>
      <c r="S208" s="332">
        <f>SUM(M3:M208)</f>
        <v>88009</v>
      </c>
    </row>
    <row r="209" ht="22.65" customHeight="1">
      <c r="B209" s="358">
        <v>44091</v>
      </c>
      <c r="C209" s="329">
        <v>87885</v>
      </c>
      <c r="D209" s="330">
        <v>5864</v>
      </c>
      <c r="E209" s="362"/>
      <c r="F209" s="330">
        <v>23633</v>
      </c>
      <c r="G209" s="330">
        <v>19450</v>
      </c>
      <c r="H209" s="344">
        <v>2849</v>
      </c>
      <c r="I209" s="344">
        <v>5320</v>
      </c>
      <c r="J209" s="344"/>
      <c r="K209" s="344"/>
      <c r="L209" s="350"/>
      <c r="M209" s="344">
        <v>390</v>
      </c>
      <c r="N209" s="330">
        <f>D209-D208</f>
        <v>4</v>
      </c>
      <c r="O209" s="344">
        <f>M209-M208</f>
        <v>59</v>
      </c>
      <c r="P209" s="330">
        <f>N209-N208</f>
        <v>-5</v>
      </c>
      <c r="Q209" s="330">
        <v>1</v>
      </c>
      <c r="R209" s="330">
        <f>SUM(Q3:Q209)</f>
        <v>5830</v>
      </c>
      <c r="S209" s="330">
        <f>SUM(M3:M209)</f>
        <v>88399</v>
      </c>
    </row>
    <row r="210" ht="22.65" customHeight="1">
      <c r="B210" s="358">
        <v>44092</v>
      </c>
      <c r="C210" s="331">
        <v>88237</v>
      </c>
      <c r="D210" s="332">
        <v>5865</v>
      </c>
      <c r="E210" s="361"/>
      <c r="F210" s="332">
        <v>23739</v>
      </c>
      <c r="G210" s="332">
        <v>19514</v>
      </c>
      <c r="H210" s="346">
        <v>2860</v>
      </c>
      <c r="I210" s="346">
        <v>5366</v>
      </c>
      <c r="J210" s="346"/>
      <c r="K210" s="346"/>
      <c r="L210" s="347"/>
      <c r="M210" s="346">
        <v>437</v>
      </c>
      <c r="N210" s="332">
        <f>D210-D209</f>
        <v>1</v>
      </c>
      <c r="O210" s="346">
        <f>M210-M209</f>
        <v>47</v>
      </c>
      <c r="P210" s="332">
        <f>N210-N209</f>
        <v>-3</v>
      </c>
      <c r="Q210" s="332">
        <v>1</v>
      </c>
      <c r="R210" s="332">
        <f>SUM(Q3:Q210)</f>
        <v>5831</v>
      </c>
      <c r="S210" s="332">
        <f>SUM(M3:M210)</f>
        <v>88836</v>
      </c>
    </row>
    <row r="211" ht="22.65" customHeight="1">
      <c r="B211" s="358">
        <v>44093</v>
      </c>
      <c r="C211" s="329">
        <v>88237</v>
      </c>
      <c r="D211" s="330">
        <v>5865</v>
      </c>
      <c r="E211" s="362"/>
      <c r="F211" s="330">
        <v>23739</v>
      </c>
      <c r="G211" s="330">
        <v>19514</v>
      </c>
      <c r="H211" s="344">
        <v>2860</v>
      </c>
      <c r="I211" s="344">
        <v>5366</v>
      </c>
      <c r="J211" s="344"/>
      <c r="K211" s="344"/>
      <c r="L211" s="350"/>
      <c r="M211" s="344">
        <v>279</v>
      </c>
      <c r="N211" s="330">
        <f>D211-D210</f>
        <v>0</v>
      </c>
      <c r="O211" s="344">
        <f>M211-M210</f>
        <v>-158</v>
      </c>
      <c r="P211" s="330">
        <f>N211-N210</f>
        <v>-1</v>
      </c>
      <c r="Q211" s="330">
        <v>1</v>
      </c>
      <c r="R211" s="330">
        <f>SUM(Q3:Q211)</f>
        <v>5832</v>
      </c>
      <c r="S211" s="330">
        <f>SUM(M3:M211)</f>
        <v>89115</v>
      </c>
    </row>
    <row r="212" ht="22.65" customHeight="1">
      <c r="B212" s="358">
        <v>44094</v>
      </c>
      <c r="C212" s="331">
        <v>88237</v>
      </c>
      <c r="D212" s="332">
        <v>5865</v>
      </c>
      <c r="E212" s="361"/>
      <c r="F212" s="332">
        <v>23739</v>
      </c>
      <c r="G212" s="332">
        <v>19514</v>
      </c>
      <c r="H212" s="346">
        <v>2860</v>
      </c>
      <c r="I212" s="346">
        <v>5366</v>
      </c>
      <c r="J212" s="346"/>
      <c r="K212" s="346"/>
      <c r="L212" s="347"/>
      <c r="M212" s="346">
        <v>133</v>
      </c>
      <c r="N212" s="332">
        <f>D212-D211</f>
        <v>0</v>
      </c>
      <c r="O212" s="346">
        <f>M212-M211</f>
        <v>-146</v>
      </c>
      <c r="P212" s="332">
        <f>N212-N211</f>
        <v>0</v>
      </c>
      <c r="Q212" s="332">
        <v>4</v>
      </c>
      <c r="R212" s="332">
        <f>SUM(Q3:Q212)</f>
        <v>5836</v>
      </c>
      <c r="S212" s="332">
        <f>SUM(M3:M212)</f>
        <v>89248</v>
      </c>
    </row>
    <row r="213" ht="22.65" customHeight="1">
      <c r="B213" s="358">
        <v>44095</v>
      </c>
      <c r="C213" s="329">
        <v>88237</v>
      </c>
      <c r="D213" s="330">
        <v>5865</v>
      </c>
      <c r="E213" s="362"/>
      <c r="F213" s="330">
        <v>23739</v>
      </c>
      <c r="G213" s="330">
        <v>19514</v>
      </c>
      <c r="H213" s="344">
        <v>2860</v>
      </c>
      <c r="I213" s="344">
        <v>5366</v>
      </c>
      <c r="J213" s="344"/>
      <c r="K213" s="344"/>
      <c r="L213" s="350"/>
      <c r="M213" s="344">
        <v>268</v>
      </c>
      <c r="N213" s="330">
        <f>D213-D212</f>
        <v>0</v>
      </c>
      <c r="O213" s="344">
        <f>M213-M212</f>
        <v>135</v>
      </c>
      <c r="P213" s="330">
        <f>N213-N212</f>
        <v>0</v>
      </c>
      <c r="Q213" s="330">
        <v>2</v>
      </c>
      <c r="R213" s="330">
        <f>SUM(Q3:Q213)</f>
        <v>5838</v>
      </c>
      <c r="S213" s="330">
        <f>SUM(M3:M213)</f>
        <v>89516</v>
      </c>
    </row>
    <row r="214" ht="22.65" customHeight="1">
      <c r="B214" s="358">
        <v>44096</v>
      </c>
      <c r="C214" s="331">
        <v>89436</v>
      </c>
      <c r="D214" s="332">
        <v>5870</v>
      </c>
      <c r="E214" s="361"/>
      <c r="F214" s="332">
        <v>24117</v>
      </c>
      <c r="G214" s="332">
        <v>19681</v>
      </c>
      <c r="H214" s="346">
        <v>2911</v>
      </c>
      <c r="I214" s="346">
        <v>5508</v>
      </c>
      <c r="J214" s="346"/>
      <c r="K214" s="346"/>
      <c r="L214" s="347"/>
      <c r="M214" s="346">
        <v>438</v>
      </c>
      <c r="N214" s="332">
        <f>D214-D213</f>
        <v>5</v>
      </c>
      <c r="O214" s="346">
        <f>M214-M213</f>
        <v>170</v>
      </c>
      <c r="P214" s="332">
        <f>N214-N213</f>
        <v>5</v>
      </c>
      <c r="Q214" s="332">
        <v>1</v>
      </c>
      <c r="R214" s="332">
        <f>SUM(Q3:Q214)</f>
        <v>5839</v>
      </c>
      <c r="S214" s="332">
        <f>SUM(M3:M214)</f>
        <v>89954</v>
      </c>
    </row>
    <row r="215" ht="22.65" customHeight="1">
      <c r="B215" s="358">
        <v>44097</v>
      </c>
      <c r="C215" s="329">
        <v>89756</v>
      </c>
      <c r="D215" s="330">
        <v>5876</v>
      </c>
      <c r="E215" s="362"/>
      <c r="F215" s="330">
        <v>24179</v>
      </c>
      <c r="G215" s="330">
        <v>19709</v>
      </c>
      <c r="H215" s="344">
        <v>2922</v>
      </c>
      <c r="I215" s="344">
        <v>5556</v>
      </c>
      <c r="J215" s="344"/>
      <c r="K215" s="344"/>
      <c r="L215" s="350"/>
      <c r="M215" s="344">
        <v>554</v>
      </c>
      <c r="N215" s="330">
        <f>D215-D214</f>
        <v>6</v>
      </c>
      <c r="O215" s="344">
        <f>M215-M214</f>
        <v>116</v>
      </c>
      <c r="P215" s="330">
        <f>N215-N214</f>
        <v>1</v>
      </c>
      <c r="Q215" s="330">
        <v>0</v>
      </c>
      <c r="R215" s="330">
        <f>SUM(Q3:Q215)</f>
        <v>5839</v>
      </c>
      <c r="S215" s="330">
        <f>SUM(M3:M215)</f>
        <v>90508</v>
      </c>
    </row>
    <row r="216" ht="22.65" customHeight="1">
      <c r="B216" s="358">
        <v>44098</v>
      </c>
      <c r="C216" s="331">
        <v>90289</v>
      </c>
      <c r="D216" s="332">
        <v>5878</v>
      </c>
      <c r="E216" s="361"/>
      <c r="F216" s="332">
        <v>24309</v>
      </c>
      <c r="G216" s="332">
        <v>19845</v>
      </c>
      <c r="H216" s="346">
        <v>2930</v>
      </c>
      <c r="I216" s="346">
        <v>5596</v>
      </c>
      <c r="J216" s="346"/>
      <c r="K216" s="346"/>
      <c r="L216" s="347"/>
      <c r="M216" s="346">
        <v>540</v>
      </c>
      <c r="N216" s="332">
        <f>D216-D215</f>
        <v>2</v>
      </c>
      <c r="O216" s="346">
        <f>M216-M215</f>
        <v>-14</v>
      </c>
      <c r="P216" s="332">
        <f>N216-N215</f>
        <v>-4</v>
      </c>
      <c r="Q216" s="332">
        <v>1</v>
      </c>
      <c r="R216" s="332">
        <f>SUM(Q3:Q216)</f>
        <v>5840</v>
      </c>
      <c r="S216" s="332">
        <f>SUM(M3:M216)</f>
        <v>91048</v>
      </c>
    </row>
    <row r="217" ht="22.65" customHeight="1">
      <c r="B217" s="358">
        <v>44099</v>
      </c>
      <c r="C217" s="329">
        <v>90923</v>
      </c>
      <c r="D217" s="330">
        <v>5880</v>
      </c>
      <c r="E217" s="362"/>
      <c r="F217" s="330">
        <v>24594</v>
      </c>
      <c r="G217" s="330">
        <v>19972</v>
      </c>
      <c r="H217" s="344">
        <v>2936</v>
      </c>
      <c r="I217" s="344">
        <v>5640</v>
      </c>
      <c r="J217" s="344"/>
      <c r="K217" s="344"/>
      <c r="L217" s="350"/>
      <c r="M217" s="344">
        <v>632</v>
      </c>
      <c r="N217" s="330">
        <f>D217-D216</f>
        <v>2</v>
      </c>
      <c r="O217" s="344">
        <f>M217-M216</f>
        <v>92</v>
      </c>
      <c r="P217" s="330">
        <f>N217-N216</f>
        <v>0</v>
      </c>
      <c r="Q217" s="330">
        <v>4</v>
      </c>
      <c r="R217" s="330">
        <f>SUM(Q3:Q217)</f>
        <v>5844</v>
      </c>
      <c r="S217" s="330">
        <f>SUM(M3:M217)</f>
        <v>91680</v>
      </c>
    </row>
    <row r="218" ht="22.65" customHeight="1">
      <c r="B218" s="358">
        <v>44100</v>
      </c>
      <c r="C218" s="331">
        <v>90923</v>
      </c>
      <c r="D218" s="332">
        <v>5880</v>
      </c>
      <c r="E218" s="361"/>
      <c r="F218" s="332">
        <v>24594</v>
      </c>
      <c r="G218" s="332">
        <v>19972</v>
      </c>
      <c r="H218" s="346">
        <v>2936</v>
      </c>
      <c r="I218" s="346">
        <v>5640</v>
      </c>
      <c r="J218" s="346"/>
      <c r="K218" s="346"/>
      <c r="L218" s="347"/>
      <c r="M218" s="346">
        <v>325</v>
      </c>
      <c r="N218" s="332">
        <f>D218-D217</f>
        <v>0</v>
      </c>
      <c r="O218" s="346">
        <f>M218-M217</f>
        <v>-307</v>
      </c>
      <c r="P218" s="332">
        <f>N218-N217</f>
        <v>-2</v>
      </c>
      <c r="Q218" s="332">
        <v>2</v>
      </c>
      <c r="R218" s="332">
        <f>SUM(Q3:Q218)</f>
        <v>5846</v>
      </c>
      <c r="S218" s="332">
        <f>SUM(M3:M218)</f>
        <v>92005</v>
      </c>
    </row>
    <row r="219" ht="22.65" customHeight="1">
      <c r="B219" s="358">
        <v>44101</v>
      </c>
      <c r="C219" s="329">
        <v>90923</v>
      </c>
      <c r="D219" s="330">
        <v>5880</v>
      </c>
      <c r="E219" s="362"/>
      <c r="F219" s="330">
        <v>24594</v>
      </c>
      <c r="G219" s="330">
        <v>19972</v>
      </c>
      <c r="H219" s="344">
        <v>2936</v>
      </c>
      <c r="I219" s="344">
        <v>5640</v>
      </c>
      <c r="J219" s="344"/>
      <c r="K219" s="344"/>
      <c r="L219" s="350"/>
      <c r="M219" s="344">
        <v>167</v>
      </c>
      <c r="N219" s="330">
        <f>D219-D218</f>
        <v>0</v>
      </c>
      <c r="O219" s="344">
        <f>M219-M218</f>
        <v>-158</v>
      </c>
      <c r="P219" s="330">
        <f>N219-N218</f>
        <v>0</v>
      </c>
      <c r="Q219" s="330">
        <v>1</v>
      </c>
      <c r="R219" s="330">
        <f>SUM(Q3:Q219)</f>
        <v>5847</v>
      </c>
      <c r="S219" s="330">
        <f>SUM(M3:M219)</f>
        <v>92172</v>
      </c>
    </row>
    <row r="220" ht="22.65" customHeight="1">
      <c r="B220" s="358">
        <v>44102</v>
      </c>
      <c r="C220" s="331">
        <v>90923</v>
      </c>
      <c r="D220" s="332">
        <v>5880</v>
      </c>
      <c r="E220" s="361"/>
      <c r="F220" s="332">
        <v>24594</v>
      </c>
      <c r="G220" s="332">
        <v>19972</v>
      </c>
      <c r="H220" s="346">
        <v>2936</v>
      </c>
      <c r="I220" s="346">
        <v>5640</v>
      </c>
      <c r="J220" s="346"/>
      <c r="K220" s="346"/>
      <c r="L220" s="347"/>
      <c r="M220" s="346">
        <v>378</v>
      </c>
      <c r="N220" s="332">
        <f>D220-D219</f>
        <v>0</v>
      </c>
      <c r="O220" s="346">
        <f>M220-M219</f>
        <v>211</v>
      </c>
      <c r="P220" s="332">
        <f>N220-N219</f>
        <v>0</v>
      </c>
      <c r="Q220" s="332">
        <v>1</v>
      </c>
      <c r="R220" s="332">
        <f>SUM(Q3:Q220)</f>
        <v>5848</v>
      </c>
      <c r="S220" s="332">
        <f>SUM(M3:M220)</f>
        <v>92550</v>
      </c>
    </row>
    <row r="221" ht="22.65" customHeight="1">
      <c r="B221" s="358">
        <v>44103</v>
      </c>
      <c r="C221" s="329">
        <v>92466</v>
      </c>
      <c r="D221" s="330">
        <v>5890</v>
      </c>
      <c r="E221" s="362"/>
      <c r="F221" s="330">
        <v>25046</v>
      </c>
      <c r="G221" s="330">
        <v>20202</v>
      </c>
      <c r="H221" s="344">
        <v>2969</v>
      </c>
      <c r="I221" s="344">
        <v>5793</v>
      </c>
      <c r="J221" s="344"/>
      <c r="K221" s="344"/>
      <c r="L221" s="350"/>
      <c r="M221" s="344">
        <v>613</v>
      </c>
      <c r="N221" s="330">
        <f>D221-D220</f>
        <v>10</v>
      </c>
      <c r="O221" s="344">
        <f>M221-M220</f>
        <v>235</v>
      </c>
      <c r="P221" s="330">
        <f>N221-N220</f>
        <v>10</v>
      </c>
      <c r="Q221" s="330">
        <v>2</v>
      </c>
      <c r="R221" s="330">
        <f>SUM(Q3:Q221)</f>
        <v>5850</v>
      </c>
      <c r="S221" s="330">
        <f>SUM(M3:M221)</f>
        <v>93163</v>
      </c>
    </row>
    <row r="222" ht="22.65" customHeight="1">
      <c r="B222" s="358">
        <v>44104</v>
      </c>
      <c r="C222" s="331">
        <v>92863</v>
      </c>
      <c r="D222" s="332">
        <v>5893</v>
      </c>
      <c r="E222" s="361"/>
      <c r="F222" s="332">
        <v>25146</v>
      </c>
      <c r="G222" s="332">
        <v>20247</v>
      </c>
      <c r="H222" s="346">
        <v>2991</v>
      </c>
      <c r="I222" s="346">
        <v>5861</v>
      </c>
      <c r="J222" s="346"/>
      <c r="K222" s="346"/>
      <c r="L222" s="347"/>
      <c r="M222" s="346">
        <v>688</v>
      </c>
      <c r="N222" s="332">
        <f>D222-D221</f>
        <v>3</v>
      </c>
      <c r="O222" s="346">
        <f>M222-M221</f>
        <v>75</v>
      </c>
      <c r="P222" s="332">
        <f>N222-N221</f>
        <v>-7</v>
      </c>
      <c r="Q222" s="332">
        <v>4</v>
      </c>
      <c r="R222" s="332">
        <f>SUM(Q3:Q222)</f>
        <v>5854</v>
      </c>
      <c r="S222" s="332">
        <f>SUM(M3:M222)</f>
        <v>93851</v>
      </c>
    </row>
    <row r="223" ht="22.65" customHeight="1">
      <c r="B223" s="358">
        <v>44105</v>
      </c>
      <c r="C223" s="329">
        <v>93615</v>
      </c>
      <c r="D223" s="330">
        <v>5893</v>
      </c>
      <c r="E223" s="362"/>
      <c r="F223" s="330">
        <v>24459</v>
      </c>
      <c r="G223" s="330">
        <v>20328</v>
      </c>
      <c r="H223" s="344">
        <v>3014</v>
      </c>
      <c r="I223" s="344">
        <v>5950</v>
      </c>
      <c r="J223" s="344"/>
      <c r="K223" s="344"/>
      <c r="L223" s="350"/>
      <c r="M223" s="344">
        <v>634</v>
      </c>
      <c r="N223" s="330">
        <f>D223-D222</f>
        <v>0</v>
      </c>
      <c r="O223" s="344">
        <f>M223-M222</f>
        <v>-54</v>
      </c>
      <c r="P223" s="330">
        <f>N223-N222</f>
        <v>-3</v>
      </c>
      <c r="Q223" s="330">
        <v>1</v>
      </c>
      <c r="R223" s="330">
        <f>SUM(Q3:Q223)</f>
        <v>5855</v>
      </c>
      <c r="S223" s="330">
        <f>SUM(M3:M223)</f>
        <v>94485</v>
      </c>
    </row>
    <row r="224" ht="22.65" customHeight="1">
      <c r="B224" s="358">
        <v>44106</v>
      </c>
      <c r="C224" s="331">
        <v>94283</v>
      </c>
      <c r="D224" s="332">
        <v>5895</v>
      </c>
      <c r="E224" s="361"/>
      <c r="F224" s="332">
        <v>25668</v>
      </c>
      <c r="G224" s="332">
        <v>20406</v>
      </c>
      <c r="H224" s="346">
        <v>3025</v>
      </c>
      <c r="I224" s="346">
        <v>6034</v>
      </c>
      <c r="J224" s="346"/>
      <c r="K224" s="346"/>
      <c r="L224" s="347"/>
      <c r="M224" s="346">
        <v>712</v>
      </c>
      <c r="N224" s="332">
        <f>D224-D223</f>
        <v>2</v>
      </c>
      <c r="O224" s="346">
        <f>M224-M223</f>
        <v>78</v>
      </c>
      <c r="P224" s="332">
        <f>N224-N223</f>
        <v>2</v>
      </c>
      <c r="Q224" s="332">
        <v>3</v>
      </c>
      <c r="R224" s="332">
        <f>SUM(Q3:Q224)</f>
        <v>5858</v>
      </c>
      <c r="S224" s="332">
        <f>SUM(M3:M224)</f>
        <v>95197</v>
      </c>
    </row>
    <row r="225" ht="22.65" customHeight="1">
      <c r="B225" s="358">
        <v>44107</v>
      </c>
      <c r="C225" s="329">
        <v>94283</v>
      </c>
      <c r="D225" s="330">
        <v>5895</v>
      </c>
      <c r="E225" s="362"/>
      <c r="F225" s="330">
        <v>25668</v>
      </c>
      <c r="G225" s="330">
        <v>20406</v>
      </c>
      <c r="H225" s="344">
        <v>3025</v>
      </c>
      <c r="I225" s="344">
        <v>6034</v>
      </c>
      <c r="J225" s="344"/>
      <c r="K225" s="344"/>
      <c r="L225" s="350"/>
      <c r="M225" s="344">
        <v>461</v>
      </c>
      <c r="N225" s="330">
        <f>D225-D224</f>
        <v>0</v>
      </c>
      <c r="O225" s="344">
        <f>M225-M224</f>
        <v>-251</v>
      </c>
      <c r="P225" s="330">
        <f>N225-N224</f>
        <v>-2</v>
      </c>
      <c r="Q225" s="330">
        <v>3</v>
      </c>
      <c r="R225" s="330">
        <f>SUM(Q3:Q225)</f>
        <v>5861</v>
      </c>
      <c r="S225" s="330">
        <f>SUM(M3:M225)</f>
        <v>95658</v>
      </c>
    </row>
    <row r="226" ht="22.65" customHeight="1">
      <c r="B226" s="358">
        <v>44108</v>
      </c>
      <c r="C226" s="331">
        <v>94283</v>
      </c>
      <c r="D226" s="332">
        <v>5895</v>
      </c>
      <c r="E226" s="361"/>
      <c r="F226" s="332">
        <v>25668</v>
      </c>
      <c r="G226" s="332">
        <v>20406</v>
      </c>
      <c r="H226" s="346">
        <v>3025</v>
      </c>
      <c r="I226" s="346">
        <v>6034</v>
      </c>
      <c r="J226" s="346"/>
      <c r="K226" s="346"/>
      <c r="L226" s="347"/>
      <c r="M226" s="346">
        <v>155</v>
      </c>
      <c r="N226" s="332">
        <f>D226-D225</f>
        <v>0</v>
      </c>
      <c r="O226" s="346">
        <f>M226-M225</f>
        <v>-306</v>
      </c>
      <c r="P226" s="332">
        <f>N226-N225</f>
        <v>0</v>
      </c>
      <c r="Q226" s="332">
        <v>3</v>
      </c>
      <c r="R226" s="332">
        <f>SUM(Q3:Q226)</f>
        <v>5864</v>
      </c>
      <c r="S226" s="332">
        <f>SUM(M3:M226)</f>
        <v>95813</v>
      </c>
    </row>
    <row r="227" ht="22.65" customHeight="1">
      <c r="B227" s="358">
        <v>44109</v>
      </c>
      <c r="C227" s="329">
        <v>94283</v>
      </c>
      <c r="D227" s="330">
        <v>5895</v>
      </c>
      <c r="E227" s="362"/>
      <c r="F227" s="330">
        <v>25668</v>
      </c>
      <c r="G227" s="330">
        <v>20406</v>
      </c>
      <c r="H227" s="344">
        <v>3025</v>
      </c>
      <c r="I227" s="344">
        <v>6034</v>
      </c>
      <c r="J227" s="344"/>
      <c r="K227" s="344"/>
      <c r="L227" s="350"/>
      <c r="M227" s="344">
        <v>375</v>
      </c>
      <c r="N227" s="330">
        <f>D227-D226</f>
        <v>0</v>
      </c>
      <c r="O227" s="344">
        <f>M227-M226</f>
        <v>220</v>
      </c>
      <c r="P227" s="330">
        <f>N227-N226</f>
        <v>0</v>
      </c>
      <c r="Q227" s="330">
        <v>2</v>
      </c>
      <c r="R227" s="330">
        <f>SUM(Q3:Q227)</f>
        <v>5866</v>
      </c>
      <c r="S227" s="330">
        <f>SUM(M3:M227)</f>
        <v>96188</v>
      </c>
    </row>
    <row r="228" ht="22.65" customHeight="1">
      <c r="B228" s="358">
        <v>44110</v>
      </c>
      <c r="C228" s="331">
        <v>96145</v>
      </c>
      <c r="D228" s="332">
        <v>5883</v>
      </c>
      <c r="E228" s="361"/>
      <c r="F228" s="332">
        <v>26306</v>
      </c>
      <c r="G228" s="332">
        <v>20596</v>
      </c>
      <c r="H228" s="346">
        <v>3139</v>
      </c>
      <c r="I228" s="346">
        <v>6217</v>
      </c>
      <c r="J228" s="346"/>
      <c r="K228" s="346"/>
      <c r="L228" s="347"/>
      <c r="M228" s="346">
        <v>786</v>
      </c>
      <c r="N228" s="332">
        <f>D228-D227</f>
        <v>-12</v>
      </c>
      <c r="O228" s="346">
        <f>M228-M227</f>
        <v>411</v>
      </c>
      <c r="P228" s="332">
        <f>N228-N227</f>
        <v>-12</v>
      </c>
      <c r="Q228" s="332">
        <v>4</v>
      </c>
      <c r="R228" s="332">
        <f>SUM(Q3:Q228)</f>
        <v>5870</v>
      </c>
      <c r="S228" s="332">
        <f>SUM(M3:M228)</f>
        <v>96974</v>
      </c>
    </row>
    <row r="229" ht="22.65" customHeight="1">
      <c r="B229" s="358">
        <v>44111</v>
      </c>
      <c r="C229" s="329">
        <v>96677</v>
      </c>
      <c r="D229" s="330">
        <v>5892</v>
      </c>
      <c r="E229" s="362"/>
      <c r="F229" s="330">
        <v>26456</v>
      </c>
      <c r="G229" s="330">
        <v>20647</v>
      </c>
      <c r="H229" s="344">
        <v>3181</v>
      </c>
      <c r="I229" s="344">
        <v>6247</v>
      </c>
      <c r="J229" s="344"/>
      <c r="K229" s="344"/>
      <c r="L229" s="350"/>
      <c r="M229" s="344">
        <v>831</v>
      </c>
      <c r="N229" s="330">
        <f>D229-D228</f>
        <v>9</v>
      </c>
      <c r="O229" s="344">
        <f>M229-M228</f>
        <v>45</v>
      </c>
      <c r="P229" s="330">
        <f>N229-N228</f>
        <v>21</v>
      </c>
      <c r="Q229" s="330">
        <v>3</v>
      </c>
      <c r="R229" s="330">
        <f>SUM(Q3:Q229)</f>
        <v>5873</v>
      </c>
      <c r="S229" s="330">
        <f>SUM(M3:M229)</f>
        <v>97805</v>
      </c>
    </row>
    <row r="230" ht="22.65" customHeight="1">
      <c r="B230" s="358">
        <v>44112</v>
      </c>
      <c r="C230" s="331">
        <v>97532</v>
      </c>
      <c r="D230" s="332">
        <v>5892</v>
      </c>
      <c r="E230" s="361"/>
      <c r="F230" s="332">
        <v>26824</v>
      </c>
      <c r="G230" s="332">
        <v>20754</v>
      </c>
      <c r="H230" s="346">
        <v>3202</v>
      </c>
      <c r="I230" s="346">
        <v>6309</v>
      </c>
      <c r="J230" s="346"/>
      <c r="K230" s="346"/>
      <c r="L230" s="347"/>
      <c r="M230" s="346">
        <v>836</v>
      </c>
      <c r="N230" s="332">
        <f>D230-D229</f>
        <v>0</v>
      </c>
      <c r="O230" s="346">
        <f>M230-M229</f>
        <v>5</v>
      </c>
      <c r="P230" s="332">
        <f>N230-N229</f>
        <v>-9</v>
      </c>
      <c r="Q230" s="332">
        <v>1</v>
      </c>
      <c r="R230" s="332">
        <f>SUM(Q3:Q230)</f>
        <v>5874</v>
      </c>
      <c r="S230" s="332">
        <f>SUM(M3:M230)</f>
        <v>98641</v>
      </c>
    </row>
    <row r="231" ht="22.65" customHeight="1">
      <c r="B231" s="358">
        <v>44113</v>
      </c>
      <c r="C231" s="329">
        <v>98451</v>
      </c>
      <c r="D231" s="330">
        <v>5894</v>
      </c>
      <c r="E231" s="362"/>
      <c r="F231" s="330">
        <v>27161</v>
      </c>
      <c r="G231" s="330">
        <v>20876</v>
      </c>
      <c r="H231" s="344">
        <v>3256</v>
      </c>
      <c r="I231" s="344">
        <v>6403</v>
      </c>
      <c r="J231" s="344"/>
      <c r="K231" s="344"/>
      <c r="L231" s="350"/>
      <c r="M231" s="344">
        <v>783</v>
      </c>
      <c r="N231" s="330">
        <f>D231-D230</f>
        <v>2</v>
      </c>
      <c r="O231" s="344">
        <f>M231-M230</f>
        <v>-53</v>
      </c>
      <c r="P231" s="330">
        <f>N231-N230</f>
        <v>2</v>
      </c>
      <c r="Q231" s="330">
        <v>5</v>
      </c>
      <c r="R231" s="330">
        <f>SUM(Q3:Q231)</f>
        <v>5879</v>
      </c>
      <c r="S231" s="330">
        <f>SUM(M3:M231)</f>
        <v>99424</v>
      </c>
    </row>
    <row r="232" ht="22.65" customHeight="1">
      <c r="B232" s="358">
        <v>44114</v>
      </c>
      <c r="C232" s="331">
        <v>98451</v>
      </c>
      <c r="D232" s="332">
        <v>5894</v>
      </c>
      <c r="E232" s="361"/>
      <c r="F232" s="332">
        <v>27161</v>
      </c>
      <c r="G232" s="332">
        <v>20876</v>
      </c>
      <c r="H232" s="346">
        <v>3256</v>
      </c>
      <c r="I232" s="346">
        <v>6403</v>
      </c>
      <c r="J232" s="346"/>
      <c r="K232" s="346"/>
      <c r="L232" s="347"/>
      <c r="M232" s="346">
        <v>510</v>
      </c>
      <c r="N232" s="332">
        <f>D232-D231</f>
        <v>0</v>
      </c>
      <c r="O232" s="346">
        <f>M232-M231</f>
        <v>-273</v>
      </c>
      <c r="P232" s="332">
        <f>N232-N231</f>
        <v>-2</v>
      </c>
      <c r="Q232" s="332">
        <v>5</v>
      </c>
      <c r="R232" s="332">
        <f>SUM(Q3:Q232)</f>
        <v>5884</v>
      </c>
      <c r="S232" s="332">
        <f>SUM(M3:M232)</f>
        <v>99934</v>
      </c>
    </row>
    <row r="233" ht="22.65" customHeight="1">
      <c r="B233" s="358">
        <v>44115</v>
      </c>
      <c r="C233" s="329">
        <v>98451</v>
      </c>
      <c r="D233" s="330">
        <v>5894</v>
      </c>
      <c r="E233" s="362"/>
      <c r="F233" s="330">
        <v>27161</v>
      </c>
      <c r="G233" s="330">
        <v>20876</v>
      </c>
      <c r="H233" s="344">
        <v>3256</v>
      </c>
      <c r="I233" s="344">
        <v>6403</v>
      </c>
      <c r="J233" s="344"/>
      <c r="K233" s="344"/>
      <c r="L233" s="350"/>
      <c r="M233" s="344">
        <v>161</v>
      </c>
      <c r="N233" s="330">
        <f>D233-D232</f>
        <v>0</v>
      </c>
      <c r="O233" s="344">
        <f>M233-M232</f>
        <v>-349</v>
      </c>
      <c r="P233" s="330">
        <f>N233-N232</f>
        <v>0</v>
      </c>
      <c r="Q233" s="330">
        <v>2</v>
      </c>
      <c r="R233" s="330">
        <f>SUM(Q3:Q233)</f>
        <v>5886</v>
      </c>
      <c r="S233" s="330">
        <f>SUM(M3:M233)</f>
        <v>100095</v>
      </c>
    </row>
    <row r="234" ht="22.65" customHeight="1">
      <c r="B234" s="358">
        <v>44116</v>
      </c>
      <c r="C234" s="331">
        <v>98451</v>
      </c>
      <c r="D234" s="332">
        <v>5894</v>
      </c>
      <c r="E234" s="361"/>
      <c r="F234" s="332">
        <v>27161</v>
      </c>
      <c r="G234" s="332">
        <v>20876</v>
      </c>
      <c r="H234" s="346">
        <v>3256</v>
      </c>
      <c r="I234" s="346">
        <v>6403</v>
      </c>
      <c r="J234" s="346"/>
      <c r="K234" s="346"/>
      <c r="L234" s="347"/>
      <c r="M234" s="346">
        <v>637</v>
      </c>
      <c r="N234" s="332">
        <f>D234-D233</f>
        <v>0</v>
      </c>
      <c r="O234" s="346">
        <f>M234-M233</f>
        <v>476</v>
      </c>
      <c r="P234" s="332">
        <f>N234-N233</f>
        <v>0</v>
      </c>
      <c r="Q234" s="332">
        <v>3</v>
      </c>
      <c r="R234" s="332">
        <f>SUM(Q3:Q234)</f>
        <v>5889</v>
      </c>
      <c r="S234" s="332">
        <f>SUM(M3:M234)</f>
        <v>100732</v>
      </c>
    </row>
    <row r="235" ht="22.65" customHeight="1">
      <c r="B235" s="358">
        <v>44117</v>
      </c>
      <c r="C235" s="329">
        <v>100654</v>
      </c>
      <c r="D235" s="330">
        <v>5899</v>
      </c>
      <c r="E235" s="362"/>
      <c r="F235" s="330">
        <v>27821</v>
      </c>
      <c r="G235" s="330">
        <v>21136</v>
      </c>
      <c r="H235" s="344">
        <v>3406</v>
      </c>
      <c r="I235" s="344">
        <v>6594</v>
      </c>
      <c r="J235" s="344"/>
      <c r="K235" s="344"/>
      <c r="L235" s="350"/>
      <c r="M235" s="344">
        <v>916</v>
      </c>
      <c r="N235" s="330">
        <f>D235-D234</f>
        <v>5</v>
      </c>
      <c r="O235" s="344">
        <f>M235-M234</f>
        <v>279</v>
      </c>
      <c r="P235" s="330">
        <f>N235-N234</f>
        <v>5</v>
      </c>
      <c r="Q235" s="330">
        <v>1</v>
      </c>
      <c r="R235" s="330">
        <f>SUM(Q3:Q235)</f>
        <v>5890</v>
      </c>
      <c r="S235" s="330">
        <f>SUM(M3:M235)</f>
        <v>101648</v>
      </c>
    </row>
    <row r="236" ht="22.65" customHeight="1">
      <c r="B236" s="358">
        <v>44118</v>
      </c>
      <c r="C236" s="331">
        <v>101332</v>
      </c>
      <c r="D236" s="332">
        <v>5907</v>
      </c>
      <c r="E236" s="361"/>
      <c r="F236" s="332">
        <v>27942</v>
      </c>
      <c r="G236" s="332">
        <v>21225</v>
      </c>
      <c r="H236" s="346">
        <v>3460</v>
      </c>
      <c r="I236" s="346">
        <v>6675</v>
      </c>
      <c r="J236" s="346"/>
      <c r="K236" s="346"/>
      <c r="L236" s="347"/>
      <c r="M236" s="346">
        <v>968</v>
      </c>
      <c r="N236" s="332">
        <f>D236-D235</f>
        <v>8</v>
      </c>
      <c r="O236" s="346">
        <f>M236-M235</f>
        <v>52</v>
      </c>
      <c r="P236" s="332">
        <f>N236-N235</f>
        <v>3</v>
      </c>
      <c r="Q236" s="332">
        <v>2</v>
      </c>
      <c r="R236" s="332">
        <f>SUM(Q3:Q236)</f>
        <v>5892</v>
      </c>
      <c r="S236" s="332">
        <f>SUM(M3:M236)</f>
        <v>102616</v>
      </c>
    </row>
    <row r="237" ht="22.65" customHeight="1">
      <c r="B237" s="358">
        <v>44119</v>
      </c>
      <c r="C237" s="329">
        <v>102407</v>
      </c>
      <c r="D237" s="330">
        <v>5910</v>
      </c>
      <c r="E237" s="362"/>
      <c r="F237" s="330">
        <v>28346</v>
      </c>
      <c r="G237" s="330">
        <v>21355</v>
      </c>
      <c r="H237" s="344">
        <v>3505</v>
      </c>
      <c r="I237" s="344">
        <v>6807</v>
      </c>
      <c r="J237" s="344"/>
      <c r="K237" s="344"/>
      <c r="L237" s="350"/>
      <c r="M237" s="344">
        <v>902</v>
      </c>
      <c r="N237" s="330">
        <f>D237-D236</f>
        <v>3</v>
      </c>
      <c r="O237" s="344">
        <f>M237-M236</f>
        <v>-66</v>
      </c>
      <c r="P237" s="330">
        <f>N237-N236</f>
        <v>-5</v>
      </c>
      <c r="Q237" s="330">
        <v>3</v>
      </c>
      <c r="R237" s="330">
        <f>SUM(Q3:Q237)</f>
        <v>5895</v>
      </c>
      <c r="S237" s="330">
        <f>SUM(M3:M237)</f>
        <v>103518</v>
      </c>
    </row>
    <row r="238" ht="22.65" customHeight="1">
      <c r="B238" s="358">
        <v>44120</v>
      </c>
      <c r="C238" s="331">
        <v>103200</v>
      </c>
      <c r="D238" s="332">
        <v>5918</v>
      </c>
      <c r="E238" s="361"/>
      <c r="F238" s="332">
        <v>28592</v>
      </c>
      <c r="G238" s="332">
        <v>21475</v>
      </c>
      <c r="H238" s="346">
        <v>3549</v>
      </c>
      <c r="I238" s="346">
        <v>6920</v>
      </c>
      <c r="J238" s="346"/>
      <c r="K238" s="346"/>
      <c r="L238" s="347"/>
      <c r="M238" s="346">
        <v>1179</v>
      </c>
      <c r="N238" s="332">
        <f>D238-D237</f>
        <v>8</v>
      </c>
      <c r="O238" s="346">
        <f>M238-M237</f>
        <v>277</v>
      </c>
      <c r="P238" s="332">
        <f>N238-N237</f>
        <v>5</v>
      </c>
      <c r="Q238" s="332">
        <v>2</v>
      </c>
      <c r="R238" s="332">
        <f>SUM(Q3:Q238)</f>
        <v>5897</v>
      </c>
      <c r="S238" s="332">
        <f>SUM(M3:M238)</f>
        <v>104697</v>
      </c>
    </row>
    <row r="239" ht="22.65" customHeight="1">
      <c r="B239" s="358">
        <v>44121</v>
      </c>
      <c r="C239" s="329">
        <v>103200</v>
      </c>
      <c r="D239" s="330">
        <v>5918</v>
      </c>
      <c r="E239" s="362"/>
      <c r="F239" s="330">
        <v>28592</v>
      </c>
      <c r="G239" s="330">
        <v>21475</v>
      </c>
      <c r="H239" s="344">
        <v>3549</v>
      </c>
      <c r="I239" s="344">
        <v>6920</v>
      </c>
      <c r="J239" s="344"/>
      <c r="K239" s="344"/>
      <c r="L239" s="350"/>
      <c r="M239" s="344">
        <v>697</v>
      </c>
      <c r="N239" s="330">
        <f>D239-D238</f>
        <v>0</v>
      </c>
      <c r="O239" s="344">
        <f>M239-M238</f>
        <v>-482</v>
      </c>
      <c r="P239" s="330">
        <f>N239-N238</f>
        <v>-8</v>
      </c>
      <c r="Q239" s="330">
        <v>4</v>
      </c>
      <c r="R239" s="330">
        <f>SUM(Q3:Q239)</f>
        <v>5901</v>
      </c>
      <c r="S239" s="330">
        <f>SUM(M3:M239)</f>
        <v>105394</v>
      </c>
    </row>
    <row r="240" ht="22.65" customHeight="1">
      <c r="B240" s="358">
        <v>44122</v>
      </c>
      <c r="C240" s="331">
        <v>103200</v>
      </c>
      <c r="D240" s="332">
        <v>5918</v>
      </c>
      <c r="E240" s="361"/>
      <c r="F240" s="332">
        <v>28592</v>
      </c>
      <c r="G240" s="332">
        <v>21475</v>
      </c>
      <c r="H240" s="346">
        <v>3549</v>
      </c>
      <c r="I240" s="346">
        <v>6920</v>
      </c>
      <c r="J240" s="346"/>
      <c r="K240" s="346"/>
      <c r="L240" s="347"/>
      <c r="M240" s="346">
        <v>321</v>
      </c>
      <c r="N240" s="332">
        <f>D240-D239</f>
        <v>0</v>
      </c>
      <c r="O240" s="346">
        <f>M240-M239</f>
        <v>-376</v>
      </c>
      <c r="P240" s="332">
        <f>N240-N239</f>
        <v>0</v>
      </c>
      <c r="Q240" s="332">
        <v>1</v>
      </c>
      <c r="R240" s="332">
        <f>SUM(Q3:Q240)</f>
        <v>5902</v>
      </c>
      <c r="S240" s="332">
        <f>SUM(M3:M240)</f>
        <v>105715</v>
      </c>
    </row>
    <row r="241" ht="22.65" customHeight="1">
      <c r="B241" s="358">
        <v>44123</v>
      </c>
      <c r="C241" s="329">
        <v>103200</v>
      </c>
      <c r="D241" s="330">
        <v>5918</v>
      </c>
      <c r="E241" s="362"/>
      <c r="F241" s="330">
        <v>28592</v>
      </c>
      <c r="G241" s="330">
        <v>21475</v>
      </c>
      <c r="H241" s="344">
        <v>3549</v>
      </c>
      <c r="I241" s="344">
        <v>6920</v>
      </c>
      <c r="J241" s="344"/>
      <c r="K241" s="344"/>
      <c r="L241" s="350"/>
      <c r="M241" s="344">
        <v>770</v>
      </c>
      <c r="N241" s="330">
        <f>D241-D240</f>
        <v>0</v>
      </c>
      <c r="O241" s="344">
        <f>M241-M240</f>
        <v>449</v>
      </c>
      <c r="P241" s="330">
        <f>N241-N240</f>
        <v>0</v>
      </c>
      <c r="Q241" s="330">
        <v>4</v>
      </c>
      <c r="R241" s="330">
        <f>SUM(Q3:Q241)</f>
        <v>5906</v>
      </c>
      <c r="S241" s="330">
        <f>SUM(M3:M241)</f>
        <v>106485</v>
      </c>
    </row>
    <row r="242" ht="22.65" customHeight="1">
      <c r="B242" s="358">
        <v>44124</v>
      </c>
      <c r="C242" s="331">
        <v>106380</v>
      </c>
      <c r="D242" s="332">
        <v>5922</v>
      </c>
      <c r="E242" s="361"/>
      <c r="F242" s="332">
        <v>29497</v>
      </c>
      <c r="G242" s="332">
        <v>21885</v>
      </c>
      <c r="H242" s="346">
        <v>3752</v>
      </c>
      <c r="I242" s="346">
        <v>7424</v>
      </c>
      <c r="J242" s="346"/>
      <c r="K242" s="346"/>
      <c r="L242" s="347"/>
      <c r="M242" s="346">
        <v>1290</v>
      </c>
      <c r="N242" s="332">
        <f>D242-D241</f>
        <v>4</v>
      </c>
      <c r="O242" s="346">
        <f>M242-M241</f>
        <v>520</v>
      </c>
      <c r="P242" s="332">
        <f>N242-N241</f>
        <v>4</v>
      </c>
      <c r="Q242" s="332">
        <v>4</v>
      </c>
      <c r="R242" s="332">
        <f>SUM(Q3:Q242)</f>
        <v>5910</v>
      </c>
      <c r="S242" s="332">
        <f>SUM(M3:M242)</f>
        <v>107775</v>
      </c>
    </row>
    <row r="243" ht="22.65" customHeight="1">
      <c r="B243" s="358">
        <v>44125</v>
      </c>
      <c r="C243" s="329">
        <v>107355</v>
      </c>
      <c r="D243" s="330">
        <v>5929</v>
      </c>
      <c r="E243" s="362"/>
      <c r="F243" s="330">
        <v>29848</v>
      </c>
      <c r="G243" s="330">
        <v>21911</v>
      </c>
      <c r="H243" s="344">
        <v>3819</v>
      </c>
      <c r="I243" s="344">
        <v>7513</v>
      </c>
      <c r="J243" s="344"/>
      <c r="K243" s="344"/>
      <c r="L243" s="350"/>
      <c r="M243" s="344">
        <v>1570</v>
      </c>
      <c r="N243" s="330">
        <f>D243-D242</f>
        <v>7</v>
      </c>
      <c r="O243" s="344">
        <f>M243-M242</f>
        <v>280</v>
      </c>
      <c r="P243" s="330">
        <f>N243-N242</f>
        <v>3</v>
      </c>
      <c r="Q243" s="330">
        <v>3</v>
      </c>
      <c r="R243" s="330">
        <f>SUM(Q3:Q243)</f>
        <v>5913</v>
      </c>
      <c r="S243" s="330">
        <f>SUM(M3:M243)</f>
        <v>109345</v>
      </c>
    </row>
    <row r="244" ht="22.65" customHeight="1">
      <c r="B244" s="358">
        <v>44126</v>
      </c>
      <c r="C244" s="331">
        <v>108969</v>
      </c>
      <c r="D244" s="332">
        <v>5930</v>
      </c>
      <c r="E244" s="361"/>
      <c r="F244" s="332">
        <v>30392</v>
      </c>
      <c r="G244" s="332">
        <v>22187</v>
      </c>
      <c r="H244" s="346">
        <v>3890</v>
      </c>
      <c r="I244" s="346">
        <v>7831</v>
      </c>
      <c r="J244" s="346"/>
      <c r="K244" s="346"/>
      <c r="L244" s="347"/>
      <c r="M244" s="346">
        <v>1666</v>
      </c>
      <c r="N244" s="332">
        <f>D244-D243</f>
        <v>1</v>
      </c>
      <c r="O244" s="346">
        <f>M244-M243</f>
        <v>96</v>
      </c>
      <c r="P244" s="332">
        <f>N244-N243</f>
        <v>-6</v>
      </c>
      <c r="Q244" s="332">
        <v>9</v>
      </c>
      <c r="R244" s="332">
        <f>SUM(Q3:Q244)</f>
        <v>5922</v>
      </c>
      <c r="S244" s="332">
        <f>SUM(M3:M244)</f>
        <v>111011</v>
      </c>
    </row>
    <row r="245" ht="22.65" customHeight="1">
      <c r="B245" s="358">
        <v>44127</v>
      </c>
      <c r="C245" s="329">
        <v>110594</v>
      </c>
      <c r="D245" s="330">
        <v>5933</v>
      </c>
      <c r="E245" s="362"/>
      <c r="F245" s="330">
        <v>30838</v>
      </c>
      <c r="G245" s="330">
        <v>22457</v>
      </c>
      <c r="H245" s="344">
        <v>3985</v>
      </c>
      <c r="I245" s="344">
        <v>8106</v>
      </c>
      <c r="J245" s="344"/>
      <c r="K245" s="344"/>
      <c r="L245" s="350"/>
      <c r="M245" s="344">
        <v>1868</v>
      </c>
      <c r="N245" s="330">
        <f>D245-D244</f>
        <v>3</v>
      </c>
      <c r="O245" s="344">
        <f>M245-M244</f>
        <v>202</v>
      </c>
      <c r="P245" s="330">
        <f>N245-N244</f>
        <v>2</v>
      </c>
      <c r="Q245" s="330">
        <v>7</v>
      </c>
      <c r="R245" s="330">
        <f>SUM(Q3:Q245)</f>
        <v>5929</v>
      </c>
      <c r="S245" s="330">
        <f>SUM(M3:M245)</f>
        <v>112879</v>
      </c>
    </row>
    <row r="246" ht="22.65" customHeight="1">
      <c r="B246" s="358">
        <v>44128</v>
      </c>
      <c r="C246" s="331">
        <v>110594</v>
      </c>
      <c r="D246" s="332">
        <v>5933</v>
      </c>
      <c r="E246" s="361"/>
      <c r="F246" s="332">
        <v>30838</v>
      </c>
      <c r="G246" s="332">
        <v>22457</v>
      </c>
      <c r="H246" s="346">
        <v>3985</v>
      </c>
      <c r="I246" s="346">
        <v>8106</v>
      </c>
      <c r="J246" s="346"/>
      <c r="K246" s="346"/>
      <c r="L246" s="347"/>
      <c r="M246" s="346">
        <v>1477</v>
      </c>
      <c r="N246" s="332">
        <f>D246-D245</f>
        <v>0</v>
      </c>
      <c r="O246" s="346">
        <f>M246-M245</f>
        <v>-391</v>
      </c>
      <c r="P246" s="332">
        <f>N246-N245</f>
        <v>-3</v>
      </c>
      <c r="Q246" s="332">
        <v>8</v>
      </c>
      <c r="R246" s="332">
        <f>SUM(Q3:Q246)</f>
        <v>5937</v>
      </c>
      <c r="S246" s="332">
        <f>SUM(M3:M246)</f>
        <v>114356</v>
      </c>
    </row>
    <row r="247" ht="22.65" customHeight="1">
      <c r="B247" s="358">
        <v>44129</v>
      </c>
      <c r="C247" s="329">
        <v>110594</v>
      </c>
      <c r="D247" s="330">
        <v>5933</v>
      </c>
      <c r="E247" s="362"/>
      <c r="F247" s="330">
        <v>30838</v>
      </c>
      <c r="G247" s="330">
        <v>22457</v>
      </c>
      <c r="H247" s="344">
        <v>3985</v>
      </c>
      <c r="I247" s="344">
        <v>8106</v>
      </c>
      <c r="J247" s="344"/>
      <c r="K247" s="344"/>
      <c r="L247" s="350"/>
      <c r="M247" s="344">
        <v>514</v>
      </c>
      <c r="N247" s="330">
        <f>D247-D246</f>
        <v>0</v>
      </c>
      <c r="O247" s="344">
        <f>M247-M246</f>
        <v>-963</v>
      </c>
      <c r="P247" s="330">
        <f>N247-N246</f>
        <v>0</v>
      </c>
      <c r="Q247" s="330">
        <v>8</v>
      </c>
      <c r="R247" s="330">
        <f>SUM(Q3:Q247)</f>
        <v>5945</v>
      </c>
      <c r="S247" s="330">
        <f>SUM(M3:M247)</f>
        <v>114870</v>
      </c>
    </row>
    <row r="248" ht="22.65" customHeight="1">
      <c r="B248" s="358">
        <v>44130</v>
      </c>
      <c r="C248" s="331">
        <v>110594</v>
      </c>
      <c r="D248" s="332">
        <v>5933</v>
      </c>
      <c r="E248" s="361"/>
      <c r="F248" s="332">
        <v>30838</v>
      </c>
      <c r="G248" s="332">
        <v>22457</v>
      </c>
      <c r="H248" s="346">
        <v>3985</v>
      </c>
      <c r="I248" s="346">
        <v>8106</v>
      </c>
      <c r="J248" s="346"/>
      <c r="K248" s="346"/>
      <c r="L248" s="347"/>
      <c r="M248" s="346">
        <v>1068</v>
      </c>
      <c r="N248" s="332">
        <f>D248-D247</f>
        <v>0</v>
      </c>
      <c r="O248" s="346">
        <f>M248-M247</f>
        <v>554</v>
      </c>
      <c r="P248" s="332">
        <f>N248-N247</f>
        <v>0</v>
      </c>
      <c r="Q248" s="332">
        <v>11</v>
      </c>
      <c r="R248" s="332">
        <f>SUM(Q3:Q248)</f>
        <v>5956</v>
      </c>
      <c r="S248" s="332">
        <f>SUM(M3:M248)</f>
        <v>115938</v>
      </c>
    </row>
    <row r="249" ht="22.65" customHeight="1">
      <c r="B249" s="358">
        <v>44131</v>
      </c>
      <c r="C249" s="329">
        <v>115785</v>
      </c>
      <c r="D249" s="330">
        <v>5918</v>
      </c>
      <c r="E249" s="362"/>
      <c r="F249" s="330">
        <v>32516</v>
      </c>
      <c r="G249" s="330">
        <v>23328</v>
      </c>
      <c r="H249" s="344">
        <v>4407</v>
      </c>
      <c r="I249" s="344">
        <v>8652</v>
      </c>
      <c r="J249" s="344"/>
      <c r="K249" s="344"/>
      <c r="L249" s="350"/>
      <c r="M249" s="344">
        <v>2415</v>
      </c>
      <c r="N249" s="330">
        <f>D249-D248</f>
        <v>-15</v>
      </c>
      <c r="O249" s="344">
        <f>M249-M248</f>
        <v>1347</v>
      </c>
      <c r="P249" s="330">
        <f>N249-N248</f>
        <v>-15</v>
      </c>
      <c r="Q249" s="330">
        <v>9</v>
      </c>
      <c r="R249" s="330">
        <f>SUM(Q3:Q249)</f>
        <v>5965</v>
      </c>
      <c r="S249" s="330">
        <f>SUM(M3:M249)</f>
        <v>118353</v>
      </c>
    </row>
    <row r="250" ht="24.15" customHeight="1">
      <c r="B250" s="363">
        <v>44132</v>
      </c>
      <c r="C250" s="331">
        <v>117913</v>
      </c>
      <c r="D250" s="332">
        <v>5927</v>
      </c>
      <c r="E250" s="361"/>
      <c r="F250" s="332">
        <v>32915</v>
      </c>
      <c r="G250" s="332">
        <v>23648</v>
      </c>
      <c r="H250" s="346">
        <v>4553</v>
      </c>
      <c r="I250" s="346">
        <v>9001</v>
      </c>
      <c r="J250" s="346"/>
      <c r="K250" s="346"/>
      <c r="L250" s="347"/>
      <c r="M250" s="346">
        <v>3390</v>
      </c>
      <c r="N250" s="332">
        <f>D250-D249</f>
        <v>9</v>
      </c>
      <c r="O250" s="346">
        <f>M250-M249</f>
        <v>975</v>
      </c>
      <c r="P250" s="332">
        <f>N250-N249</f>
        <v>24</v>
      </c>
      <c r="Q250" s="332">
        <v>9</v>
      </c>
      <c r="R250" s="332">
        <f>SUM(Q3:Q250)</f>
        <v>5974</v>
      </c>
      <c r="S250" s="332">
        <f>SUM(M3:M250)</f>
        <v>121743</v>
      </c>
    </row>
    <row r="251" ht="25.65" customHeight="1">
      <c r="B251" s="364">
        <v>44133</v>
      </c>
      <c r="C251" s="365">
        <v>121167</v>
      </c>
      <c r="D251" s="330">
        <v>5934</v>
      </c>
      <c r="E251" s="362"/>
      <c r="F251" s="330">
        <v>34070</v>
      </c>
      <c r="G251" s="330">
        <v>24154</v>
      </c>
      <c r="H251" s="344">
        <v>4662</v>
      </c>
      <c r="I251" s="344">
        <v>9512</v>
      </c>
      <c r="J251" s="344"/>
      <c r="K251" s="344"/>
      <c r="L251" s="350"/>
      <c r="M251" s="344">
        <v>3263</v>
      </c>
      <c r="N251" s="330">
        <f>D251-D250</f>
        <v>7</v>
      </c>
      <c r="O251" s="344">
        <f>M251-M250</f>
        <v>-127</v>
      </c>
      <c r="P251" s="330">
        <f>N251-N250</f>
        <v>-2</v>
      </c>
      <c r="Q251" s="330">
        <v>9</v>
      </c>
      <c r="R251" s="330">
        <f>SUM(Q3:Q251)</f>
        <v>5983</v>
      </c>
      <c r="S251" s="330">
        <f>SUM(M3:M251)</f>
        <v>125006</v>
      </c>
    </row>
    <row r="252" ht="24.15" customHeight="1">
      <c r="B252" s="366">
        <v>44134</v>
      </c>
      <c r="C252" s="331">
        <v>124355</v>
      </c>
      <c r="D252" s="332">
        <v>5938</v>
      </c>
      <c r="E252" s="361"/>
      <c r="F252" s="332">
        <v>34937</v>
      </c>
      <c r="G252" s="332">
        <v>24896</v>
      </c>
      <c r="H252" s="346">
        <v>4828</v>
      </c>
      <c r="I252" s="346">
        <v>9981</v>
      </c>
      <c r="J252" s="346"/>
      <c r="K252" s="346"/>
      <c r="L252" s="347"/>
      <c r="M252" s="346">
        <v>4056</v>
      </c>
      <c r="N252" s="332">
        <f>D252-D251</f>
        <v>4</v>
      </c>
      <c r="O252" s="346">
        <f>M252-M251</f>
        <v>793</v>
      </c>
      <c r="P252" s="332">
        <f>N252-N251</f>
        <v>-3</v>
      </c>
      <c r="Q252" s="332">
        <v>9</v>
      </c>
      <c r="R252" s="332">
        <f>SUM(Q3:Q252)</f>
        <v>5992</v>
      </c>
      <c r="S252" s="332">
        <f>SUM(M3:M252)</f>
        <v>129062</v>
      </c>
    </row>
    <row r="253" ht="22.65" customHeight="1">
      <c r="B253" s="358">
        <v>44135</v>
      </c>
      <c r="C253" s="329">
        <v>124355</v>
      </c>
      <c r="D253" s="330">
        <v>5938</v>
      </c>
      <c r="E253" s="362"/>
      <c r="F253" s="330">
        <v>34937</v>
      </c>
      <c r="G253" s="330">
        <v>24896</v>
      </c>
      <c r="H253" s="344">
        <v>4828</v>
      </c>
      <c r="I253" s="344">
        <v>9981</v>
      </c>
      <c r="J253" s="344"/>
      <c r="K253" s="344"/>
      <c r="L253" s="350"/>
      <c r="M253" s="344">
        <v>2987</v>
      </c>
      <c r="N253" s="330">
        <f>D253-D252</f>
        <v>0</v>
      </c>
      <c r="O253" s="344">
        <f>M253-M252</f>
        <v>-1069</v>
      </c>
      <c r="P253" s="330">
        <f>N253-N252</f>
        <v>-4</v>
      </c>
      <c r="Q253" s="330">
        <v>13</v>
      </c>
      <c r="R253" s="330">
        <f>SUM(Q3:Q253)</f>
        <v>6005</v>
      </c>
      <c r="S253" s="330">
        <f>SUM(M3:M253)</f>
        <v>132049</v>
      </c>
    </row>
    <row r="254" ht="22.65" customHeight="1">
      <c r="B254" s="358">
        <v>44136</v>
      </c>
      <c r="C254" s="331">
        <v>124355</v>
      </c>
      <c r="D254" s="332">
        <v>5938</v>
      </c>
      <c r="E254" s="361"/>
      <c r="F254" s="332">
        <v>34937</v>
      </c>
      <c r="G254" s="332">
        <v>24896</v>
      </c>
      <c r="H254" s="346">
        <v>4828</v>
      </c>
      <c r="I254" s="346">
        <v>9981</v>
      </c>
      <c r="J254" s="346"/>
      <c r="K254" s="346"/>
      <c r="L254" s="347"/>
      <c r="M254" s="346">
        <v>1298</v>
      </c>
      <c r="N254" s="332">
        <f>D254-D253</f>
        <v>0</v>
      </c>
      <c r="O254" s="346">
        <f>M254-M253</f>
        <v>-1689</v>
      </c>
      <c r="P254" s="332">
        <f>N254-N253</f>
        <v>0</v>
      </c>
      <c r="Q254" s="332">
        <v>22</v>
      </c>
      <c r="R254" s="332">
        <f>SUM(Q3:Q254)</f>
        <v>6027</v>
      </c>
      <c r="S254" s="332">
        <f>SUM(M3:M254)</f>
        <v>133347</v>
      </c>
    </row>
    <row r="255" ht="24.15" customHeight="1">
      <c r="B255" s="363">
        <v>44137</v>
      </c>
      <c r="C255" s="329">
        <v>124355</v>
      </c>
      <c r="D255" s="330">
        <v>5938</v>
      </c>
      <c r="E255" s="362"/>
      <c r="F255" s="330">
        <v>34937</v>
      </c>
      <c r="G255" s="330">
        <v>24896</v>
      </c>
      <c r="H255" s="344">
        <v>4828</v>
      </c>
      <c r="I255" s="344">
        <v>9981</v>
      </c>
      <c r="J255" s="344"/>
      <c r="K255" s="344"/>
      <c r="L255" s="350"/>
      <c r="M255" s="344">
        <v>1570</v>
      </c>
      <c r="N255" s="330">
        <f>D255-D254</f>
        <v>0</v>
      </c>
      <c r="O255" s="344">
        <f>M255-M254</f>
        <v>272</v>
      </c>
      <c r="P255" s="330">
        <f>N255-N254</f>
        <v>0</v>
      </c>
      <c r="Q255" s="330">
        <v>20</v>
      </c>
      <c r="R255" s="330">
        <f>SUM(Q3:Q255)</f>
        <v>6047</v>
      </c>
      <c r="S255" s="330">
        <f>SUM(M3:M255)</f>
        <v>134917</v>
      </c>
    </row>
    <row r="256" ht="25.65" customHeight="1">
      <c r="B256" s="364">
        <v>44138</v>
      </c>
      <c r="C256" s="367">
        <v>134532</v>
      </c>
      <c r="D256" s="332">
        <v>5969</v>
      </c>
      <c r="E256" s="361"/>
      <c r="F256" s="332">
        <v>38254</v>
      </c>
      <c r="G256" s="332">
        <v>26260</v>
      </c>
      <c r="H256" s="346">
        <v>5395</v>
      </c>
      <c r="I256" s="346">
        <v>11146</v>
      </c>
      <c r="J256" s="346"/>
      <c r="K256" s="346"/>
      <c r="L256" s="347"/>
      <c r="M256" s="346">
        <v>3609</v>
      </c>
      <c r="N256" s="332">
        <f>D256-D255</f>
        <v>31</v>
      </c>
      <c r="O256" s="346">
        <f>M256-M255</f>
        <v>2039</v>
      </c>
      <c r="P256" s="332">
        <f>N256-N255</f>
        <v>31</v>
      </c>
      <c r="Q256" s="332">
        <v>19</v>
      </c>
      <c r="R256" s="332">
        <f>SUM(Q3:Q256)</f>
        <v>6066</v>
      </c>
      <c r="S256" s="332">
        <f>SUM(M3:M256)</f>
        <v>138526</v>
      </c>
    </row>
    <row r="257" ht="25.65" customHeight="1">
      <c r="B257" s="368">
        <v>44139</v>
      </c>
      <c r="C257" s="329">
        <v>137730</v>
      </c>
      <c r="D257" s="330">
        <v>5997</v>
      </c>
      <c r="E257" s="362"/>
      <c r="F257" s="330">
        <v>38965</v>
      </c>
      <c r="G257" s="330">
        <v>26721</v>
      </c>
      <c r="H257" s="344">
        <v>5593</v>
      </c>
      <c r="I257" s="344">
        <v>11624</v>
      </c>
      <c r="J257" s="344"/>
      <c r="K257" s="344"/>
      <c r="L257" s="350"/>
      <c r="M257" s="344">
        <v>4485</v>
      </c>
      <c r="N257" s="330">
        <f>D257-D256</f>
        <v>28</v>
      </c>
      <c r="O257" s="344">
        <f>M257-M256</f>
        <v>876</v>
      </c>
      <c r="P257" s="330">
        <f>N257-N256</f>
        <v>-3</v>
      </c>
      <c r="Q257" s="330">
        <v>21</v>
      </c>
      <c r="R257" s="330">
        <f>SUM(Q3:Q257)</f>
        <v>6087</v>
      </c>
      <c r="S257" s="330">
        <f>SUM(M3:M257)</f>
        <v>143011</v>
      </c>
    </row>
    <row r="258" ht="25.65" customHeight="1">
      <c r="B258" s="364">
        <v>44140</v>
      </c>
      <c r="C258" s="367">
        <v>141764</v>
      </c>
      <c r="D258" s="332">
        <v>6002</v>
      </c>
      <c r="E258" s="361"/>
      <c r="F258" s="332">
        <v>40090</v>
      </c>
      <c r="G258" s="332">
        <v>27354</v>
      </c>
      <c r="H258" s="346">
        <v>5698</v>
      </c>
      <c r="I258" s="346">
        <v>12202</v>
      </c>
      <c r="J258" s="346"/>
      <c r="K258" s="346"/>
      <c r="L258" s="347"/>
      <c r="M258" s="346">
        <v>4746</v>
      </c>
      <c r="N258" s="332">
        <f>D258-D257</f>
        <v>5</v>
      </c>
      <c r="O258" s="346">
        <f>M258-M257</f>
        <v>261</v>
      </c>
      <c r="P258" s="332">
        <f>N258-N257</f>
        <v>-23</v>
      </c>
      <c r="Q258" s="332">
        <v>22</v>
      </c>
      <c r="R258" s="332">
        <f>SUM(Q3:Q258)</f>
        <v>6109</v>
      </c>
      <c r="S258" s="332">
        <f>SUM(M3:M258)</f>
        <v>147757</v>
      </c>
    </row>
    <row r="259" ht="24.15" customHeight="1">
      <c r="B259" s="366">
        <v>44141</v>
      </c>
      <c r="C259" s="329">
        <v>146461</v>
      </c>
      <c r="D259" s="330">
        <v>6022</v>
      </c>
      <c r="E259" s="362"/>
      <c r="F259" s="330">
        <v>41615</v>
      </c>
      <c r="G259" s="330">
        <v>28085</v>
      </c>
      <c r="H259" s="344">
        <v>5957</v>
      </c>
      <c r="I259" s="344">
        <v>12641</v>
      </c>
      <c r="J259" s="344"/>
      <c r="K259" s="344"/>
      <c r="L259" s="350"/>
      <c r="M259" s="344">
        <v>4454</v>
      </c>
      <c r="N259" s="330">
        <f>D259-D258</f>
        <v>20</v>
      </c>
      <c r="O259" s="344">
        <f>M259-M258</f>
        <v>-292</v>
      </c>
      <c r="P259" s="330">
        <f>N259-N258</f>
        <v>15</v>
      </c>
      <c r="Q259" s="330">
        <v>25</v>
      </c>
      <c r="R259" s="330">
        <f>SUM(Q3:Q259)</f>
        <v>6134</v>
      </c>
      <c r="S259" s="330">
        <f>SUM(M3:M259)</f>
        <v>152211</v>
      </c>
    </row>
    <row r="260" ht="22.65" customHeight="1">
      <c r="B260" s="358">
        <v>44142</v>
      </c>
      <c r="C260" s="331">
        <v>146461</v>
      </c>
      <c r="D260" s="332">
        <v>6022</v>
      </c>
      <c r="E260" s="361"/>
      <c r="F260" s="332">
        <v>41615</v>
      </c>
      <c r="G260" s="332">
        <v>28085</v>
      </c>
      <c r="H260" s="346">
        <v>5957</v>
      </c>
      <c r="I260" s="346">
        <v>12641</v>
      </c>
      <c r="J260" s="346"/>
      <c r="K260" s="346"/>
      <c r="L260" s="347"/>
      <c r="M260" s="346">
        <v>4453</v>
      </c>
      <c r="N260" s="332">
        <f>D260-D259</f>
        <v>0</v>
      </c>
      <c r="O260" s="346">
        <f>M260-M259</f>
        <v>-1</v>
      </c>
      <c r="P260" s="332">
        <f>N260-N259</f>
        <v>-20</v>
      </c>
      <c r="Q260" s="332">
        <v>26</v>
      </c>
      <c r="R260" s="332">
        <f>SUM(Q3:Q260)</f>
        <v>6160</v>
      </c>
      <c r="S260" s="332">
        <f>SUM(M3:M260)</f>
        <v>156664</v>
      </c>
    </row>
    <row r="261" ht="22.65" customHeight="1">
      <c r="B261" s="358">
        <v>44143</v>
      </c>
      <c r="C261" s="329">
        <v>146461</v>
      </c>
      <c r="D261" s="330">
        <v>6022</v>
      </c>
      <c r="E261" s="362"/>
      <c r="F261" s="330">
        <v>41615</v>
      </c>
      <c r="G261" s="330">
        <v>28085</v>
      </c>
      <c r="H261" s="344">
        <v>5957</v>
      </c>
      <c r="I261" s="344">
        <v>12641</v>
      </c>
      <c r="J261" s="344"/>
      <c r="K261" s="344"/>
      <c r="L261" s="350"/>
      <c r="M261" s="344">
        <v>2098</v>
      </c>
      <c r="N261" s="330">
        <f>D261-D260</f>
        <v>0</v>
      </c>
      <c r="O261" s="344">
        <f>M261-M260</f>
        <v>-2355</v>
      </c>
      <c r="P261" s="330">
        <f>N261-N260</f>
        <v>0</v>
      </c>
      <c r="Q261" s="330">
        <v>22</v>
      </c>
      <c r="R261" s="330">
        <f>SUM(Q3:Q261)</f>
        <v>6182</v>
      </c>
      <c r="S261" s="330">
        <f>SUM(M3:M261)</f>
        <v>158762</v>
      </c>
    </row>
    <row r="262" ht="22.65" customHeight="1">
      <c r="B262" s="358">
        <v>44144</v>
      </c>
      <c r="C262" s="331">
        <v>146461</v>
      </c>
      <c r="D262" s="332">
        <v>6022</v>
      </c>
      <c r="E262" s="361"/>
      <c r="F262" s="332">
        <v>41615</v>
      </c>
      <c r="G262" s="332">
        <v>28085</v>
      </c>
      <c r="H262" s="346">
        <v>5957</v>
      </c>
      <c r="I262" s="346">
        <v>12641</v>
      </c>
      <c r="J262" s="346"/>
      <c r="K262" s="346"/>
      <c r="L262" s="347"/>
      <c r="M262" s="346">
        <v>3727</v>
      </c>
      <c r="N262" s="332">
        <f>D262-D261</f>
        <v>0</v>
      </c>
      <c r="O262" s="346">
        <f>M262-M261</f>
        <v>1629</v>
      </c>
      <c r="P262" s="332">
        <f>N262-N261</f>
        <v>0</v>
      </c>
      <c r="Q262" s="332">
        <v>34</v>
      </c>
      <c r="R262" s="332">
        <f>SUM(Q3:Q262)</f>
        <v>6216</v>
      </c>
      <c r="S262" s="332">
        <f>SUM(M3:M262)</f>
        <v>162489</v>
      </c>
    </row>
    <row r="263" ht="22.65" customHeight="1">
      <c r="B263" s="358">
        <v>44145</v>
      </c>
      <c r="C263" s="329">
        <v>162240</v>
      </c>
      <c r="D263" s="330">
        <v>6057</v>
      </c>
      <c r="E263" s="362"/>
      <c r="F263" s="330">
        <v>46377</v>
      </c>
      <c r="G263" s="330">
        <v>30555</v>
      </c>
      <c r="H263" s="344">
        <v>6575</v>
      </c>
      <c r="I263" s="344">
        <v>14787</v>
      </c>
      <c r="J263" s="344"/>
      <c r="K263" s="344"/>
      <c r="L263" s="350"/>
      <c r="M263" s="344">
        <v>4500</v>
      </c>
      <c r="N263" s="330">
        <f>D263-D262</f>
        <v>35</v>
      </c>
      <c r="O263" s="344">
        <f>M263-M262</f>
        <v>773</v>
      </c>
      <c r="P263" s="330">
        <f>N263-N262</f>
        <v>35</v>
      </c>
      <c r="Q263" s="330">
        <v>35</v>
      </c>
      <c r="R263" s="330">
        <f>SUM(Q3:Q263)</f>
        <v>6251</v>
      </c>
      <c r="S263" s="330">
        <f>SUM(M3:M263)</f>
        <v>166989</v>
      </c>
    </row>
    <row r="264" ht="22.65" customHeight="1">
      <c r="B264" s="358">
        <v>44146</v>
      </c>
      <c r="C264" s="331">
        <v>166707</v>
      </c>
      <c r="D264" s="332">
        <v>6082</v>
      </c>
      <c r="E264" s="361"/>
      <c r="F264" s="332">
        <v>47685</v>
      </c>
      <c r="G264" s="332">
        <v>31151</v>
      </c>
      <c r="H264" s="346">
        <v>6824</v>
      </c>
      <c r="I264" s="346">
        <v>15475</v>
      </c>
      <c r="J264" s="346"/>
      <c r="K264" s="346"/>
      <c r="L264" s="347"/>
      <c r="M264" s="346">
        <v>5711</v>
      </c>
      <c r="N264" s="332">
        <f>D264-D263</f>
        <v>25</v>
      </c>
      <c r="O264" s="346">
        <f>M264-M263</f>
        <v>1211</v>
      </c>
      <c r="P264" s="332">
        <f>N264-N263</f>
        <v>-10</v>
      </c>
      <c r="Q264" s="332">
        <v>27</v>
      </c>
      <c r="R264" s="332">
        <f>SUM(Q4:Q264)</f>
        <v>6278</v>
      </c>
      <c r="S264" s="332">
        <f>SUM(M4:M264)</f>
        <v>172700</v>
      </c>
    </row>
    <row r="265" ht="22.65" customHeight="1">
      <c r="B265" s="358">
        <v>44147</v>
      </c>
      <c r="C265" s="329">
        <v>171365</v>
      </c>
      <c r="D265" s="330">
        <v>6122</v>
      </c>
      <c r="E265" s="362"/>
      <c r="F265" s="330">
        <v>49232</v>
      </c>
      <c r="G265" s="330">
        <v>31980</v>
      </c>
      <c r="H265" s="344">
        <v>6915</v>
      </c>
      <c r="I265" s="344">
        <v>15956</v>
      </c>
      <c r="J265" s="344"/>
      <c r="K265" s="344"/>
      <c r="L265" s="350"/>
      <c r="M265" s="344">
        <v>5568</v>
      </c>
      <c r="N265" s="330">
        <f>D265-D264</f>
        <v>40</v>
      </c>
      <c r="O265" s="344">
        <f>M265-M264</f>
        <v>-143</v>
      </c>
      <c r="P265" s="330">
        <f>N265-N264</f>
        <v>15</v>
      </c>
      <c r="Q265" s="330">
        <v>27</v>
      </c>
      <c r="R265" s="330">
        <f>SUM(Q5:Q265)</f>
        <v>6305</v>
      </c>
      <c r="S265" s="330">
        <f>SUM(M5:M265)</f>
        <v>178268</v>
      </c>
    </row>
    <row r="266" ht="22.65" customHeight="1">
      <c r="B266" s="358">
        <v>44148</v>
      </c>
      <c r="C266" s="331">
        <v>177355</v>
      </c>
      <c r="D266" s="332">
        <v>6164</v>
      </c>
      <c r="E266" s="361"/>
      <c r="F266" s="332">
        <v>51043</v>
      </c>
      <c r="G266" s="332">
        <v>32726</v>
      </c>
      <c r="H266" s="346">
        <v>7327</v>
      </c>
      <c r="I266" s="346">
        <v>16639</v>
      </c>
      <c r="J266" s="346"/>
      <c r="K266" s="346"/>
      <c r="L266" s="347"/>
      <c r="M266" s="346">
        <v>6734</v>
      </c>
      <c r="N266" s="332">
        <f>D266-D265</f>
        <v>42</v>
      </c>
      <c r="O266" s="346">
        <f>M266-M265</f>
        <v>1166</v>
      </c>
      <c r="P266" s="332">
        <f>N266-N265</f>
        <v>2</v>
      </c>
      <c r="Q266" s="332">
        <v>32</v>
      </c>
      <c r="R266" s="332">
        <f>SUM(Q6:Q266)</f>
        <v>6337</v>
      </c>
      <c r="S266" s="332">
        <f>SUM(M6:M266)</f>
        <v>185001</v>
      </c>
    </row>
    <row r="267" ht="22.65" customHeight="1">
      <c r="B267" s="358">
        <v>44149</v>
      </c>
      <c r="C267" s="329">
        <v>177355</v>
      </c>
      <c r="D267" s="330">
        <v>6164</v>
      </c>
      <c r="E267" s="362"/>
      <c r="F267" s="330">
        <v>51043</v>
      </c>
      <c r="G267" s="330">
        <v>32726</v>
      </c>
      <c r="H267" s="344">
        <v>7327</v>
      </c>
      <c r="I267" s="344">
        <v>16639</v>
      </c>
      <c r="J267" s="344"/>
      <c r="K267" s="344"/>
      <c r="L267" s="350"/>
      <c r="M267" s="344">
        <v>3515</v>
      </c>
      <c r="N267" s="330">
        <f>D267-D266</f>
        <v>0</v>
      </c>
      <c r="O267" s="344">
        <f>M267-M266</f>
        <v>-3219</v>
      </c>
      <c r="P267" s="330">
        <f>N267-N266</f>
        <v>-42</v>
      </c>
      <c r="Q267" s="330">
        <v>36</v>
      </c>
      <c r="R267" s="330">
        <f>SUM(Q7:Q267)</f>
        <v>6373</v>
      </c>
      <c r="S267" s="330">
        <f>SUM(M7:M267)</f>
        <v>188515</v>
      </c>
    </row>
    <row r="268" ht="22.65" customHeight="1">
      <c r="B268" s="358">
        <v>44150</v>
      </c>
      <c r="C268" s="331">
        <v>177355</v>
      </c>
      <c r="D268" s="332">
        <v>6164</v>
      </c>
      <c r="E268" s="361"/>
      <c r="F268" s="332">
        <v>51043</v>
      </c>
      <c r="G268" s="332">
        <v>32726</v>
      </c>
      <c r="H268" s="346">
        <v>7327</v>
      </c>
      <c r="I268" s="346">
        <v>16639</v>
      </c>
      <c r="J268" s="346"/>
      <c r="K268" s="346"/>
      <c r="L268" s="347"/>
      <c r="M268" s="346">
        <v>1582</v>
      </c>
      <c r="N268" s="332">
        <f>D268-D267</f>
        <v>0</v>
      </c>
      <c r="O268" s="346">
        <f>M268-M267</f>
        <v>-1933</v>
      </c>
      <c r="P268" s="332">
        <f>N268-N267</f>
        <v>0</v>
      </c>
      <c r="Q268" s="332">
        <v>39</v>
      </c>
      <c r="R268" s="332">
        <f>SUM(Q8:Q268)</f>
        <v>6412</v>
      </c>
      <c r="S268" s="332">
        <f>SUM(M8:M268)</f>
        <v>190089</v>
      </c>
    </row>
    <row r="269" ht="22.65" customHeight="1">
      <c r="B269" s="358">
        <v>44151</v>
      </c>
      <c r="C269" s="329">
        <v>177355</v>
      </c>
      <c r="D269" s="330">
        <v>6164</v>
      </c>
      <c r="E269" s="362"/>
      <c r="F269" s="330">
        <v>51043</v>
      </c>
      <c r="G269" s="330">
        <v>32726</v>
      </c>
      <c r="H269" s="344">
        <v>7327</v>
      </c>
      <c r="I269" s="344">
        <v>16639</v>
      </c>
      <c r="J269" s="344"/>
      <c r="K269" s="344"/>
      <c r="L269" s="350"/>
      <c r="M269" s="344">
        <v>2547</v>
      </c>
      <c r="N269" s="330">
        <f>D269-D268</f>
        <v>0</v>
      </c>
      <c r="O269" s="344">
        <f>M269-M268</f>
        <v>965</v>
      </c>
      <c r="P269" s="330">
        <f>N269-N268</f>
        <v>0</v>
      </c>
      <c r="Q269" s="330">
        <v>36</v>
      </c>
      <c r="R269" s="330">
        <f>SUM(Q9:Q269)</f>
        <v>6448</v>
      </c>
      <c r="S269" s="330">
        <f>SUM(M9:M269)</f>
        <v>192633</v>
      </c>
    </row>
    <row r="270" ht="22.65" customHeight="1">
      <c r="B270" s="358">
        <v>44152</v>
      </c>
      <c r="C270" s="331">
        <v>192439</v>
      </c>
      <c r="D270" s="332">
        <v>6225</v>
      </c>
      <c r="E270" s="361"/>
      <c r="F270" s="332">
        <v>55950</v>
      </c>
      <c r="G270" s="332">
        <v>34663</v>
      </c>
      <c r="H270" s="346">
        <v>7822</v>
      </c>
      <c r="I270" s="346">
        <v>18574</v>
      </c>
      <c r="J270" s="346"/>
      <c r="K270" s="346"/>
      <c r="L270" s="347"/>
      <c r="M270" s="346">
        <v>4460</v>
      </c>
      <c r="N270" s="332">
        <f>D270-D269</f>
        <v>61</v>
      </c>
      <c r="O270" s="346">
        <f>M270-M269</f>
        <v>1913</v>
      </c>
      <c r="P270" s="332">
        <f>N270-N269</f>
        <v>61</v>
      </c>
      <c r="Q270" s="332">
        <v>39</v>
      </c>
      <c r="R270" s="332">
        <f>SUM(Q10:Q270)</f>
        <v>6487</v>
      </c>
      <c r="S270" s="332">
        <f>SUM(M10:M270)</f>
        <v>197093</v>
      </c>
    </row>
    <row r="271" ht="22.65" customHeight="1">
      <c r="B271" s="358">
        <v>44153</v>
      </c>
      <c r="C271" s="329">
        <v>196446</v>
      </c>
      <c r="D271" s="330">
        <v>6321</v>
      </c>
      <c r="E271" s="362"/>
      <c r="F271" s="330">
        <v>57149</v>
      </c>
      <c r="G271" s="330">
        <v>34983</v>
      </c>
      <c r="H271" s="344">
        <v>8077</v>
      </c>
      <c r="I271" s="344">
        <v>19158</v>
      </c>
      <c r="J271" s="344"/>
      <c r="K271" s="344"/>
      <c r="L271" s="350"/>
      <c r="M271" s="344">
        <v>4961</v>
      </c>
      <c r="N271" s="330">
        <f>D271-D270</f>
        <v>96</v>
      </c>
      <c r="O271" s="344">
        <f>M271-M270</f>
        <v>501</v>
      </c>
      <c r="P271" s="330">
        <f>N271-N270</f>
        <v>35</v>
      </c>
      <c r="Q271" s="330">
        <v>49</v>
      </c>
      <c r="R271" s="330">
        <f>SUM(Q11:Q271)</f>
        <v>6536</v>
      </c>
      <c r="S271" s="330">
        <f>SUM(M11:M271)</f>
        <v>202049</v>
      </c>
    </row>
    <row r="272" ht="22.65" customHeight="1">
      <c r="B272" s="358">
        <v>44154</v>
      </c>
      <c r="C272" s="331">
        <v>201055</v>
      </c>
      <c r="D272" s="332">
        <v>6340</v>
      </c>
      <c r="E272" s="361"/>
      <c r="F272" s="332">
        <v>58154</v>
      </c>
      <c r="G272" s="332">
        <v>35945</v>
      </c>
      <c r="H272" s="346">
        <v>8257</v>
      </c>
      <c r="I272" s="346">
        <v>19855</v>
      </c>
      <c r="J272" s="346"/>
      <c r="K272" s="346"/>
      <c r="L272" s="347"/>
      <c r="M272" s="346">
        <v>7623</v>
      </c>
      <c r="N272" s="332">
        <f>D272-D271</f>
        <v>19</v>
      </c>
      <c r="O272" s="346">
        <f>M272-M271</f>
        <v>2662</v>
      </c>
      <c r="P272" s="332">
        <f>N272-N271</f>
        <v>-77</v>
      </c>
      <c r="Q272" s="332">
        <v>42</v>
      </c>
      <c r="R272" s="332">
        <f>SUM(Q12:Q272)</f>
        <v>6578</v>
      </c>
      <c r="S272" s="332">
        <f>SUM(M12:M272)</f>
        <v>209659</v>
      </c>
    </row>
    <row r="273" ht="22.65" customHeight="1">
      <c r="B273" s="358">
        <v>44155</v>
      </c>
      <c r="C273" s="329">
        <v>208295</v>
      </c>
      <c r="D273" s="330">
        <v>6406</v>
      </c>
      <c r="E273" s="362"/>
      <c r="F273" s="330">
        <v>59714</v>
      </c>
      <c r="G273" s="330">
        <v>37147</v>
      </c>
      <c r="H273" s="344">
        <v>8466</v>
      </c>
      <c r="I273" s="344">
        <v>20999</v>
      </c>
      <c r="J273" s="344"/>
      <c r="K273" s="344"/>
      <c r="L273" s="350"/>
      <c r="M273" s="344">
        <v>5464</v>
      </c>
      <c r="N273" s="330">
        <f>D273-D272</f>
        <v>66</v>
      </c>
      <c r="O273" s="344">
        <f>M273-M272</f>
        <v>-2159</v>
      </c>
      <c r="P273" s="330">
        <f>N273-N272</f>
        <v>47</v>
      </c>
      <c r="Q273" s="330">
        <v>43</v>
      </c>
      <c r="R273" s="330">
        <f>SUM(Q13:Q273)</f>
        <v>6621</v>
      </c>
      <c r="S273" s="330">
        <f>SUM(M13:M273)</f>
        <v>215093</v>
      </c>
    </row>
    <row r="274" ht="22.65" customHeight="1">
      <c r="B274" s="358">
        <v>44156</v>
      </c>
      <c r="C274" s="331">
        <v>208295</v>
      </c>
      <c r="D274" s="332">
        <v>6406</v>
      </c>
      <c r="E274" s="361"/>
      <c r="F274" s="332">
        <v>59714</v>
      </c>
      <c r="G274" s="332">
        <v>37147</v>
      </c>
      <c r="H274" s="346">
        <v>8466</v>
      </c>
      <c r="I274" s="346">
        <v>20999</v>
      </c>
      <c r="J274" s="346"/>
      <c r="K274" s="346"/>
      <c r="L274" s="347"/>
      <c r="M274" s="346">
        <v>4494</v>
      </c>
      <c r="N274" s="332">
        <f>D274-D273</f>
        <v>0</v>
      </c>
      <c r="O274" s="346">
        <f>M274-M273</f>
        <v>-970</v>
      </c>
      <c r="P274" s="332">
        <f>N274-N273</f>
        <v>-66</v>
      </c>
      <c r="Q274" s="332">
        <v>44</v>
      </c>
      <c r="R274" s="332">
        <f>SUM(Q14:Q274)</f>
        <v>6665</v>
      </c>
      <c r="S274" s="332">
        <f>SUM(M14:M274)</f>
        <v>219562</v>
      </c>
    </row>
    <row r="275" ht="22.65" customHeight="1">
      <c r="B275" s="358">
        <v>44157</v>
      </c>
      <c r="C275" s="329">
        <v>208295</v>
      </c>
      <c r="D275" s="330">
        <v>6406</v>
      </c>
      <c r="E275" s="362"/>
      <c r="F275" s="330">
        <v>59714</v>
      </c>
      <c r="G275" s="330">
        <v>37147</v>
      </c>
      <c r="H275" s="344">
        <v>8466</v>
      </c>
      <c r="I275" s="344">
        <v>20999</v>
      </c>
      <c r="J275" s="344"/>
      <c r="K275" s="344"/>
      <c r="L275" s="350"/>
      <c r="M275" s="344">
        <v>2422</v>
      </c>
      <c r="N275" s="330">
        <f>D275-D274</f>
        <v>0</v>
      </c>
      <c r="O275" s="344">
        <f>M275-M274</f>
        <v>-2072</v>
      </c>
      <c r="P275" s="330">
        <f>N275-N274</f>
        <v>0</v>
      </c>
      <c r="Q275" s="330">
        <v>54</v>
      </c>
      <c r="R275" s="330">
        <f>SUM(Q15:Q275)</f>
        <v>6719</v>
      </c>
      <c r="S275" s="330">
        <f>SUM(M15:M275)</f>
        <v>221925</v>
      </c>
    </row>
    <row r="276" ht="22.65" customHeight="1">
      <c r="B276" s="358">
        <v>44158</v>
      </c>
      <c r="C276" s="331">
        <v>208295</v>
      </c>
      <c r="D276" s="332">
        <v>6406</v>
      </c>
      <c r="E276" s="361"/>
      <c r="F276" s="332">
        <v>59714</v>
      </c>
      <c r="G276" s="332">
        <v>37147</v>
      </c>
      <c r="H276" s="346">
        <v>8466</v>
      </c>
      <c r="I276" s="346">
        <v>20999</v>
      </c>
      <c r="J276" s="346"/>
      <c r="K276" s="346"/>
      <c r="L276" s="347"/>
      <c r="M276" s="346">
        <v>3875</v>
      </c>
      <c r="N276" s="332">
        <f>D276-D275</f>
        <v>0</v>
      </c>
      <c r="O276" s="346">
        <f>M276-M275</f>
        <v>1453</v>
      </c>
      <c r="P276" s="332">
        <f>N276-N275</f>
        <v>0</v>
      </c>
      <c r="Q276" s="332">
        <v>47</v>
      </c>
      <c r="R276" s="332">
        <f>SUM(Q16:Q276)</f>
        <v>6766</v>
      </c>
      <c r="S276" s="332">
        <f>SUM(M16:M276)</f>
        <v>225767</v>
      </c>
    </row>
    <row r="277" ht="22.65" customHeight="1">
      <c r="B277" s="358">
        <v>44159</v>
      </c>
      <c r="C277" s="329">
        <v>225560</v>
      </c>
      <c r="D277" s="330">
        <v>6500</v>
      </c>
      <c r="E277" s="362"/>
      <c r="F277" s="330">
        <v>65736</v>
      </c>
      <c r="G277" s="330">
        <v>39278</v>
      </c>
      <c r="H277" s="344">
        <v>9039</v>
      </c>
      <c r="I277" s="344">
        <v>23233</v>
      </c>
      <c r="J277" s="344"/>
      <c r="K277" s="344"/>
      <c r="L277" s="350"/>
      <c r="M277" s="344">
        <v>5676</v>
      </c>
      <c r="N277" s="330">
        <f>D277-D276</f>
        <v>94</v>
      </c>
      <c r="O277" s="344">
        <f>M277-M276</f>
        <v>1801</v>
      </c>
      <c r="P277" s="330">
        <f>N277-N276</f>
        <v>94</v>
      </c>
      <c r="Q277" s="330">
        <v>43</v>
      </c>
      <c r="R277" s="330">
        <f>SUM(Q17:Q277)</f>
        <v>6809</v>
      </c>
      <c r="S277" s="344">
        <f>SUM(M17:M277)</f>
        <v>231397</v>
      </c>
    </row>
    <row r="278" ht="22.65" customHeight="1">
      <c r="B278" s="358">
        <v>44160</v>
      </c>
      <c r="C278" s="331">
        <v>230514</v>
      </c>
      <c r="D278" s="332">
        <v>6555</v>
      </c>
      <c r="E278" s="361"/>
      <c r="F278" s="332">
        <v>67060</v>
      </c>
      <c r="G278" s="332">
        <v>39653</v>
      </c>
      <c r="H278" s="346">
        <v>9319</v>
      </c>
      <c r="I278" s="346">
        <v>24183</v>
      </c>
      <c r="J278" s="346"/>
      <c r="K278" s="346"/>
      <c r="L278" s="347"/>
      <c r="M278" s="346">
        <v>6062</v>
      </c>
      <c r="N278" s="332">
        <f>D278-D277</f>
        <v>55</v>
      </c>
      <c r="O278" s="346">
        <f>M278-M277</f>
        <v>386</v>
      </c>
      <c r="P278" s="332">
        <f>N278-N277</f>
        <v>-39</v>
      </c>
      <c r="Q278" s="332">
        <v>34</v>
      </c>
      <c r="R278" s="332">
        <f>SUM(Q18:Q278)</f>
        <v>6843</v>
      </c>
      <c r="S278" s="346">
        <f>SUM(M18:M278)</f>
        <v>237358</v>
      </c>
    </row>
    <row r="279" ht="22.65" customHeight="1">
      <c r="B279" s="358">
        <v>44161</v>
      </c>
      <c r="C279" s="329">
        <v>236355</v>
      </c>
      <c r="D279" s="330">
        <v>6622</v>
      </c>
      <c r="E279" s="362"/>
      <c r="F279" s="330">
        <v>68508</v>
      </c>
      <c r="G279" s="330">
        <v>40484</v>
      </c>
      <c r="H279" s="344">
        <v>9443</v>
      </c>
      <c r="I279" s="344">
        <v>25115</v>
      </c>
      <c r="J279" s="344"/>
      <c r="K279" s="344"/>
      <c r="L279" s="350"/>
      <c r="M279" s="344">
        <v>6906</v>
      </c>
      <c r="N279" s="330">
        <f>D279-D278</f>
        <v>67</v>
      </c>
      <c r="O279" s="344">
        <f>M279-M278</f>
        <v>844</v>
      </c>
      <c r="P279" s="330">
        <f>N279-N278</f>
        <v>12</v>
      </c>
      <c r="Q279" s="330">
        <v>33</v>
      </c>
      <c r="R279" s="330">
        <f>SUM(Q19:Q279)</f>
        <v>6876</v>
      </c>
      <c r="S279" s="344">
        <f>SUM(M19:M279)</f>
        <v>244166</v>
      </c>
    </row>
    <row r="280" ht="22.65" customHeight="1">
      <c r="B280" s="358">
        <v>44162</v>
      </c>
      <c r="C280" s="331">
        <v>243129</v>
      </c>
      <c r="D280" s="332">
        <v>6681</v>
      </c>
      <c r="E280" s="361"/>
      <c r="F280" s="332">
        <v>70824</v>
      </c>
      <c r="G280" s="332">
        <v>41444</v>
      </c>
      <c r="H280" s="346">
        <v>9571</v>
      </c>
      <c r="I280" s="346">
        <v>25867</v>
      </c>
      <c r="J280" s="346"/>
      <c r="K280" s="346"/>
      <c r="L280" s="347"/>
      <c r="M280" s="346">
        <v>6464</v>
      </c>
      <c r="N280" s="332">
        <f>D280-D279</f>
        <v>59</v>
      </c>
      <c r="O280" s="346">
        <f>M280-M279</f>
        <v>-442</v>
      </c>
      <c r="P280" s="332">
        <f>N280-N279</f>
        <v>-8</v>
      </c>
      <c r="Q280" s="332">
        <v>26</v>
      </c>
      <c r="R280" s="332">
        <f>SUM(Q20:Q280)</f>
        <v>6901</v>
      </c>
      <c r="S280" s="346">
        <f>SUM(M20:M280)</f>
        <v>250434</v>
      </c>
    </row>
    <row r="281" ht="22.65" customHeight="1">
      <c r="B281" s="358">
        <v>44163</v>
      </c>
      <c r="C281" s="329">
        <v>243129</v>
      </c>
      <c r="D281" s="330">
        <v>6681</v>
      </c>
      <c r="E281" s="362"/>
      <c r="F281" s="330">
        <v>70824</v>
      </c>
      <c r="G281" s="330">
        <v>41444</v>
      </c>
      <c r="H281" s="344">
        <v>9571</v>
      </c>
      <c r="I281" s="344">
        <v>25867</v>
      </c>
      <c r="J281" s="344"/>
      <c r="K281" s="344"/>
      <c r="L281" s="350"/>
      <c r="M281" s="344">
        <v>3825</v>
      </c>
      <c r="N281" s="330">
        <f>D281-D280</f>
        <v>0</v>
      </c>
      <c r="O281" s="344">
        <f>M281-M280</f>
        <v>-2639</v>
      </c>
      <c r="P281" s="330">
        <f>N281-N280</f>
        <v>-59</v>
      </c>
      <c r="Q281" s="330">
        <v>18</v>
      </c>
      <c r="R281" s="330">
        <f>SUM(Q21:Q281)</f>
        <v>6919</v>
      </c>
      <c r="S281" s="344">
        <f>SUM(M21:M281)</f>
        <v>254108</v>
      </c>
    </row>
    <row r="282" ht="22.65" customHeight="1">
      <c r="B282" s="358">
        <v>44164</v>
      </c>
      <c r="C282" s="331">
        <v>243129</v>
      </c>
      <c r="D282" s="332">
        <v>6681</v>
      </c>
      <c r="E282" s="361"/>
      <c r="F282" s="332">
        <v>70824</v>
      </c>
      <c r="G282" s="332">
        <v>41444</v>
      </c>
      <c r="H282" s="346">
        <v>9571</v>
      </c>
      <c r="I282" s="346">
        <v>25867</v>
      </c>
      <c r="J282" s="346"/>
      <c r="K282" s="346"/>
      <c r="L282" s="347"/>
      <c r="M282" s="346">
        <v>2752</v>
      </c>
      <c r="N282" s="332">
        <f>D282-D281</f>
        <v>0</v>
      </c>
      <c r="O282" s="346">
        <f>M282-M281</f>
        <v>-1073</v>
      </c>
      <c r="P282" s="332">
        <f>N282-N281</f>
        <v>0</v>
      </c>
      <c r="Q282" s="332">
        <v>18</v>
      </c>
      <c r="R282" s="332">
        <f>SUM(Q22:Q282)</f>
        <v>6936</v>
      </c>
      <c r="S282" s="346">
        <f>SUM(M22:M282)</f>
        <v>256708</v>
      </c>
    </row>
    <row r="283" ht="22.65" customHeight="1">
      <c r="B283" s="358">
        <v>44165</v>
      </c>
      <c r="C283" s="329">
        <v>243129</v>
      </c>
      <c r="D283" s="330">
        <v>6681</v>
      </c>
      <c r="E283" s="362"/>
      <c r="F283" s="330">
        <v>70824</v>
      </c>
      <c r="G283" s="330">
        <v>41444</v>
      </c>
      <c r="H283" s="344">
        <v>9571</v>
      </c>
      <c r="I283" s="344">
        <v>25867</v>
      </c>
      <c r="J283" s="344"/>
      <c r="K283" s="344"/>
      <c r="L283" s="350"/>
      <c r="M283" s="344">
        <v>3491</v>
      </c>
      <c r="N283" s="330">
        <f>D283-D282</f>
        <v>0</v>
      </c>
      <c r="O283" s="344">
        <f>M283-M282</f>
        <v>739</v>
      </c>
      <c r="P283" s="330">
        <f>N283-N282</f>
        <v>0</v>
      </c>
      <c r="Q283" s="330">
        <v>10</v>
      </c>
      <c r="R283" s="330">
        <f>SUM(Q23:Q283)</f>
        <v>6945</v>
      </c>
      <c r="S283" s="344">
        <f>SUM(M23:M283)</f>
        <v>260128</v>
      </c>
    </row>
    <row r="284" ht="22.65" customHeight="1">
      <c r="B284" s="358">
        <v>44166</v>
      </c>
      <c r="C284" s="331">
        <v>260758</v>
      </c>
      <c r="D284" s="332">
        <v>6798</v>
      </c>
      <c r="E284" s="361"/>
      <c r="F284" s="332">
        <v>76802</v>
      </c>
      <c r="G284" s="332">
        <v>43607</v>
      </c>
      <c r="H284" s="346">
        <v>9928</v>
      </c>
      <c r="I284" s="346">
        <v>28748</v>
      </c>
      <c r="J284" s="346"/>
      <c r="K284" s="346"/>
      <c r="L284" s="347"/>
      <c r="M284" s="346">
        <v>5073</v>
      </c>
      <c r="N284" s="332">
        <f>D284-D283</f>
        <v>117</v>
      </c>
      <c r="O284" s="346">
        <f>M284-M283</f>
        <v>1582</v>
      </c>
      <c r="P284" s="332">
        <f>N284-N283</f>
        <v>117</v>
      </c>
      <c r="Q284" s="332">
        <v>3</v>
      </c>
      <c r="R284" s="332">
        <f>SUM(Q24:Q284)</f>
        <v>6946</v>
      </c>
      <c r="S284" s="346">
        <f>SUM(M24:M284)</f>
        <v>265132</v>
      </c>
    </row>
    <row r="285" ht="22.65" customHeight="1">
      <c r="B285" s="358">
        <v>44167</v>
      </c>
      <c r="C285" s="329">
        <v>266158</v>
      </c>
      <c r="D285" s="330">
        <v>6972</v>
      </c>
      <c r="E285" s="362"/>
      <c r="F285" s="330">
        <v>78617</v>
      </c>
      <c r="G285" s="330">
        <v>44080</v>
      </c>
      <c r="H285" s="344">
        <v>10081</v>
      </c>
      <c r="I285" s="344">
        <v>29581</v>
      </c>
      <c r="J285" s="344"/>
      <c r="K285" s="344"/>
      <c r="L285" s="350"/>
      <c r="M285" s="344">
        <v>0</v>
      </c>
      <c r="N285" s="330">
        <f>D285-D284</f>
        <v>174</v>
      </c>
      <c r="O285" s="344">
        <f>M285-M284</f>
        <v>-5073</v>
      </c>
      <c r="P285" s="330">
        <f>N285-N284</f>
        <v>57</v>
      </c>
      <c r="Q285" s="330">
        <v>0</v>
      </c>
      <c r="R285" s="330">
        <f>SUM(Q25:Q285)</f>
        <v>6944</v>
      </c>
      <c r="S285" s="344">
        <f>SUM(M25:M285)</f>
        <v>265049</v>
      </c>
    </row>
  </sheetData>
  <mergeCells count="1">
    <mergeCell ref="B2:S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dimension ref="B3:Q285"/>
  <sheetViews>
    <sheetView workbookViewId="0" showGridLines="0" defaultGridColor="1"/>
  </sheetViews>
  <sheetFormatPr defaultColWidth="16.3333" defaultRowHeight="20.05" customHeight="1" outlineLevelRow="0" outlineLevelCol="0"/>
  <cols>
    <col min="1" max="1" width="19.0625" style="369" customWidth="1"/>
    <col min="2" max="17" width="16.3516" style="369" customWidth="1"/>
    <col min="18" max="16384" width="16.3516" style="369" customWidth="1"/>
  </cols>
  <sheetData>
    <row r="1" ht="74.55" customHeight="1"/>
    <row r="2" ht="36.45" customHeight="1">
      <c r="B2" t="s" s="2">
        <v>60</v>
      </c>
      <c r="C2" s="2"/>
      <c r="D2" s="2"/>
      <c r="E2" s="2"/>
      <c r="F2" s="2"/>
      <c r="G2" s="2"/>
      <c r="H2" s="2"/>
      <c r="I2" s="2"/>
      <c r="J2" s="2"/>
      <c r="K2" s="2"/>
      <c r="L2" s="2"/>
      <c r="M2" s="2"/>
      <c r="N2" s="2"/>
      <c r="O2" s="2"/>
      <c r="P2" s="2"/>
      <c r="Q2" s="2"/>
    </row>
    <row r="3" ht="74.85" customHeight="1">
      <c r="B3" t="s" s="3">
        <v>61</v>
      </c>
      <c r="C3" t="s" s="318">
        <v>62</v>
      </c>
      <c r="D3" t="s" s="319">
        <v>63</v>
      </c>
      <c r="E3" t="s" s="318">
        <v>64</v>
      </c>
      <c r="F3" t="s" s="320">
        <v>65</v>
      </c>
      <c r="G3" t="s" s="321">
        <v>66</v>
      </c>
      <c r="H3" t="s" s="322">
        <v>67</v>
      </c>
      <c r="I3" t="s" s="323">
        <v>68</v>
      </c>
      <c r="J3" t="s" s="318">
        <v>71</v>
      </c>
      <c r="K3" t="s" s="319">
        <v>72</v>
      </c>
      <c r="L3" t="s" s="319">
        <v>75</v>
      </c>
      <c r="M3" t="s" s="319">
        <v>76</v>
      </c>
      <c r="N3" t="s" s="318">
        <v>77</v>
      </c>
      <c r="O3" t="s" s="320">
        <v>78</v>
      </c>
      <c r="P3" t="s" s="321">
        <v>79</v>
      </c>
      <c r="Q3" t="s" s="322">
        <v>80</v>
      </c>
    </row>
    <row r="4" ht="22.9" customHeight="1">
      <c r="B4" s="325">
        <v>43861</v>
      </c>
      <c r="C4" s="326">
        <v>1</v>
      </c>
      <c r="D4" s="327">
        <v>0</v>
      </c>
      <c r="E4" s="327">
        <v>0</v>
      </c>
      <c r="F4" s="327">
        <v>0</v>
      </c>
      <c r="G4" s="327">
        <v>0</v>
      </c>
      <c r="H4" s="327">
        <v>0</v>
      </c>
      <c r="I4" s="327">
        <v>0</v>
      </c>
      <c r="J4" s="327">
        <v>0</v>
      </c>
      <c r="K4" s="327">
        <v>0</v>
      </c>
      <c r="L4" s="327">
        <v>0</v>
      </c>
      <c r="M4" s="327">
        <f>SUM(L3:L4)</f>
        <v>0</v>
      </c>
      <c r="N4" s="327">
        <f>SUM(J3:J4)</f>
        <v>0</v>
      </c>
      <c r="O4" s="327">
        <v>0</v>
      </c>
      <c r="P4" s="327">
        <v>0</v>
      </c>
      <c r="Q4" s="327">
        <v>0</v>
      </c>
    </row>
    <row r="5" ht="22.65" customHeight="1">
      <c r="B5" s="328">
        <v>43887</v>
      </c>
      <c r="C5" s="329">
        <v>2</v>
      </c>
      <c r="D5" s="330">
        <v>0</v>
      </c>
      <c r="E5" s="330">
        <v>0</v>
      </c>
      <c r="F5" s="330">
        <v>0</v>
      </c>
      <c r="G5" s="330">
        <v>1</v>
      </c>
      <c r="H5" s="330">
        <v>0</v>
      </c>
      <c r="I5" s="330">
        <v>0</v>
      </c>
      <c r="J5" s="330">
        <v>1</v>
      </c>
      <c r="K5" s="330">
        <f>D5-D4</f>
        <v>0</v>
      </c>
      <c r="L5" s="330">
        <v>0</v>
      </c>
      <c r="M5" s="330">
        <f>SUM(L3:L5)</f>
        <v>0</v>
      </c>
      <c r="N5" s="330">
        <f>SUM(J3:J5)</f>
        <v>1</v>
      </c>
      <c r="O5" s="330">
        <v>0</v>
      </c>
      <c r="P5" s="330">
        <v>1</v>
      </c>
      <c r="Q5" s="330">
        <v>0</v>
      </c>
    </row>
    <row r="6" ht="22.65" customHeight="1">
      <c r="B6" s="328">
        <v>43888</v>
      </c>
      <c r="C6" s="331">
        <v>7</v>
      </c>
      <c r="D6" s="332">
        <v>0</v>
      </c>
      <c r="E6" s="332">
        <v>0</v>
      </c>
      <c r="F6" s="332">
        <v>1</v>
      </c>
      <c r="G6" s="332">
        <v>4</v>
      </c>
      <c r="H6" s="332">
        <v>0</v>
      </c>
      <c r="I6" s="332">
        <v>0</v>
      </c>
      <c r="J6" s="332">
        <v>1</v>
      </c>
      <c r="K6" s="332">
        <f>D6-D5</f>
        <v>0</v>
      </c>
      <c r="L6" s="332">
        <v>0</v>
      </c>
      <c r="M6" s="332">
        <f>SUM(L3:L6)</f>
        <v>0</v>
      </c>
      <c r="N6" s="332">
        <f>SUM(J3:J6)</f>
        <v>2</v>
      </c>
      <c r="O6" s="332">
        <v>1</v>
      </c>
      <c r="P6" s="332">
        <v>0</v>
      </c>
      <c r="Q6" s="332">
        <v>0</v>
      </c>
    </row>
    <row r="7" ht="22.65" customHeight="1">
      <c r="B7" s="328">
        <v>43889</v>
      </c>
      <c r="C7" s="329">
        <v>11</v>
      </c>
      <c r="D7" s="330">
        <v>0</v>
      </c>
      <c r="E7" s="330">
        <v>0</v>
      </c>
      <c r="F7" s="330">
        <v>3</v>
      </c>
      <c r="G7" s="330">
        <v>4</v>
      </c>
      <c r="H7" s="330">
        <v>0</v>
      </c>
      <c r="I7" s="330">
        <v>0</v>
      </c>
      <c r="J7" s="330">
        <v>8</v>
      </c>
      <c r="K7" s="330">
        <f>D7-D6</f>
        <v>0</v>
      </c>
      <c r="L7" s="330">
        <v>0</v>
      </c>
      <c r="M7" s="330">
        <f>SUM(L3:L7)</f>
        <v>0</v>
      </c>
      <c r="N7" s="330">
        <f>SUM(J3:J7)</f>
        <v>10</v>
      </c>
      <c r="O7" s="330">
        <v>2</v>
      </c>
      <c r="P7" s="330">
        <v>3</v>
      </c>
      <c r="Q7" s="330">
        <v>0</v>
      </c>
    </row>
    <row r="8" ht="22.65" customHeight="1">
      <c r="B8" s="328">
        <v>43890</v>
      </c>
      <c r="C8" s="331">
        <v>13</v>
      </c>
      <c r="D8" s="332">
        <v>0</v>
      </c>
      <c r="E8" s="332">
        <v>0</v>
      </c>
      <c r="F8" s="332">
        <v>4</v>
      </c>
      <c r="G8" s="332">
        <v>5</v>
      </c>
      <c r="H8" s="332">
        <v>0</v>
      </c>
      <c r="I8" s="332">
        <v>0</v>
      </c>
      <c r="J8" s="332">
        <v>3</v>
      </c>
      <c r="K8" s="332">
        <f>D8-D7</f>
        <v>0</v>
      </c>
      <c r="L8" s="332">
        <v>0</v>
      </c>
      <c r="M8" s="332">
        <f>SUM(L3:L8)</f>
        <v>0</v>
      </c>
      <c r="N8" s="332">
        <f>SUM(J3:J8)</f>
        <v>13</v>
      </c>
      <c r="O8" s="332">
        <v>0</v>
      </c>
      <c r="P8" s="332">
        <v>2</v>
      </c>
      <c r="Q8" s="332">
        <v>0</v>
      </c>
    </row>
    <row r="9" ht="22.65" customHeight="1">
      <c r="B9" s="328">
        <v>43891</v>
      </c>
      <c r="C9" s="329">
        <v>14</v>
      </c>
      <c r="D9" s="330">
        <v>0</v>
      </c>
      <c r="E9" s="330">
        <v>0</v>
      </c>
      <c r="F9" s="330">
        <v>4</v>
      </c>
      <c r="G9" s="330">
        <v>6</v>
      </c>
      <c r="H9" s="330">
        <v>0</v>
      </c>
      <c r="I9" s="330">
        <v>0</v>
      </c>
      <c r="J9" s="330">
        <v>0</v>
      </c>
      <c r="K9" s="330">
        <f>D9-D8</f>
        <v>0</v>
      </c>
      <c r="L9" s="330">
        <v>0</v>
      </c>
      <c r="M9" s="330">
        <f>SUM(L3:L9)</f>
        <v>0</v>
      </c>
      <c r="N9" s="330">
        <f>SUM(J3:J9)</f>
        <v>13</v>
      </c>
      <c r="O9" s="330">
        <v>0</v>
      </c>
      <c r="P9" s="330">
        <v>0</v>
      </c>
      <c r="Q9" s="330">
        <v>0</v>
      </c>
    </row>
    <row r="10" ht="22.65" customHeight="1">
      <c r="B10" s="328">
        <v>43892</v>
      </c>
      <c r="C10" s="331">
        <v>15</v>
      </c>
      <c r="D10" s="332">
        <v>0</v>
      </c>
      <c r="E10" s="332">
        <v>0</v>
      </c>
      <c r="F10" s="332">
        <v>5</v>
      </c>
      <c r="G10" s="332">
        <v>6</v>
      </c>
      <c r="H10" s="332">
        <v>0</v>
      </c>
      <c r="I10" s="332">
        <v>0</v>
      </c>
      <c r="J10" s="332">
        <v>5</v>
      </c>
      <c r="K10" s="332">
        <f>D10-D9</f>
        <v>0</v>
      </c>
      <c r="L10" s="332">
        <v>0</v>
      </c>
      <c r="M10" s="332">
        <f>SUM(L3:L10)</f>
        <v>0</v>
      </c>
      <c r="N10" s="332">
        <f>SUM(J3:J10)</f>
        <v>18</v>
      </c>
      <c r="O10" s="332">
        <v>1</v>
      </c>
      <c r="P10" s="332">
        <v>3</v>
      </c>
      <c r="Q10" s="332">
        <v>0</v>
      </c>
    </row>
    <row r="11" ht="22.65" customHeight="1">
      <c r="B11" s="328">
        <v>43893</v>
      </c>
      <c r="C11" s="329">
        <v>30</v>
      </c>
      <c r="D11" s="330">
        <v>0</v>
      </c>
      <c r="E11" s="330">
        <v>0</v>
      </c>
      <c r="F11" s="330">
        <v>15</v>
      </c>
      <c r="G11" s="330">
        <v>9</v>
      </c>
      <c r="H11" s="330">
        <v>0</v>
      </c>
      <c r="I11" s="330">
        <v>1</v>
      </c>
      <c r="J11" s="330">
        <v>13</v>
      </c>
      <c r="K11" s="330">
        <f>D11-D10</f>
        <v>0</v>
      </c>
      <c r="L11" s="330">
        <v>0</v>
      </c>
      <c r="M11" s="330">
        <f>SUM(L3:L11)</f>
        <v>0</v>
      </c>
      <c r="N11" s="330">
        <f>SUM(J3:J11)</f>
        <v>31</v>
      </c>
      <c r="O11" s="330">
        <v>10</v>
      </c>
      <c r="P11" s="330">
        <v>2</v>
      </c>
      <c r="Q11" s="330">
        <v>0</v>
      </c>
    </row>
    <row r="12" ht="22.65" customHeight="1">
      <c r="B12" s="328">
        <v>43894</v>
      </c>
      <c r="C12" s="331">
        <v>52</v>
      </c>
      <c r="D12" s="332">
        <v>0</v>
      </c>
      <c r="E12" s="332">
        <v>0</v>
      </c>
      <c r="F12" s="332">
        <v>31</v>
      </c>
      <c r="G12" s="332">
        <v>11</v>
      </c>
      <c r="H12" s="332">
        <v>1</v>
      </c>
      <c r="I12" s="332">
        <v>2</v>
      </c>
      <c r="J12" s="332">
        <v>30</v>
      </c>
      <c r="K12" s="332">
        <f>D12-D11</f>
        <v>0</v>
      </c>
      <c r="L12" s="332">
        <v>0</v>
      </c>
      <c r="M12" s="332">
        <f>SUM(L3:L12)</f>
        <v>0</v>
      </c>
      <c r="N12" s="332">
        <f>SUM(J3:J12)</f>
        <v>61</v>
      </c>
      <c r="O12" s="332">
        <v>21</v>
      </c>
      <c r="P12" s="332">
        <v>1</v>
      </c>
      <c r="Q12" s="332">
        <v>1</v>
      </c>
    </row>
    <row r="13" ht="22.65" customHeight="1">
      <c r="B13" s="328">
        <v>43895</v>
      </c>
      <c r="C13" s="329">
        <v>94</v>
      </c>
      <c r="D13" s="330">
        <v>0</v>
      </c>
      <c r="E13" s="330">
        <v>0</v>
      </c>
      <c r="F13" s="330">
        <v>59</v>
      </c>
      <c r="G13" s="330">
        <v>12</v>
      </c>
      <c r="H13" s="330">
        <v>1</v>
      </c>
      <c r="I13" s="330">
        <v>9</v>
      </c>
      <c r="J13" s="330">
        <v>25</v>
      </c>
      <c r="K13" s="330">
        <f>D13-D12</f>
        <v>0</v>
      </c>
      <c r="L13" s="330">
        <v>0</v>
      </c>
      <c r="M13" s="330">
        <f>SUM(L3:L13)</f>
        <v>0</v>
      </c>
      <c r="N13" s="330">
        <f>SUM(J3:J13)</f>
        <v>86</v>
      </c>
      <c r="O13" s="330">
        <v>22</v>
      </c>
      <c r="P13" s="330">
        <v>1</v>
      </c>
      <c r="Q13" s="330">
        <v>0</v>
      </c>
    </row>
    <row r="14" ht="22.65" customHeight="1">
      <c r="B14" s="328">
        <v>43896</v>
      </c>
      <c r="C14" s="331">
        <v>137</v>
      </c>
      <c r="D14" s="332">
        <v>0</v>
      </c>
      <c r="E14" s="332">
        <v>0</v>
      </c>
      <c r="F14" s="332">
        <v>80</v>
      </c>
      <c r="G14" s="332">
        <v>14</v>
      </c>
      <c r="H14" s="332">
        <v>1</v>
      </c>
      <c r="I14" s="332">
        <v>14</v>
      </c>
      <c r="J14" s="332">
        <v>59</v>
      </c>
      <c r="K14" s="332">
        <f>D14-D13</f>
        <v>0</v>
      </c>
      <c r="L14" s="332">
        <v>0</v>
      </c>
      <c r="M14" s="332">
        <f>SUM(L3:L14)</f>
        <v>0</v>
      </c>
      <c r="N14" s="332">
        <f>SUM(J3:J14)</f>
        <v>145</v>
      </c>
      <c r="O14" s="332">
        <v>36</v>
      </c>
      <c r="P14" s="332">
        <v>1</v>
      </c>
      <c r="Q14" s="332">
        <v>0</v>
      </c>
    </row>
    <row r="15" ht="22.65" customHeight="1">
      <c r="B15" s="328">
        <v>43897</v>
      </c>
      <c r="C15" s="329">
        <v>162</v>
      </c>
      <c r="D15" s="330">
        <v>0</v>
      </c>
      <c r="E15" s="330">
        <v>0</v>
      </c>
      <c r="F15" s="330">
        <v>102</v>
      </c>
      <c r="G15" s="330">
        <v>14</v>
      </c>
      <c r="H15" s="330">
        <v>1</v>
      </c>
      <c r="I15" s="330">
        <v>17</v>
      </c>
      <c r="J15" s="330">
        <v>33</v>
      </c>
      <c r="K15" s="330">
        <f>D15-D14</f>
        <v>0</v>
      </c>
      <c r="L15" s="330">
        <v>0</v>
      </c>
      <c r="M15" s="330">
        <f>SUM(L3:L15)</f>
        <v>0</v>
      </c>
      <c r="N15" s="330">
        <f>SUM(J3:J15)</f>
        <v>178</v>
      </c>
      <c r="O15" s="330">
        <v>21</v>
      </c>
      <c r="P15" s="330">
        <v>5</v>
      </c>
      <c r="Q15" s="330">
        <v>1</v>
      </c>
    </row>
    <row r="16" ht="22.65" customHeight="1">
      <c r="B16" s="328">
        <v>43898</v>
      </c>
      <c r="C16" s="331">
        <v>203</v>
      </c>
      <c r="D16" s="332">
        <v>0</v>
      </c>
      <c r="E16" s="332">
        <v>0</v>
      </c>
      <c r="F16" s="332">
        <v>115</v>
      </c>
      <c r="G16" s="332">
        <v>26</v>
      </c>
      <c r="H16" s="332">
        <v>4</v>
      </c>
      <c r="I16" s="332">
        <v>22</v>
      </c>
      <c r="J16" s="332">
        <v>46</v>
      </c>
      <c r="K16" s="332">
        <f>D16-D15</f>
        <v>0</v>
      </c>
      <c r="L16" s="332">
        <v>0</v>
      </c>
      <c r="M16" s="332">
        <f>SUM(L3:L16)</f>
        <v>0</v>
      </c>
      <c r="N16" s="332">
        <f>SUM(J3:J16)</f>
        <v>224</v>
      </c>
      <c r="O16" s="332">
        <v>29</v>
      </c>
      <c r="P16" s="332">
        <v>11</v>
      </c>
      <c r="Q16" s="332">
        <v>2</v>
      </c>
    </row>
    <row r="17" ht="22.65" customHeight="1">
      <c r="B17" s="328">
        <v>43899</v>
      </c>
      <c r="C17" s="329">
        <v>259</v>
      </c>
      <c r="D17" s="330">
        <v>0</v>
      </c>
      <c r="E17" s="330">
        <v>1</v>
      </c>
      <c r="F17" s="330">
        <v>147</v>
      </c>
      <c r="G17" s="330">
        <v>33</v>
      </c>
      <c r="H17" s="330">
        <v>4</v>
      </c>
      <c r="I17" s="330">
        <v>22</v>
      </c>
      <c r="J17" s="330">
        <v>101</v>
      </c>
      <c r="K17" s="330">
        <f>D17-D16</f>
        <v>0</v>
      </c>
      <c r="L17" s="330">
        <v>0</v>
      </c>
      <c r="M17" s="330">
        <f>SUM(L3:L17)</f>
        <v>0</v>
      </c>
      <c r="N17" s="330">
        <f>SUM(J3:J17)</f>
        <v>325</v>
      </c>
      <c r="O17" s="330">
        <v>64</v>
      </c>
      <c r="P17" s="330">
        <v>15</v>
      </c>
      <c r="Q17" s="330">
        <v>0</v>
      </c>
    </row>
    <row r="18" ht="24.15" customHeight="1">
      <c r="B18" s="333">
        <v>43900</v>
      </c>
      <c r="C18" s="334">
        <v>355</v>
      </c>
      <c r="D18" s="335">
        <v>0</v>
      </c>
      <c r="E18" s="335">
        <v>1</v>
      </c>
      <c r="F18" s="335">
        <v>207</v>
      </c>
      <c r="G18" s="335">
        <v>48</v>
      </c>
      <c r="H18" s="335">
        <v>5</v>
      </c>
      <c r="I18" s="335">
        <v>25</v>
      </c>
      <c r="J18" s="332">
        <v>98</v>
      </c>
      <c r="K18" s="332">
        <f>D18-D17</f>
        <v>0</v>
      </c>
      <c r="L18" s="332">
        <v>0</v>
      </c>
      <c r="M18" s="332">
        <f>SUM(L3:L18)</f>
        <v>0</v>
      </c>
      <c r="N18" s="332">
        <f>SUM(J3:J18)</f>
        <v>423</v>
      </c>
      <c r="O18" s="332">
        <v>26</v>
      </c>
      <c r="P18" s="332">
        <v>13</v>
      </c>
      <c r="Q18" s="332">
        <v>0</v>
      </c>
    </row>
    <row r="19" ht="25.65" customHeight="1">
      <c r="B19" s="336">
        <v>43901</v>
      </c>
      <c r="C19" s="337">
        <v>497</v>
      </c>
      <c r="D19" s="338">
        <v>1</v>
      </c>
      <c r="E19" s="338">
        <v>1</v>
      </c>
      <c r="F19" s="338">
        <v>233</v>
      </c>
      <c r="G19" s="338">
        <v>85</v>
      </c>
      <c r="H19" s="338">
        <v>7</v>
      </c>
      <c r="I19" s="339">
        <v>60</v>
      </c>
      <c r="J19" s="340">
        <v>196</v>
      </c>
      <c r="K19" s="330">
        <f>D19-D18</f>
        <v>1</v>
      </c>
      <c r="L19" s="330">
        <v>1</v>
      </c>
      <c r="M19" s="330">
        <f>SUM(L3:L19)</f>
        <v>1</v>
      </c>
      <c r="N19" s="330">
        <f>SUM(J3:J19)</f>
        <v>619</v>
      </c>
      <c r="O19" s="330">
        <v>32</v>
      </c>
      <c r="P19" s="330">
        <v>57</v>
      </c>
      <c r="Q19" s="330">
        <v>0</v>
      </c>
    </row>
    <row r="20" ht="24.15" customHeight="1">
      <c r="B20" s="341">
        <v>43902</v>
      </c>
      <c r="C20" s="342">
        <v>684</v>
      </c>
      <c r="D20" s="343">
        <v>1</v>
      </c>
      <c r="E20" s="343">
        <v>1</v>
      </c>
      <c r="F20" s="343">
        <v>267</v>
      </c>
      <c r="G20" s="343">
        <v>116</v>
      </c>
      <c r="H20" s="343">
        <v>8</v>
      </c>
      <c r="I20" s="343">
        <v>98</v>
      </c>
      <c r="J20" s="332">
        <v>151</v>
      </c>
      <c r="K20" s="332">
        <f>D20-D19</f>
        <v>0</v>
      </c>
      <c r="L20" s="332">
        <v>0</v>
      </c>
      <c r="M20" s="332">
        <f>SUM(L3:L20)</f>
        <v>1</v>
      </c>
      <c r="N20" s="332">
        <f>SUM(J3:J20)</f>
        <v>770</v>
      </c>
      <c r="O20" s="332">
        <v>42</v>
      </c>
      <c r="P20" s="332">
        <v>19</v>
      </c>
      <c r="Q20" s="332">
        <v>3</v>
      </c>
    </row>
    <row r="21" ht="22.65" customHeight="1">
      <c r="B21" s="328">
        <v>43903</v>
      </c>
      <c r="C21" s="329">
        <v>800</v>
      </c>
      <c r="D21" s="330">
        <v>1</v>
      </c>
      <c r="E21" s="330">
        <v>1</v>
      </c>
      <c r="F21" s="330">
        <v>309</v>
      </c>
      <c r="G21" s="330">
        <v>134</v>
      </c>
      <c r="H21" s="330">
        <v>8</v>
      </c>
      <c r="I21" s="344">
        <v>129</v>
      </c>
      <c r="J21" s="344">
        <v>152</v>
      </c>
      <c r="K21" s="330">
        <f>D21-D20</f>
        <v>0</v>
      </c>
      <c r="L21" s="330">
        <v>1</v>
      </c>
      <c r="M21" s="330">
        <f>SUM(L3:L21)</f>
        <v>2</v>
      </c>
      <c r="N21" s="330">
        <f>SUM(J3:J21)</f>
        <v>922</v>
      </c>
      <c r="O21" s="330">
        <v>31</v>
      </c>
      <c r="P21" s="330">
        <v>19</v>
      </c>
      <c r="Q21" s="330">
        <v>2</v>
      </c>
    </row>
    <row r="22" ht="22.65" customHeight="1">
      <c r="B22" s="345">
        <v>43904</v>
      </c>
      <c r="C22" s="331">
        <v>924</v>
      </c>
      <c r="D22" s="332">
        <v>2</v>
      </c>
      <c r="E22" s="332">
        <v>1</v>
      </c>
      <c r="F22" s="332">
        <v>341</v>
      </c>
      <c r="G22" s="332">
        <v>155</v>
      </c>
      <c r="H22" s="346">
        <v>9</v>
      </c>
      <c r="I22" s="346">
        <v>170</v>
      </c>
      <c r="J22" s="346">
        <v>71</v>
      </c>
      <c r="K22" s="332">
        <f>D22-D21</f>
        <v>1</v>
      </c>
      <c r="L22" s="332">
        <v>1</v>
      </c>
      <c r="M22" s="332">
        <f>SUM(L3:L22)</f>
        <v>3</v>
      </c>
      <c r="N22" s="332">
        <f>SUM(J3:J22)</f>
        <v>993</v>
      </c>
      <c r="O22" s="332">
        <v>18</v>
      </c>
      <c r="P22" s="332">
        <v>5</v>
      </c>
      <c r="Q22" s="332">
        <v>0</v>
      </c>
    </row>
    <row r="23" ht="22.65" customHeight="1">
      <c r="B23" s="348">
        <v>43905</v>
      </c>
      <c r="C23" s="349">
        <v>992</v>
      </c>
      <c r="D23" s="330">
        <v>3</v>
      </c>
      <c r="E23" s="330">
        <v>1</v>
      </c>
      <c r="F23" s="330">
        <v>359</v>
      </c>
      <c r="G23" s="330">
        <v>159</v>
      </c>
      <c r="H23" s="344">
        <v>9</v>
      </c>
      <c r="I23" s="344">
        <v>197</v>
      </c>
      <c r="J23" s="344">
        <v>69</v>
      </c>
      <c r="K23" s="330">
        <f>D23-D22</f>
        <v>1</v>
      </c>
      <c r="L23" s="330">
        <v>2</v>
      </c>
      <c r="M23" s="330">
        <f>SUM(L3:L23)</f>
        <v>5</v>
      </c>
      <c r="N23" s="330">
        <f>SUM(J3:J23)</f>
        <v>1062</v>
      </c>
      <c r="O23" s="330">
        <v>17</v>
      </c>
      <c r="P23" s="330">
        <v>18</v>
      </c>
      <c r="Q23" s="330">
        <v>0</v>
      </c>
    </row>
    <row r="24" ht="24.15" customHeight="1">
      <c r="B24" s="351">
        <v>43906</v>
      </c>
      <c r="C24" s="331">
        <v>1059</v>
      </c>
      <c r="D24" s="332">
        <v>7</v>
      </c>
      <c r="E24" s="332">
        <v>1</v>
      </c>
      <c r="F24" s="332">
        <v>377</v>
      </c>
      <c r="G24" s="332">
        <v>176</v>
      </c>
      <c r="H24" s="346">
        <v>9</v>
      </c>
      <c r="I24" s="346">
        <v>201</v>
      </c>
      <c r="J24" s="346">
        <v>83</v>
      </c>
      <c r="K24" s="332">
        <f>D24-D23</f>
        <v>4</v>
      </c>
      <c r="L24" s="332">
        <v>2</v>
      </c>
      <c r="M24" s="332">
        <f>SUM(L3:L24)</f>
        <v>7</v>
      </c>
      <c r="N24" s="332">
        <f>SUM(J3:J24)</f>
        <v>1145</v>
      </c>
      <c r="O24" s="332">
        <v>34</v>
      </c>
      <c r="P24" s="332">
        <v>6</v>
      </c>
      <c r="Q24" s="332">
        <v>0</v>
      </c>
    </row>
    <row r="25" ht="25.65" customHeight="1">
      <c r="B25" s="352">
        <v>43907</v>
      </c>
      <c r="C25" s="353">
        <v>1167</v>
      </c>
      <c r="D25" s="330">
        <v>8</v>
      </c>
      <c r="E25" s="330">
        <v>1</v>
      </c>
      <c r="F25" s="330">
        <v>410</v>
      </c>
      <c r="G25" s="330">
        <v>179</v>
      </c>
      <c r="H25" s="344">
        <v>12</v>
      </c>
      <c r="I25" s="344">
        <v>207</v>
      </c>
      <c r="J25" s="344">
        <v>119</v>
      </c>
      <c r="K25" s="330">
        <f>D25-D24</f>
        <v>1</v>
      </c>
      <c r="L25" s="330">
        <v>1</v>
      </c>
      <c r="M25" s="330">
        <f>SUM(L3:L25)</f>
        <v>8</v>
      </c>
      <c r="N25" s="330">
        <f>SUM(J3:J25)</f>
        <v>1264</v>
      </c>
      <c r="O25" s="330">
        <v>35</v>
      </c>
      <c r="P25" s="330">
        <v>13</v>
      </c>
      <c r="Q25" s="330">
        <v>16</v>
      </c>
    </row>
    <row r="26" ht="25.65" customHeight="1">
      <c r="B26" s="352">
        <v>43908</v>
      </c>
      <c r="C26" s="354">
        <v>1279</v>
      </c>
      <c r="D26" s="332">
        <v>10</v>
      </c>
      <c r="E26" s="332">
        <v>1</v>
      </c>
      <c r="F26" s="332">
        <v>446</v>
      </c>
      <c r="G26" s="332">
        <v>199</v>
      </c>
      <c r="H26" s="346">
        <v>23</v>
      </c>
      <c r="I26" s="346">
        <v>209</v>
      </c>
      <c r="J26" s="346">
        <v>145</v>
      </c>
      <c r="K26" s="332">
        <f>D26-D25</f>
        <v>2</v>
      </c>
      <c r="L26" s="332">
        <v>6</v>
      </c>
      <c r="M26" s="332">
        <f>SUM(L3:L26)</f>
        <v>14</v>
      </c>
      <c r="N26" s="332">
        <f>SUM(J3:J26)</f>
        <v>1409</v>
      </c>
      <c r="O26" s="332">
        <v>58</v>
      </c>
      <c r="P26" s="332">
        <v>10</v>
      </c>
      <c r="Q26" s="332">
        <v>3</v>
      </c>
    </row>
    <row r="27" ht="24.15" customHeight="1">
      <c r="B27" s="355">
        <v>43909</v>
      </c>
      <c r="C27" s="329">
        <v>1423</v>
      </c>
      <c r="D27" s="330">
        <v>10</v>
      </c>
      <c r="E27" s="330">
        <v>16</v>
      </c>
      <c r="F27" s="330">
        <v>501</v>
      </c>
      <c r="G27" s="330">
        <v>207</v>
      </c>
      <c r="H27" s="344">
        <v>27</v>
      </c>
      <c r="I27" s="344">
        <v>216</v>
      </c>
      <c r="J27" s="344">
        <v>143</v>
      </c>
      <c r="K27" s="330">
        <f>D27-D26</f>
        <v>0</v>
      </c>
      <c r="L27" s="330">
        <v>7</v>
      </c>
      <c r="M27" s="330">
        <f>SUM(L3:L27)</f>
        <v>21</v>
      </c>
      <c r="N27" s="330">
        <f>SUM(J3:J27)</f>
        <v>1552</v>
      </c>
      <c r="O27" s="330">
        <v>66</v>
      </c>
      <c r="P27" s="330">
        <v>14</v>
      </c>
      <c r="Q27" s="330">
        <v>9</v>
      </c>
    </row>
    <row r="28" ht="22.65" customHeight="1">
      <c r="B28" s="328">
        <v>43910</v>
      </c>
      <c r="C28" s="331">
        <v>1623</v>
      </c>
      <c r="D28" s="332">
        <v>11</v>
      </c>
      <c r="E28" s="332">
        <v>16</v>
      </c>
      <c r="F28" s="332">
        <v>606</v>
      </c>
      <c r="G28" s="332">
        <v>228</v>
      </c>
      <c r="H28" s="346">
        <v>33</v>
      </c>
      <c r="I28" s="346">
        <v>220</v>
      </c>
      <c r="J28" s="346">
        <v>180</v>
      </c>
      <c r="K28" s="332">
        <f>D28-D27</f>
        <v>1</v>
      </c>
      <c r="L28" s="332">
        <v>9</v>
      </c>
      <c r="M28" s="332">
        <f>SUM(L3:L28)</f>
        <v>30</v>
      </c>
      <c r="N28" s="332">
        <f>SUM(J3:J28)</f>
        <v>1732</v>
      </c>
      <c r="O28" s="332">
        <v>84</v>
      </c>
      <c r="P28" s="332">
        <v>23</v>
      </c>
      <c r="Q28" s="332">
        <v>5</v>
      </c>
    </row>
    <row r="29" ht="22.65" customHeight="1">
      <c r="B29" s="328">
        <v>43911</v>
      </c>
      <c r="C29" s="329">
        <v>1746</v>
      </c>
      <c r="D29" s="330">
        <v>20</v>
      </c>
      <c r="E29" s="330">
        <v>16</v>
      </c>
      <c r="F29" s="330">
        <v>661</v>
      </c>
      <c r="G29" s="330">
        <v>242</v>
      </c>
      <c r="H29" s="344">
        <v>41</v>
      </c>
      <c r="I29" s="344">
        <v>223</v>
      </c>
      <c r="J29" s="344">
        <v>136</v>
      </c>
      <c r="K29" s="330">
        <f>D29-D28</f>
        <v>9</v>
      </c>
      <c r="L29" s="330">
        <v>8</v>
      </c>
      <c r="M29" s="330">
        <f>SUM(L3:L29)</f>
        <v>38</v>
      </c>
      <c r="N29" s="330">
        <f>SUM(J3:J29)</f>
        <v>1868</v>
      </c>
      <c r="O29" s="330">
        <v>71</v>
      </c>
      <c r="P29" s="330">
        <v>8</v>
      </c>
      <c r="Q29" s="330">
        <v>0</v>
      </c>
    </row>
    <row r="30" ht="24.15" customHeight="1">
      <c r="B30" s="356">
        <v>43912</v>
      </c>
      <c r="C30" s="331">
        <v>1906</v>
      </c>
      <c r="D30" s="332">
        <v>21</v>
      </c>
      <c r="E30" s="332">
        <v>16</v>
      </c>
      <c r="F30" s="332">
        <v>760</v>
      </c>
      <c r="G30" s="332">
        <v>250</v>
      </c>
      <c r="H30" s="346">
        <v>42</v>
      </c>
      <c r="I30" s="346">
        <v>228</v>
      </c>
      <c r="J30" s="346">
        <v>118</v>
      </c>
      <c r="K30" s="332">
        <f>D30-D29</f>
        <v>1</v>
      </c>
      <c r="L30" s="332">
        <v>11</v>
      </c>
      <c r="M30" s="332">
        <f>SUM(L3:L30)</f>
        <v>49</v>
      </c>
      <c r="N30" s="332">
        <f>SUM(J3:J30)</f>
        <v>1986</v>
      </c>
      <c r="O30" s="332">
        <v>59</v>
      </c>
      <c r="P30" s="332">
        <v>4</v>
      </c>
      <c r="Q30" s="332">
        <v>0</v>
      </c>
    </row>
    <row r="31" ht="25.65" customHeight="1">
      <c r="B31" s="352">
        <v>43913</v>
      </c>
      <c r="C31" s="353">
        <v>2016</v>
      </c>
      <c r="D31" s="330">
        <v>25</v>
      </c>
      <c r="E31" s="330">
        <v>16</v>
      </c>
      <c r="F31" s="330">
        <v>816</v>
      </c>
      <c r="G31" s="330">
        <v>254</v>
      </c>
      <c r="H31" s="344">
        <v>42</v>
      </c>
      <c r="I31" s="344">
        <v>231</v>
      </c>
      <c r="J31" s="344">
        <v>182</v>
      </c>
      <c r="K31" s="330">
        <f>D31-D30</f>
        <v>4</v>
      </c>
      <c r="L31" s="330">
        <v>11</v>
      </c>
      <c r="M31" s="330">
        <f>SUM(L3:L31)</f>
        <v>60</v>
      </c>
      <c r="N31" s="330">
        <f>SUM(J3:J31)</f>
        <v>2168</v>
      </c>
      <c r="O31" s="330">
        <v>99</v>
      </c>
      <c r="P31" s="330">
        <v>9</v>
      </c>
      <c r="Q31" s="330">
        <v>6</v>
      </c>
    </row>
    <row r="32" ht="24.15" customHeight="1">
      <c r="B32" s="357">
        <v>43914</v>
      </c>
      <c r="C32" s="331">
        <v>2272</v>
      </c>
      <c r="D32" s="332">
        <v>36</v>
      </c>
      <c r="E32" s="332">
        <v>16</v>
      </c>
      <c r="F32" s="332">
        <v>959</v>
      </c>
      <c r="G32" s="332">
        <v>265</v>
      </c>
      <c r="H32" s="346">
        <v>48</v>
      </c>
      <c r="I32" s="346">
        <v>238</v>
      </c>
      <c r="J32" s="346">
        <v>230</v>
      </c>
      <c r="K32" s="332">
        <f>D32-D31</f>
        <v>11</v>
      </c>
      <c r="L32" s="332">
        <v>21</v>
      </c>
      <c r="M32" s="332">
        <f>SUM(L3:L32)</f>
        <v>81</v>
      </c>
      <c r="N32" s="332">
        <f>SUM(J3:J32)</f>
        <v>2398</v>
      </c>
      <c r="O32" s="332">
        <v>105</v>
      </c>
      <c r="P32" s="332">
        <v>10</v>
      </c>
      <c r="Q32" s="332">
        <v>11</v>
      </c>
    </row>
    <row r="33" ht="22.65" customHeight="1">
      <c r="B33" s="358">
        <v>43915</v>
      </c>
      <c r="C33" s="329">
        <v>2510</v>
      </c>
      <c r="D33" s="330">
        <v>42</v>
      </c>
      <c r="E33" s="330">
        <v>16</v>
      </c>
      <c r="F33" s="330">
        <v>1070</v>
      </c>
      <c r="G33" s="330">
        <v>275</v>
      </c>
      <c r="H33" s="344">
        <v>58</v>
      </c>
      <c r="I33" s="344">
        <v>246</v>
      </c>
      <c r="J33" s="344">
        <v>314</v>
      </c>
      <c r="K33" s="330">
        <f>D33-D32</f>
        <v>6</v>
      </c>
      <c r="L33" s="330">
        <v>22</v>
      </c>
      <c r="M33" s="330">
        <f>SUM(L3:L33)</f>
        <v>103</v>
      </c>
      <c r="N33" s="330">
        <f>SUM(J3:J33)</f>
        <v>2712</v>
      </c>
      <c r="O33" s="330">
        <v>154</v>
      </c>
      <c r="P33" s="330">
        <v>19</v>
      </c>
      <c r="Q33" s="330">
        <v>8</v>
      </c>
    </row>
    <row r="34" ht="24.15" customHeight="1">
      <c r="B34" s="359">
        <v>43916</v>
      </c>
      <c r="C34" s="331">
        <v>2806</v>
      </c>
      <c r="D34" s="332">
        <v>66</v>
      </c>
      <c r="E34" s="332">
        <v>16</v>
      </c>
      <c r="F34" s="332">
        <v>1216</v>
      </c>
      <c r="G34" s="332">
        <v>297</v>
      </c>
      <c r="H34" s="346">
        <v>66</v>
      </c>
      <c r="I34" s="346">
        <v>256</v>
      </c>
      <c r="J34" s="346">
        <v>286</v>
      </c>
      <c r="K34" s="332">
        <f>D34-D33</f>
        <v>24</v>
      </c>
      <c r="L34" s="332">
        <v>31</v>
      </c>
      <c r="M34" s="332">
        <f>SUM(L3:L34)</f>
        <v>134</v>
      </c>
      <c r="N34" s="332">
        <f>SUM(J3:J34)</f>
        <v>2998</v>
      </c>
      <c r="O34" s="332">
        <v>132</v>
      </c>
      <c r="P34" s="332">
        <v>20</v>
      </c>
      <c r="Q34" s="332">
        <v>6</v>
      </c>
    </row>
    <row r="35" ht="25.65" customHeight="1">
      <c r="B35" s="360">
        <v>43917</v>
      </c>
      <c r="C35" s="353">
        <v>3046</v>
      </c>
      <c r="D35" s="330">
        <v>92</v>
      </c>
      <c r="E35" s="330">
        <v>16</v>
      </c>
      <c r="F35" s="330">
        <v>1300</v>
      </c>
      <c r="G35" s="330">
        <v>317</v>
      </c>
      <c r="H35" s="344">
        <v>68</v>
      </c>
      <c r="I35" s="344">
        <v>263</v>
      </c>
      <c r="J35" s="344">
        <v>365</v>
      </c>
      <c r="K35" s="330">
        <f>D35-D34</f>
        <v>26</v>
      </c>
      <c r="L35" s="330">
        <v>32</v>
      </c>
      <c r="M35" s="330">
        <f>SUM(L3:L35)</f>
        <v>166</v>
      </c>
      <c r="N35" s="330">
        <f>SUM(J3:J35)</f>
        <v>3363</v>
      </c>
      <c r="O35" s="330">
        <v>176</v>
      </c>
      <c r="P35" s="330">
        <v>18</v>
      </c>
      <c r="Q35" s="330">
        <v>6</v>
      </c>
    </row>
    <row r="36" ht="24.15" customHeight="1">
      <c r="B36" s="357">
        <v>43918</v>
      </c>
      <c r="C36" s="331">
        <v>3447</v>
      </c>
      <c r="D36" s="332">
        <v>102</v>
      </c>
      <c r="E36" s="332">
        <v>16</v>
      </c>
      <c r="F36" s="332">
        <v>1500</v>
      </c>
      <c r="G36" s="332">
        <v>330</v>
      </c>
      <c r="H36" s="346">
        <v>75</v>
      </c>
      <c r="I36" s="346">
        <v>271</v>
      </c>
      <c r="J36" s="346">
        <v>300</v>
      </c>
      <c r="K36" s="332">
        <f>D36-D35</f>
        <v>10</v>
      </c>
      <c r="L36" s="332">
        <v>35</v>
      </c>
      <c r="M36" s="332">
        <f>SUM(L3:L36)</f>
        <v>201</v>
      </c>
      <c r="N36" s="332">
        <f>SUM(J3:J36)</f>
        <v>3663</v>
      </c>
      <c r="O36" s="332">
        <v>147</v>
      </c>
      <c r="P36" s="332">
        <v>25</v>
      </c>
      <c r="Q36" s="332">
        <v>8</v>
      </c>
    </row>
    <row r="37" ht="22.65" customHeight="1">
      <c r="B37" s="358">
        <v>43919</v>
      </c>
      <c r="C37" s="329">
        <v>3700</v>
      </c>
      <c r="D37" s="330">
        <v>110</v>
      </c>
      <c r="E37" s="330">
        <v>16</v>
      </c>
      <c r="F37" s="330">
        <v>1700</v>
      </c>
      <c r="G37" s="330">
        <v>351</v>
      </c>
      <c r="H37" s="344">
        <v>77</v>
      </c>
      <c r="I37" s="344">
        <v>275</v>
      </c>
      <c r="J37" s="344">
        <v>280</v>
      </c>
      <c r="K37" s="330">
        <f>D37-D36</f>
        <v>8</v>
      </c>
      <c r="L37" s="330">
        <v>38</v>
      </c>
      <c r="M37" s="330">
        <f>SUM(L3:L37)</f>
        <v>239</v>
      </c>
      <c r="N37" s="330">
        <f>SUM(J3:J37)</f>
        <v>3943</v>
      </c>
      <c r="O37" s="330">
        <v>150</v>
      </c>
      <c r="P37" s="330">
        <v>15</v>
      </c>
      <c r="Q37" s="330">
        <v>3</v>
      </c>
    </row>
    <row r="38" ht="22.65" customHeight="1">
      <c r="B38" s="358">
        <v>43920</v>
      </c>
      <c r="C38" s="331">
        <v>4028</v>
      </c>
      <c r="D38" s="332">
        <v>146</v>
      </c>
      <c r="E38" s="332">
        <v>16</v>
      </c>
      <c r="F38" s="332">
        <v>1806</v>
      </c>
      <c r="G38" s="332">
        <v>372</v>
      </c>
      <c r="H38" s="346">
        <v>86</v>
      </c>
      <c r="I38" s="346">
        <v>279</v>
      </c>
      <c r="J38" s="346">
        <v>416</v>
      </c>
      <c r="K38" s="332">
        <f>D38-D37</f>
        <v>36</v>
      </c>
      <c r="L38" s="332">
        <v>45</v>
      </c>
      <c r="M38" s="332">
        <f>SUM(L3:L38)</f>
        <v>284</v>
      </c>
      <c r="N38" s="332">
        <f>SUM(J3:J38)</f>
        <v>4359</v>
      </c>
      <c r="O38" s="332">
        <v>172</v>
      </c>
      <c r="P38" s="332">
        <v>27</v>
      </c>
      <c r="Q38" s="332">
        <v>17</v>
      </c>
    </row>
    <row r="39" ht="22.65" customHeight="1">
      <c r="B39" s="358">
        <v>43921</v>
      </c>
      <c r="C39" s="329">
        <v>4435</v>
      </c>
      <c r="D39" s="330">
        <v>180</v>
      </c>
      <c r="E39" s="330">
        <v>16</v>
      </c>
      <c r="F39" s="330">
        <v>1979</v>
      </c>
      <c r="G39" s="330">
        <v>399</v>
      </c>
      <c r="H39" s="344">
        <v>109</v>
      </c>
      <c r="I39" s="344">
        <v>283</v>
      </c>
      <c r="J39" s="344">
        <v>475</v>
      </c>
      <c r="K39" s="330">
        <f>D39-D38</f>
        <v>34</v>
      </c>
      <c r="L39" s="330">
        <v>48</v>
      </c>
      <c r="M39" s="330">
        <f>SUM(L3:L39)</f>
        <v>332</v>
      </c>
      <c r="N39" s="330">
        <f>SUM(J3:J39)</f>
        <v>4834</v>
      </c>
      <c r="O39" s="330">
        <v>209</v>
      </c>
      <c r="P39" s="330">
        <v>29</v>
      </c>
      <c r="Q39" s="330">
        <v>11</v>
      </c>
    </row>
    <row r="40" ht="22.65" customHeight="1">
      <c r="B40" s="358">
        <v>43922</v>
      </c>
      <c r="C40" s="331">
        <v>4947</v>
      </c>
      <c r="D40" s="332">
        <v>239</v>
      </c>
      <c r="E40" s="361"/>
      <c r="F40" s="332">
        <v>2224</v>
      </c>
      <c r="G40" s="332">
        <v>427</v>
      </c>
      <c r="H40" s="346">
        <v>117</v>
      </c>
      <c r="I40" s="346">
        <v>291</v>
      </c>
      <c r="J40" s="346">
        <v>486</v>
      </c>
      <c r="K40" s="332">
        <f>D40-D39</f>
        <v>59</v>
      </c>
      <c r="L40" s="332">
        <v>53</v>
      </c>
      <c r="M40" s="332">
        <f>SUM(L3:L40)</f>
        <v>385</v>
      </c>
      <c r="N40" s="332">
        <f>SUM(J3:J40)</f>
        <v>5320</v>
      </c>
      <c r="O40" s="332">
        <v>205</v>
      </c>
      <c r="P40" s="332">
        <v>29</v>
      </c>
      <c r="Q40" s="332">
        <v>5</v>
      </c>
    </row>
    <row r="41" ht="22.65" customHeight="1">
      <c r="B41" s="358">
        <v>43923</v>
      </c>
      <c r="C41" s="329">
        <v>5466</v>
      </c>
      <c r="D41" s="330">
        <v>282</v>
      </c>
      <c r="E41" s="362"/>
      <c r="F41" s="330">
        <v>2439</v>
      </c>
      <c r="G41" s="330">
        <v>457</v>
      </c>
      <c r="H41" s="344">
        <v>121</v>
      </c>
      <c r="I41" s="344">
        <v>298</v>
      </c>
      <c r="J41" s="344">
        <v>554</v>
      </c>
      <c r="K41" s="330">
        <f>D41-D40</f>
        <v>43</v>
      </c>
      <c r="L41" s="330">
        <v>70</v>
      </c>
      <c r="M41" s="330">
        <f>SUM(L3:L41)</f>
        <v>455</v>
      </c>
      <c r="N41" s="330">
        <f>SUM(J3:J41)</f>
        <v>5874</v>
      </c>
      <c r="O41" s="330">
        <v>216</v>
      </c>
      <c r="P41" s="330">
        <v>47</v>
      </c>
      <c r="Q41" s="330">
        <v>28</v>
      </c>
    </row>
    <row r="42" ht="22.65" customHeight="1">
      <c r="B42" s="358">
        <v>43924</v>
      </c>
      <c r="C42" s="331">
        <v>6078</v>
      </c>
      <c r="D42" s="332">
        <v>333</v>
      </c>
      <c r="E42" s="361"/>
      <c r="F42" s="332">
        <v>2662</v>
      </c>
      <c r="G42" s="332">
        <v>509</v>
      </c>
      <c r="H42" s="346">
        <v>166</v>
      </c>
      <c r="I42" s="346">
        <v>311</v>
      </c>
      <c r="J42" s="346">
        <v>601</v>
      </c>
      <c r="K42" s="332">
        <f>D42-D41</f>
        <v>51</v>
      </c>
      <c r="L42" s="332">
        <v>79</v>
      </c>
      <c r="M42" s="332">
        <f>SUM(L3:L42)</f>
        <v>534</v>
      </c>
      <c r="N42" s="332">
        <f>SUM(J3:J42)</f>
        <v>6475</v>
      </c>
      <c r="O42" s="332">
        <v>245</v>
      </c>
      <c r="P42" s="332">
        <v>48</v>
      </c>
      <c r="Q42" s="332">
        <v>20</v>
      </c>
    </row>
    <row r="43" ht="22.65" customHeight="1">
      <c r="B43" s="358">
        <v>43925</v>
      </c>
      <c r="C43" s="329">
        <v>6443</v>
      </c>
      <c r="D43" s="330">
        <v>373</v>
      </c>
      <c r="E43" s="362"/>
      <c r="F43" s="330">
        <v>2849</v>
      </c>
      <c r="G43" s="330">
        <v>537</v>
      </c>
      <c r="H43" s="344">
        <v>166</v>
      </c>
      <c r="I43" s="344">
        <v>322</v>
      </c>
      <c r="J43" s="344">
        <v>357</v>
      </c>
      <c r="K43" s="330">
        <f>D43-D42</f>
        <v>40</v>
      </c>
      <c r="L43" s="330">
        <v>70</v>
      </c>
      <c r="M43" s="330">
        <f>SUM(L3:L43)</f>
        <v>604</v>
      </c>
      <c r="N43" s="330">
        <f>SUM(J3:J43)</f>
        <v>6832</v>
      </c>
      <c r="O43" s="330">
        <v>129</v>
      </c>
      <c r="P43" s="330">
        <v>30</v>
      </c>
      <c r="Q43" s="330">
        <v>3</v>
      </c>
    </row>
    <row r="44" ht="22.65" customHeight="1">
      <c r="B44" s="358">
        <v>43926</v>
      </c>
      <c r="C44" s="331">
        <v>6830</v>
      </c>
      <c r="D44" s="332">
        <v>401</v>
      </c>
      <c r="E44" s="361"/>
      <c r="F44" s="332">
        <v>3016</v>
      </c>
      <c r="G44" s="332">
        <v>561</v>
      </c>
      <c r="H44" s="346">
        <v>172</v>
      </c>
      <c r="I44" s="346">
        <v>333</v>
      </c>
      <c r="J44" s="346">
        <v>340</v>
      </c>
      <c r="K44" s="332">
        <f>D44-D43</f>
        <v>28</v>
      </c>
      <c r="L44" s="332">
        <v>86</v>
      </c>
      <c r="M44" s="332">
        <f>SUM(L3:L44)</f>
        <v>690</v>
      </c>
      <c r="N44" s="332">
        <f>SUM(J3:J44)</f>
        <v>7172</v>
      </c>
      <c r="O44" s="332">
        <v>172</v>
      </c>
      <c r="P44" s="332">
        <v>30</v>
      </c>
      <c r="Q44" s="332">
        <v>0</v>
      </c>
    </row>
    <row r="45" ht="22.65" customHeight="1">
      <c r="B45" s="358">
        <v>43927</v>
      </c>
      <c r="C45" s="329">
        <v>7206</v>
      </c>
      <c r="D45" s="330">
        <v>477</v>
      </c>
      <c r="E45" s="362"/>
      <c r="F45" s="330">
        <v>3143</v>
      </c>
      <c r="G45" s="330">
        <v>605</v>
      </c>
      <c r="H45" s="344">
        <v>173</v>
      </c>
      <c r="I45" s="344">
        <v>348</v>
      </c>
      <c r="J45" s="344">
        <v>389</v>
      </c>
      <c r="K45" s="330">
        <f>D45-D44</f>
        <v>76</v>
      </c>
      <c r="L45" s="330">
        <v>90</v>
      </c>
      <c r="M45" s="330">
        <f>SUM(L3:L45)</f>
        <v>780</v>
      </c>
      <c r="N45" s="330">
        <f>SUM(J3:J45)</f>
        <v>7561</v>
      </c>
      <c r="O45" s="330">
        <v>131</v>
      </c>
      <c r="P45" s="330">
        <v>53</v>
      </c>
      <c r="Q45" s="330">
        <v>12</v>
      </c>
    </row>
    <row r="46" ht="22.65" customHeight="1">
      <c r="B46" s="358">
        <v>43928</v>
      </c>
      <c r="C46" s="331">
        <v>7693</v>
      </c>
      <c r="D46" s="332">
        <v>591</v>
      </c>
      <c r="E46" s="361"/>
      <c r="F46" s="332">
        <v>3279</v>
      </c>
      <c r="G46" s="332">
        <v>674</v>
      </c>
      <c r="H46" s="346">
        <v>185</v>
      </c>
      <c r="I46" s="346">
        <v>366</v>
      </c>
      <c r="J46" s="346">
        <v>738</v>
      </c>
      <c r="K46" s="332">
        <f>D46-D45</f>
        <v>114</v>
      </c>
      <c r="L46" s="332">
        <v>84</v>
      </c>
      <c r="M46" s="332">
        <f>SUM(L3:L46)</f>
        <v>864</v>
      </c>
      <c r="N46" s="332">
        <f>SUM(J3:J46)</f>
        <v>8299</v>
      </c>
      <c r="O46" s="332">
        <v>243</v>
      </c>
      <c r="P46" s="332">
        <v>64</v>
      </c>
      <c r="Q46" s="332">
        <v>73</v>
      </c>
    </row>
    <row r="47" ht="22.65" customHeight="1">
      <c r="B47" s="358">
        <v>43929</v>
      </c>
      <c r="C47" s="329">
        <v>8419</v>
      </c>
      <c r="D47" s="330">
        <v>687</v>
      </c>
      <c r="E47" s="362"/>
      <c r="F47" s="330">
        <v>3577</v>
      </c>
      <c r="G47" s="330">
        <v>730</v>
      </c>
      <c r="H47" s="344">
        <v>230</v>
      </c>
      <c r="I47" s="344">
        <v>381</v>
      </c>
      <c r="J47" s="344">
        <v>655</v>
      </c>
      <c r="K47" s="330">
        <f>D47-D46</f>
        <v>96</v>
      </c>
      <c r="L47" s="330">
        <v>115</v>
      </c>
      <c r="M47" s="330">
        <f>SUM(L3:L47)</f>
        <v>979</v>
      </c>
      <c r="N47" s="330">
        <f>SUM(J3:J47)</f>
        <v>8954</v>
      </c>
      <c r="O47" s="330">
        <v>271</v>
      </c>
      <c r="P47" s="330">
        <v>68</v>
      </c>
      <c r="Q47" s="330">
        <v>37</v>
      </c>
    </row>
    <row r="48" ht="22.65" customHeight="1">
      <c r="B48" s="358">
        <v>43930</v>
      </c>
      <c r="C48" s="331">
        <v>9141</v>
      </c>
      <c r="D48" s="332">
        <v>793</v>
      </c>
      <c r="E48" s="361"/>
      <c r="F48" s="332">
        <v>3831</v>
      </c>
      <c r="G48" s="332">
        <v>827</v>
      </c>
      <c r="H48" s="346">
        <v>279</v>
      </c>
      <c r="I48" s="346">
        <v>397</v>
      </c>
      <c r="J48" s="346">
        <v>645</v>
      </c>
      <c r="K48" s="332">
        <f>D48-D47</f>
        <v>106</v>
      </c>
      <c r="L48" s="332">
        <v>86</v>
      </c>
      <c r="M48" s="332">
        <f>SUM(L3:L48)</f>
        <v>1065</v>
      </c>
      <c r="N48" s="332">
        <f>SUM(J3:J48)</f>
        <v>9599</v>
      </c>
      <c r="O48" s="332">
        <v>240</v>
      </c>
      <c r="P48" s="332">
        <v>116</v>
      </c>
      <c r="Q48" s="332">
        <v>10</v>
      </c>
    </row>
    <row r="49" ht="22.65" customHeight="1">
      <c r="B49" s="358">
        <v>43931</v>
      </c>
      <c r="C49" s="329">
        <v>9685</v>
      </c>
      <c r="D49" s="330">
        <v>870</v>
      </c>
      <c r="E49" s="362"/>
      <c r="F49" s="330">
        <v>4061</v>
      </c>
      <c r="G49" s="330">
        <v>902</v>
      </c>
      <c r="H49" s="344">
        <v>302</v>
      </c>
      <c r="I49" s="344">
        <v>405</v>
      </c>
      <c r="J49" s="344">
        <v>454</v>
      </c>
      <c r="K49" s="330">
        <f>D49-D48</f>
        <v>77</v>
      </c>
      <c r="L49" s="330">
        <v>90</v>
      </c>
      <c r="M49" s="330">
        <f>SUM(L3:L49)</f>
        <v>1155</v>
      </c>
      <c r="N49" s="330">
        <f>SUM(J3:J49)</f>
        <v>10053</v>
      </c>
      <c r="O49" s="330">
        <v>148</v>
      </c>
      <c r="P49" s="330">
        <v>69</v>
      </c>
      <c r="Q49" s="330">
        <v>7</v>
      </c>
    </row>
    <row r="50" ht="22.65" customHeight="1">
      <c r="B50" s="358">
        <v>43932</v>
      </c>
      <c r="C50" s="331">
        <v>10151</v>
      </c>
      <c r="D50" s="332">
        <v>887</v>
      </c>
      <c r="E50" s="361"/>
      <c r="F50" s="332">
        <v>4205</v>
      </c>
      <c r="G50" s="332">
        <v>982</v>
      </c>
      <c r="H50" s="346">
        <v>308</v>
      </c>
      <c r="I50" s="346">
        <v>429</v>
      </c>
      <c r="J50" s="346">
        <v>395</v>
      </c>
      <c r="K50" s="332">
        <f>D50-D49</f>
        <v>17</v>
      </c>
      <c r="L50" s="332">
        <v>103</v>
      </c>
      <c r="M50" s="332">
        <f>SUM(L3:L50)</f>
        <v>1258</v>
      </c>
      <c r="N50" s="332">
        <f>SUM(J3:J50)</f>
        <v>10448</v>
      </c>
      <c r="O50" s="332">
        <v>200</v>
      </c>
      <c r="P50" s="332">
        <v>32</v>
      </c>
      <c r="Q50" s="332">
        <v>13</v>
      </c>
    </row>
    <row r="51" ht="22.65" customHeight="1">
      <c r="B51" s="358">
        <v>43933</v>
      </c>
      <c r="C51" s="329">
        <v>10483</v>
      </c>
      <c r="D51" s="330">
        <v>899</v>
      </c>
      <c r="E51" s="362"/>
      <c r="F51" s="330">
        <v>4397</v>
      </c>
      <c r="G51" s="330">
        <v>1018</v>
      </c>
      <c r="H51" s="344">
        <v>316</v>
      </c>
      <c r="I51" s="344">
        <v>435</v>
      </c>
      <c r="J51" s="344">
        <v>464</v>
      </c>
      <c r="K51" s="330">
        <f>D51-D50</f>
        <v>12</v>
      </c>
      <c r="L51" s="330">
        <v>97</v>
      </c>
      <c r="M51" s="330">
        <f>SUM(L3:L51)</f>
        <v>1355</v>
      </c>
      <c r="N51" s="330">
        <f>SUM(J3:J51)</f>
        <v>10912</v>
      </c>
      <c r="O51" s="330">
        <v>182</v>
      </c>
      <c r="P51" s="330">
        <v>42</v>
      </c>
      <c r="Q51" s="330">
        <v>75</v>
      </c>
    </row>
    <row r="52" ht="22.65" customHeight="1">
      <c r="B52" s="358">
        <v>43934</v>
      </c>
      <c r="C52" s="331">
        <v>10948</v>
      </c>
      <c r="D52" s="332">
        <v>919</v>
      </c>
      <c r="E52" s="361"/>
      <c r="F52" s="332">
        <v>4575</v>
      </c>
      <c r="G52" s="332">
        <v>1064</v>
      </c>
      <c r="H52" s="346">
        <v>383</v>
      </c>
      <c r="I52" s="346">
        <v>449</v>
      </c>
      <c r="J52" s="346">
        <v>437</v>
      </c>
      <c r="K52" s="332">
        <f>D52-D51</f>
        <v>20</v>
      </c>
      <c r="L52" s="332">
        <v>85</v>
      </c>
      <c r="M52" s="332">
        <f>SUM(L3:L52)</f>
        <v>1440</v>
      </c>
      <c r="N52" s="332">
        <f>SUM(J3:J52)</f>
        <v>11349</v>
      </c>
      <c r="O52" s="332">
        <v>200</v>
      </c>
      <c r="P52" s="332">
        <v>48</v>
      </c>
      <c r="Q52" s="332">
        <v>21</v>
      </c>
    </row>
    <row r="53" ht="22.65" customHeight="1">
      <c r="B53" s="358">
        <v>43935</v>
      </c>
      <c r="C53" s="329">
        <v>11445</v>
      </c>
      <c r="D53" s="330">
        <v>1033</v>
      </c>
      <c r="E53" s="362"/>
      <c r="F53" s="330">
        <v>4806</v>
      </c>
      <c r="G53" s="330">
        <v>1106</v>
      </c>
      <c r="H53" s="344">
        <v>388</v>
      </c>
      <c r="I53" s="344">
        <v>458</v>
      </c>
      <c r="J53" s="344">
        <v>479</v>
      </c>
      <c r="K53" s="330">
        <f>D53-D52</f>
        <v>114</v>
      </c>
      <c r="L53" s="330">
        <v>92</v>
      </c>
      <c r="M53" s="330">
        <f>SUM(L3:L53)</f>
        <v>1532</v>
      </c>
      <c r="N53" s="330">
        <f>SUM(J3:J53)</f>
        <v>11828</v>
      </c>
      <c r="O53" s="330">
        <v>179</v>
      </c>
      <c r="P53" s="330">
        <v>63</v>
      </c>
      <c r="Q53" s="330">
        <v>53</v>
      </c>
    </row>
    <row r="54" ht="22.65" customHeight="1">
      <c r="B54" s="358">
        <v>43936</v>
      </c>
      <c r="C54" s="331">
        <v>11927</v>
      </c>
      <c r="D54" s="332">
        <v>1203</v>
      </c>
      <c r="E54" s="361"/>
      <c r="F54" s="332">
        <v>4990</v>
      </c>
      <c r="G54" s="332">
        <v>1171</v>
      </c>
      <c r="H54" s="346">
        <v>401</v>
      </c>
      <c r="I54" s="346">
        <v>481</v>
      </c>
      <c r="J54" s="346">
        <v>604</v>
      </c>
      <c r="K54" s="332">
        <f>D54-D53</f>
        <v>170</v>
      </c>
      <c r="L54" s="332">
        <v>115</v>
      </c>
      <c r="M54" s="332">
        <f>SUM(L3:L54)</f>
        <v>1647</v>
      </c>
      <c r="N54" s="332">
        <f>SUM(J3:J54)</f>
        <v>12432</v>
      </c>
      <c r="O54" s="332">
        <v>215</v>
      </c>
      <c r="P54" s="332">
        <v>70</v>
      </c>
      <c r="Q54" s="332">
        <v>30</v>
      </c>
    </row>
    <row r="55" ht="22.65" customHeight="1">
      <c r="B55" s="358">
        <v>43937</v>
      </c>
      <c r="C55" s="329">
        <v>12540</v>
      </c>
      <c r="D55" s="330">
        <v>1333</v>
      </c>
      <c r="E55" s="362"/>
      <c r="F55" s="330">
        <v>5206</v>
      </c>
      <c r="G55" s="330">
        <v>1242</v>
      </c>
      <c r="H55" s="344">
        <v>421</v>
      </c>
      <c r="I55" s="344">
        <v>498</v>
      </c>
      <c r="J55" s="344">
        <v>623</v>
      </c>
      <c r="K55" s="330">
        <f>D55-D54</f>
        <v>130</v>
      </c>
      <c r="L55" s="330">
        <v>111</v>
      </c>
      <c r="M55" s="330">
        <f>SUM(L4:L55)</f>
        <v>1758</v>
      </c>
      <c r="N55" s="330">
        <f>SUM(J4:J55)</f>
        <v>13055</v>
      </c>
      <c r="O55" s="330">
        <v>221</v>
      </c>
      <c r="P55" s="330">
        <v>84</v>
      </c>
      <c r="Q55" s="330">
        <v>30</v>
      </c>
    </row>
    <row r="56" ht="22.65" customHeight="1">
      <c r="B56" s="358">
        <v>43938</v>
      </c>
      <c r="C56" s="331">
        <v>13216</v>
      </c>
      <c r="D56" s="332">
        <v>1400</v>
      </c>
      <c r="E56" s="361"/>
      <c r="F56" s="332">
        <v>5387</v>
      </c>
      <c r="G56" s="332">
        <v>1316</v>
      </c>
      <c r="H56" s="346">
        <v>537</v>
      </c>
      <c r="I56" s="346">
        <v>514</v>
      </c>
      <c r="J56" s="346">
        <v>688</v>
      </c>
      <c r="K56" s="332">
        <f>D56-D55</f>
        <v>67</v>
      </c>
      <c r="L56" s="332">
        <v>83</v>
      </c>
      <c r="M56" s="332">
        <f>SUM(L4:L56)</f>
        <v>1841</v>
      </c>
      <c r="N56" s="332">
        <f>SUM(J4:J56)</f>
        <v>13743</v>
      </c>
      <c r="O56" s="332">
        <v>221</v>
      </c>
      <c r="P56" s="332">
        <v>77</v>
      </c>
      <c r="Q56" s="332">
        <v>32</v>
      </c>
    </row>
    <row r="57" ht="22.65" customHeight="1">
      <c r="B57" s="358">
        <v>43939</v>
      </c>
      <c r="C57" s="329">
        <v>13822</v>
      </c>
      <c r="D57" s="330">
        <v>1511</v>
      </c>
      <c r="E57" s="362"/>
      <c r="F57" s="330">
        <v>5651</v>
      </c>
      <c r="G57" s="330">
        <v>1405</v>
      </c>
      <c r="H57" s="344">
        <v>566</v>
      </c>
      <c r="I57" s="344">
        <v>530</v>
      </c>
      <c r="J57" s="344">
        <v>532</v>
      </c>
      <c r="K57" s="330">
        <f>D57-D56</f>
        <v>111</v>
      </c>
      <c r="L57" s="330">
        <v>86</v>
      </c>
      <c r="M57" s="330">
        <f>SUM(L4:L57)</f>
        <v>1927</v>
      </c>
      <c r="N57" s="330">
        <f>SUM(J4:J57)</f>
        <v>14275</v>
      </c>
      <c r="O57" s="330">
        <v>180</v>
      </c>
      <c r="P57" s="330">
        <v>48</v>
      </c>
      <c r="Q57" s="330">
        <v>52</v>
      </c>
    </row>
    <row r="58" ht="22.65" customHeight="1">
      <c r="B58" s="358">
        <v>43940</v>
      </c>
      <c r="C58" s="331">
        <v>14385</v>
      </c>
      <c r="D58" s="332">
        <v>1540</v>
      </c>
      <c r="E58" s="361"/>
      <c r="F58" s="332">
        <v>5826</v>
      </c>
      <c r="G58" s="332">
        <v>1442</v>
      </c>
      <c r="H58" s="346">
        <v>617</v>
      </c>
      <c r="I58" s="346">
        <v>544</v>
      </c>
      <c r="J58" s="346">
        <v>388</v>
      </c>
      <c r="K58" s="332">
        <f>D58-D57</f>
        <v>29</v>
      </c>
      <c r="L58" s="332">
        <v>87</v>
      </c>
      <c r="M58" s="332">
        <f>SUM(L4:L58)</f>
        <v>2014</v>
      </c>
      <c r="N58" s="332">
        <f>SUM(J4:J58)</f>
        <v>14663</v>
      </c>
      <c r="O58" s="332">
        <v>192</v>
      </c>
      <c r="P58" s="332">
        <v>31</v>
      </c>
      <c r="Q58" s="332">
        <v>6</v>
      </c>
    </row>
    <row r="59" ht="22.65" customHeight="1">
      <c r="B59" s="358">
        <v>43941</v>
      </c>
      <c r="C59" s="329">
        <v>14777</v>
      </c>
      <c r="D59" s="330">
        <v>1580</v>
      </c>
      <c r="E59" s="362"/>
      <c r="F59" s="330">
        <v>5992</v>
      </c>
      <c r="G59" s="330">
        <v>1478</v>
      </c>
      <c r="H59" s="344">
        <v>630</v>
      </c>
      <c r="I59" s="344">
        <v>549</v>
      </c>
      <c r="J59" s="344">
        <v>461</v>
      </c>
      <c r="K59" s="330">
        <f>D59-D58</f>
        <v>40</v>
      </c>
      <c r="L59" s="330">
        <v>85</v>
      </c>
      <c r="M59" s="330">
        <f>SUM(L4:L59)</f>
        <v>2099</v>
      </c>
      <c r="N59" s="330">
        <f>SUM(J4:J59)</f>
        <v>15124</v>
      </c>
      <c r="O59" s="330">
        <v>211</v>
      </c>
      <c r="P59" s="330">
        <v>50</v>
      </c>
      <c r="Q59" s="330">
        <v>23</v>
      </c>
    </row>
    <row r="60" ht="22.65" customHeight="1">
      <c r="B60" s="358">
        <v>43942</v>
      </c>
      <c r="C60" s="331">
        <v>15322</v>
      </c>
      <c r="D60" s="332">
        <v>1765</v>
      </c>
      <c r="E60" s="361"/>
      <c r="F60" s="332">
        <v>6189</v>
      </c>
      <c r="G60" s="332">
        <v>1557</v>
      </c>
      <c r="H60" s="346">
        <v>663</v>
      </c>
      <c r="I60" s="346">
        <v>560</v>
      </c>
      <c r="J60" s="346">
        <v>707</v>
      </c>
      <c r="K60" s="332">
        <f>D60-D59</f>
        <v>185</v>
      </c>
      <c r="L60" s="332">
        <v>62</v>
      </c>
      <c r="M60" s="332">
        <f>SUM(L4:L60)</f>
        <v>2161</v>
      </c>
      <c r="N60" s="332">
        <f>SUM(J4:J60)</f>
        <v>15831</v>
      </c>
      <c r="O60" s="332">
        <v>163</v>
      </c>
      <c r="P60" s="332">
        <v>123</v>
      </c>
      <c r="Q60" s="332">
        <v>64</v>
      </c>
    </row>
    <row r="61" ht="22.65" customHeight="1">
      <c r="B61" s="358">
        <v>43943</v>
      </c>
      <c r="C61" s="329">
        <v>16004</v>
      </c>
      <c r="D61" s="330">
        <v>1937</v>
      </c>
      <c r="E61" s="362"/>
      <c r="F61" s="330">
        <v>6401</v>
      </c>
      <c r="G61" s="330">
        <v>1667</v>
      </c>
      <c r="H61" s="344">
        <v>720</v>
      </c>
      <c r="I61" s="344">
        <v>575</v>
      </c>
      <c r="J61" s="344">
        <v>722</v>
      </c>
      <c r="K61" s="330">
        <f>D61-D60</f>
        <v>172</v>
      </c>
      <c r="L61" s="330">
        <v>77</v>
      </c>
      <c r="M61" s="330">
        <f>SUM(L4:L61)</f>
        <v>2238</v>
      </c>
      <c r="N61" s="330">
        <f>SUM(J4:J61)</f>
        <v>16553</v>
      </c>
      <c r="O61" s="330">
        <v>288</v>
      </c>
      <c r="P61" s="330">
        <v>79</v>
      </c>
      <c r="Q61" s="330">
        <v>27</v>
      </c>
    </row>
    <row r="62" ht="22.65" customHeight="1">
      <c r="B62" s="358">
        <v>43944</v>
      </c>
      <c r="C62" s="331">
        <v>16755</v>
      </c>
      <c r="D62" s="332">
        <v>2021</v>
      </c>
      <c r="E62" s="361"/>
      <c r="F62" s="332">
        <v>6681</v>
      </c>
      <c r="G62" s="332">
        <v>1745</v>
      </c>
      <c r="H62" s="346">
        <v>753</v>
      </c>
      <c r="I62" s="346">
        <v>592</v>
      </c>
      <c r="J62" s="346">
        <v>758</v>
      </c>
      <c r="K62" s="332">
        <f>D62-D61</f>
        <v>84</v>
      </c>
      <c r="L62" s="332">
        <v>86</v>
      </c>
      <c r="M62" s="332">
        <f>SUM(L4:L62)</f>
        <v>2324</v>
      </c>
      <c r="N62" s="332">
        <f>SUM(J4:J62)</f>
        <v>17311</v>
      </c>
      <c r="O62" s="332">
        <v>291</v>
      </c>
      <c r="P62" s="332">
        <v>72</v>
      </c>
      <c r="Q62" s="332">
        <v>38</v>
      </c>
    </row>
    <row r="63" ht="22.65" customHeight="1">
      <c r="B63" s="358">
        <v>43945</v>
      </c>
      <c r="C63" s="329">
        <v>17567</v>
      </c>
      <c r="D63" s="330">
        <v>2152</v>
      </c>
      <c r="E63" s="362"/>
      <c r="F63" s="330">
        <v>6967</v>
      </c>
      <c r="G63" s="330">
        <v>1886</v>
      </c>
      <c r="H63" s="344">
        <v>802</v>
      </c>
      <c r="I63" s="344">
        <v>606</v>
      </c>
      <c r="J63" s="344">
        <v>780</v>
      </c>
      <c r="K63" s="330">
        <f>D63-D62</f>
        <v>131</v>
      </c>
      <c r="L63" s="330">
        <v>89</v>
      </c>
      <c r="M63" s="330">
        <f>SUM(L4:L63)</f>
        <v>2413</v>
      </c>
      <c r="N63" s="330">
        <f>SUM(J4:J63)</f>
        <v>18091</v>
      </c>
      <c r="O63" s="330">
        <v>233</v>
      </c>
      <c r="P63" s="330">
        <v>147</v>
      </c>
      <c r="Q63" s="330">
        <v>41</v>
      </c>
    </row>
    <row r="64" ht="22.65" customHeight="1">
      <c r="B64" s="358">
        <v>43946</v>
      </c>
      <c r="C64" s="331">
        <v>18177</v>
      </c>
      <c r="D64" s="332">
        <v>2192</v>
      </c>
      <c r="E64" s="361"/>
      <c r="F64" s="332">
        <v>7148</v>
      </c>
      <c r="G64" s="332">
        <v>1965</v>
      </c>
      <c r="H64" s="346">
        <v>838</v>
      </c>
      <c r="I64" s="346">
        <v>644</v>
      </c>
      <c r="J64" s="346">
        <v>473</v>
      </c>
      <c r="K64" s="332">
        <f>D64-D63</f>
        <v>40</v>
      </c>
      <c r="L64" s="332">
        <v>73</v>
      </c>
      <c r="M64" s="332">
        <f>SUM(L4:L64)</f>
        <v>2486</v>
      </c>
      <c r="N64" s="332">
        <f>SUM(J4:J64)</f>
        <v>18564</v>
      </c>
      <c r="O64" s="332">
        <v>138</v>
      </c>
      <c r="P64" s="332">
        <v>94</v>
      </c>
      <c r="Q64" s="332">
        <v>37</v>
      </c>
    </row>
    <row r="65" ht="22.65" customHeight="1">
      <c r="B65" s="358">
        <v>43947</v>
      </c>
      <c r="C65" s="329">
        <v>18640</v>
      </c>
      <c r="D65" s="330">
        <v>2194</v>
      </c>
      <c r="E65" s="362"/>
      <c r="F65" s="330">
        <v>7290</v>
      </c>
      <c r="G65" s="330">
        <v>2058</v>
      </c>
      <c r="H65" s="344">
        <v>860</v>
      </c>
      <c r="I65" s="344">
        <v>656</v>
      </c>
      <c r="J65" s="344">
        <v>300</v>
      </c>
      <c r="K65" s="330">
        <f>D65-D64</f>
        <v>2</v>
      </c>
      <c r="L65" s="330">
        <v>74</v>
      </c>
      <c r="M65" s="330">
        <f>SUM(L4:L65)</f>
        <v>2560</v>
      </c>
      <c r="N65" s="330">
        <f>SUM(J4:J65)</f>
        <v>18864</v>
      </c>
      <c r="O65" s="330">
        <v>110</v>
      </c>
      <c r="P65" s="330">
        <v>46</v>
      </c>
      <c r="Q65" s="330">
        <v>17</v>
      </c>
    </row>
    <row r="66" ht="22.65" customHeight="1">
      <c r="B66" s="358">
        <v>43948</v>
      </c>
      <c r="C66" s="331">
        <v>18926</v>
      </c>
      <c r="D66" s="332">
        <v>2274</v>
      </c>
      <c r="E66" s="361"/>
      <c r="F66" s="332">
        <v>7378</v>
      </c>
      <c r="G66" s="332">
        <v>2101</v>
      </c>
      <c r="H66" s="346">
        <v>877</v>
      </c>
      <c r="I66" s="346">
        <v>679</v>
      </c>
      <c r="J66" s="346">
        <v>563</v>
      </c>
      <c r="K66" s="332">
        <f>D66-D65</f>
        <v>80</v>
      </c>
      <c r="L66" s="332">
        <v>74</v>
      </c>
      <c r="M66" s="332">
        <f>SUM(L4:L66)</f>
        <v>2634</v>
      </c>
      <c r="N66" s="332">
        <f>SUM(J4:J66)</f>
        <v>19427</v>
      </c>
      <c r="O66" s="332">
        <v>226</v>
      </c>
      <c r="P66" s="332">
        <v>99</v>
      </c>
      <c r="Q66" s="332">
        <v>18</v>
      </c>
    </row>
    <row r="67" ht="22.65" customHeight="1">
      <c r="B67" s="358">
        <v>43949</v>
      </c>
      <c r="C67" s="329">
        <v>19621</v>
      </c>
      <c r="D67" s="330">
        <v>2355</v>
      </c>
      <c r="E67" s="362"/>
      <c r="F67" s="330">
        <v>7622</v>
      </c>
      <c r="G67" s="330">
        <v>2212</v>
      </c>
      <c r="H67" s="344">
        <v>928</v>
      </c>
      <c r="I67" s="344">
        <v>713</v>
      </c>
      <c r="J67" s="344">
        <v>742</v>
      </c>
      <c r="K67" s="330">
        <f>D67-D66</f>
        <v>81</v>
      </c>
      <c r="L67" s="330">
        <v>83</v>
      </c>
      <c r="M67" s="330">
        <f>SUM(L4:L67)</f>
        <v>2717</v>
      </c>
      <c r="N67" s="330">
        <f>SUM(J4:J67)</f>
        <v>20169</v>
      </c>
      <c r="O67" s="330">
        <v>259</v>
      </c>
      <c r="P67" s="330">
        <v>83</v>
      </c>
      <c r="Q67" s="330">
        <v>74</v>
      </c>
    </row>
    <row r="68" ht="22.65" customHeight="1">
      <c r="B68" s="358">
        <v>43950</v>
      </c>
      <c r="C68" s="331">
        <v>20302</v>
      </c>
      <c r="D68" s="332">
        <v>2462</v>
      </c>
      <c r="E68" s="361"/>
      <c r="F68" s="332">
        <v>7835</v>
      </c>
      <c r="G68" s="332">
        <v>2291</v>
      </c>
      <c r="H68" s="346">
        <v>974</v>
      </c>
      <c r="I68" s="346">
        <v>746</v>
      </c>
      <c r="J68" s="346">
        <v>798</v>
      </c>
      <c r="K68" s="332">
        <f>D68-D67</f>
        <v>107</v>
      </c>
      <c r="L68" s="332">
        <v>83</v>
      </c>
      <c r="M68" s="332">
        <f>SUM(L4:L68)</f>
        <v>2800</v>
      </c>
      <c r="N68" s="332">
        <f>SUM(J4:J68)</f>
        <v>20967</v>
      </c>
      <c r="O68" s="332">
        <v>279</v>
      </c>
      <c r="P68" s="332">
        <v>149</v>
      </c>
      <c r="Q68" s="332">
        <v>34</v>
      </c>
    </row>
    <row r="69" ht="22.65" customHeight="1">
      <c r="B69" s="358">
        <v>43951</v>
      </c>
      <c r="C69" s="329">
        <v>21092</v>
      </c>
      <c r="D69" s="330">
        <v>2586</v>
      </c>
      <c r="E69" s="362"/>
      <c r="F69" s="330">
        <v>8033</v>
      </c>
      <c r="G69" s="330">
        <v>2459</v>
      </c>
      <c r="H69" s="344">
        <v>1013</v>
      </c>
      <c r="I69" s="344">
        <v>783</v>
      </c>
      <c r="J69" s="344">
        <v>635</v>
      </c>
      <c r="K69" s="330">
        <f>D69-D68</f>
        <v>124</v>
      </c>
      <c r="L69" s="330">
        <v>78</v>
      </c>
      <c r="M69" s="330">
        <f>SUM(L4:L69)</f>
        <v>2878</v>
      </c>
      <c r="N69" s="330">
        <f>SUM(J4:J69)</f>
        <v>21602</v>
      </c>
      <c r="O69" s="330">
        <v>257</v>
      </c>
      <c r="P69" s="330">
        <v>95</v>
      </c>
      <c r="Q69" s="330">
        <v>44</v>
      </c>
    </row>
    <row r="70" ht="22.65" customHeight="1">
      <c r="B70" s="358">
        <v>43952</v>
      </c>
      <c r="C70" s="331">
        <v>21520</v>
      </c>
      <c r="D70" s="332">
        <v>2653</v>
      </c>
      <c r="E70" s="361"/>
      <c r="F70" s="332">
        <v>8205</v>
      </c>
      <c r="G70" s="332">
        <v>2512</v>
      </c>
      <c r="H70" s="346">
        <v>1035</v>
      </c>
      <c r="I70" s="346">
        <v>809</v>
      </c>
      <c r="J70" s="346">
        <v>532</v>
      </c>
      <c r="K70" s="332">
        <f>D70-D69</f>
        <v>67</v>
      </c>
      <c r="L70" s="332">
        <v>78</v>
      </c>
      <c r="M70" s="332">
        <f>SUM(L4:L70)</f>
        <v>2956</v>
      </c>
      <c r="N70" s="332">
        <f>SUM(J4:J70)</f>
        <v>22134</v>
      </c>
      <c r="O70" s="332">
        <v>141</v>
      </c>
      <c r="P70" s="332">
        <v>123</v>
      </c>
      <c r="Q70" s="332">
        <v>34</v>
      </c>
    </row>
    <row r="71" ht="22.65" customHeight="1">
      <c r="B71" s="358">
        <v>43953</v>
      </c>
      <c r="C71" s="329">
        <v>22082</v>
      </c>
      <c r="D71" s="330">
        <v>2669</v>
      </c>
      <c r="E71" s="362"/>
      <c r="F71" s="330">
        <v>8334</v>
      </c>
      <c r="G71" s="330">
        <v>2636</v>
      </c>
      <c r="H71" s="344">
        <v>1078</v>
      </c>
      <c r="I71" s="344">
        <v>823</v>
      </c>
      <c r="J71" s="344">
        <v>299</v>
      </c>
      <c r="K71" s="330">
        <f>D71-D70</f>
        <v>16</v>
      </c>
      <c r="L71" s="330">
        <v>73</v>
      </c>
      <c r="M71" s="330">
        <f>SUM(L4:L71)</f>
        <v>3029</v>
      </c>
      <c r="N71" s="330">
        <f>SUM(J4:J71)</f>
        <v>22433</v>
      </c>
      <c r="O71" s="330">
        <v>80</v>
      </c>
      <c r="P71" s="330">
        <v>33</v>
      </c>
      <c r="Q71" s="330">
        <v>20</v>
      </c>
    </row>
    <row r="72" ht="22.65" customHeight="1">
      <c r="B72" s="358">
        <v>43954</v>
      </c>
      <c r="C72" s="331">
        <v>22317</v>
      </c>
      <c r="D72" s="332">
        <v>2679</v>
      </c>
      <c r="E72" s="361"/>
      <c r="F72" s="332">
        <v>8405</v>
      </c>
      <c r="G72" s="332">
        <v>2661</v>
      </c>
      <c r="H72" s="346">
        <v>1090</v>
      </c>
      <c r="I72" s="346">
        <v>851</v>
      </c>
      <c r="J72" s="346">
        <v>261</v>
      </c>
      <c r="K72" s="332">
        <f>D72-D71</f>
        <v>10</v>
      </c>
      <c r="L72" s="332">
        <v>75</v>
      </c>
      <c r="M72" s="332">
        <f>SUM(L4:L72)</f>
        <v>3104</v>
      </c>
      <c r="N72" s="332">
        <f>SUM(J4:J72)</f>
        <v>22694</v>
      </c>
      <c r="O72" s="332">
        <v>128</v>
      </c>
      <c r="P72" s="332">
        <v>42</v>
      </c>
      <c r="Q72" s="332">
        <v>14</v>
      </c>
    </row>
    <row r="73" ht="22.65" customHeight="1">
      <c r="B73" s="358">
        <v>43955</v>
      </c>
      <c r="C73" s="329">
        <v>22721</v>
      </c>
      <c r="D73" s="330">
        <v>2769</v>
      </c>
      <c r="E73" s="362"/>
      <c r="F73" s="330">
        <v>8536</v>
      </c>
      <c r="G73" s="330">
        <v>2720</v>
      </c>
      <c r="H73" s="344">
        <v>1111</v>
      </c>
      <c r="I73" s="344">
        <v>857</v>
      </c>
      <c r="J73" s="344">
        <v>476</v>
      </c>
      <c r="K73" s="330">
        <f>D73-D72</f>
        <v>90</v>
      </c>
      <c r="L73" s="330">
        <v>84</v>
      </c>
      <c r="M73" s="330">
        <f>SUM(L4:L73)</f>
        <v>3188</v>
      </c>
      <c r="N73" s="330">
        <f>SUM(J4:J73)</f>
        <v>23170</v>
      </c>
      <c r="O73" s="330">
        <v>173</v>
      </c>
      <c r="P73" s="330">
        <v>75</v>
      </c>
      <c r="Q73" s="330">
        <v>17</v>
      </c>
    </row>
    <row r="74" ht="22.65" customHeight="1">
      <c r="B74" s="358">
        <v>43956</v>
      </c>
      <c r="C74" s="331">
        <v>23216</v>
      </c>
      <c r="D74" s="332">
        <v>2854</v>
      </c>
      <c r="E74" s="361"/>
      <c r="F74" s="332">
        <v>8686</v>
      </c>
      <c r="G74" s="332">
        <v>2813</v>
      </c>
      <c r="H74" s="346">
        <v>1129</v>
      </c>
      <c r="I74" s="346">
        <v>899</v>
      </c>
      <c r="J74" s="346">
        <v>657</v>
      </c>
      <c r="K74" s="332">
        <f>D74-D73</f>
        <v>85</v>
      </c>
      <c r="L74" s="332">
        <v>72</v>
      </c>
      <c r="M74" s="332">
        <f>SUM(L4:L74)</f>
        <v>3260</v>
      </c>
      <c r="N74" s="332">
        <f>SUM(J4:J74)</f>
        <v>23827</v>
      </c>
      <c r="O74" s="332">
        <v>173</v>
      </c>
      <c r="P74" s="332">
        <v>110</v>
      </c>
      <c r="Q74" s="332">
        <v>49</v>
      </c>
    </row>
    <row r="75" ht="22.65" customHeight="1">
      <c r="B75" s="358">
        <v>43957</v>
      </c>
      <c r="C75" s="329">
        <v>23918</v>
      </c>
      <c r="D75" s="330">
        <v>2941</v>
      </c>
      <c r="E75" s="362"/>
      <c r="F75" s="330">
        <v>8833</v>
      </c>
      <c r="G75" s="330">
        <v>2971</v>
      </c>
      <c r="H75" s="344">
        <v>1182</v>
      </c>
      <c r="I75" s="344">
        <v>932</v>
      </c>
      <c r="J75" s="344">
        <v>745</v>
      </c>
      <c r="K75" s="330">
        <f>D75-D74</f>
        <v>87</v>
      </c>
      <c r="L75" s="330">
        <v>73</v>
      </c>
      <c r="M75" s="330">
        <f>SUM(L4:L75)</f>
        <v>3333</v>
      </c>
      <c r="N75" s="330">
        <f>SUM(J4:J75)</f>
        <v>24572</v>
      </c>
      <c r="O75" s="330">
        <v>213</v>
      </c>
      <c r="P75" s="330">
        <v>177</v>
      </c>
      <c r="Q75" s="330">
        <v>35</v>
      </c>
    </row>
    <row r="76" ht="22.65" customHeight="1">
      <c r="B76" s="358">
        <v>43958</v>
      </c>
      <c r="C76" s="331">
        <v>24623</v>
      </c>
      <c r="D76" s="332">
        <v>3040</v>
      </c>
      <c r="E76" s="361"/>
      <c r="F76" s="332">
        <v>9027</v>
      </c>
      <c r="G76" s="332">
        <v>3117</v>
      </c>
      <c r="H76" s="346">
        <v>1225</v>
      </c>
      <c r="I76" s="346">
        <v>962</v>
      </c>
      <c r="J76" s="346">
        <v>784</v>
      </c>
      <c r="K76" s="332">
        <f>D76-D75</f>
        <v>99</v>
      </c>
      <c r="L76" s="332">
        <v>80</v>
      </c>
      <c r="M76" s="332">
        <f>SUM(L4:L76)</f>
        <v>3413</v>
      </c>
      <c r="N76" s="332">
        <f>SUM(J4:J76)</f>
        <v>25356</v>
      </c>
      <c r="O76" s="332">
        <v>304</v>
      </c>
      <c r="P76" s="332">
        <v>163</v>
      </c>
      <c r="Q76" s="332">
        <v>37</v>
      </c>
    </row>
    <row r="77" ht="22.65" customHeight="1">
      <c r="B77" s="358">
        <v>43959</v>
      </c>
      <c r="C77" s="329">
        <v>25265</v>
      </c>
      <c r="D77" s="330">
        <v>3175</v>
      </c>
      <c r="E77" s="362"/>
      <c r="F77" s="330">
        <v>9227</v>
      </c>
      <c r="G77" s="330">
        <v>3254</v>
      </c>
      <c r="H77" s="344">
        <v>1242</v>
      </c>
      <c r="I77" s="344">
        <v>1004</v>
      </c>
      <c r="J77" s="344">
        <v>700</v>
      </c>
      <c r="K77" s="330">
        <f>D77-D76</f>
        <v>135</v>
      </c>
      <c r="L77" s="330">
        <v>60</v>
      </c>
      <c r="M77" s="330">
        <f>SUM(L4:L77)</f>
        <v>3473</v>
      </c>
      <c r="N77" s="330">
        <f>SUM(J4:J77)</f>
        <v>26056</v>
      </c>
      <c r="O77" s="330">
        <v>235</v>
      </c>
      <c r="P77" s="330">
        <v>129</v>
      </c>
      <c r="Q77" s="330">
        <v>35</v>
      </c>
    </row>
    <row r="78" ht="22.65" customHeight="1">
      <c r="B78" s="358">
        <v>43960</v>
      </c>
      <c r="C78" s="331">
        <v>25921</v>
      </c>
      <c r="D78" s="332">
        <v>3220</v>
      </c>
      <c r="E78" s="361"/>
      <c r="F78" s="332">
        <v>9461</v>
      </c>
      <c r="G78" s="332">
        <v>3378</v>
      </c>
      <c r="H78" s="346">
        <v>1282</v>
      </c>
      <c r="I78" s="346">
        <v>1026</v>
      </c>
      <c r="J78" s="346">
        <v>509</v>
      </c>
      <c r="K78" s="332">
        <f>D78-D77</f>
        <v>45</v>
      </c>
      <c r="L78" s="332">
        <v>68</v>
      </c>
      <c r="M78" s="332">
        <f>SUM(L4:L78)</f>
        <v>3541</v>
      </c>
      <c r="N78" s="332">
        <f>SUM(J4:J78)</f>
        <v>26565</v>
      </c>
      <c r="O78" s="332">
        <v>115</v>
      </c>
      <c r="P78" s="332">
        <v>109</v>
      </c>
      <c r="Q78" s="332">
        <v>29</v>
      </c>
    </row>
    <row r="79" ht="22.65" customHeight="1">
      <c r="B79" s="358">
        <v>43961</v>
      </c>
      <c r="C79" s="329">
        <v>26322</v>
      </c>
      <c r="D79" s="330">
        <v>3225</v>
      </c>
      <c r="E79" s="362"/>
      <c r="F79" s="330">
        <v>9536</v>
      </c>
      <c r="G79" s="330">
        <v>3473</v>
      </c>
      <c r="H79" s="344">
        <v>1305</v>
      </c>
      <c r="I79" s="344">
        <v>1044</v>
      </c>
      <c r="J79" s="344">
        <v>278</v>
      </c>
      <c r="K79" s="330">
        <f>D79-D78</f>
        <v>5</v>
      </c>
      <c r="L79" s="330">
        <v>73</v>
      </c>
      <c r="M79" s="330">
        <f>SUM(L4:L79)</f>
        <v>3614</v>
      </c>
      <c r="N79" s="330">
        <f>SUM(J4:J79)</f>
        <v>26843</v>
      </c>
      <c r="O79" s="330">
        <v>78</v>
      </c>
      <c r="P79" s="330">
        <v>86</v>
      </c>
      <c r="Q79" s="330">
        <v>16</v>
      </c>
    </row>
    <row r="80" ht="22.65" customHeight="1">
      <c r="B80" s="358">
        <v>43962</v>
      </c>
      <c r="C80" s="331">
        <v>26670</v>
      </c>
      <c r="D80" s="332">
        <v>3256</v>
      </c>
      <c r="E80" s="361"/>
      <c r="F80" s="332">
        <v>9607</v>
      </c>
      <c r="G80" s="332">
        <v>3560</v>
      </c>
      <c r="H80" s="346">
        <v>1323</v>
      </c>
      <c r="I80" s="346">
        <v>1061</v>
      </c>
      <c r="J80" s="346">
        <v>455</v>
      </c>
      <c r="K80" s="332">
        <f>D80-D79</f>
        <v>31</v>
      </c>
      <c r="L80" s="332">
        <v>65</v>
      </c>
      <c r="M80" s="332">
        <f>SUM(L4:L80)</f>
        <v>3679</v>
      </c>
      <c r="N80" s="332">
        <f>SUM(J4:J80)</f>
        <v>27298</v>
      </c>
      <c r="O80" s="332">
        <v>242</v>
      </c>
      <c r="P80" s="332">
        <v>54</v>
      </c>
      <c r="Q80" s="332">
        <v>27</v>
      </c>
    </row>
    <row r="81" ht="22.65" customHeight="1">
      <c r="B81" s="358">
        <v>43963</v>
      </c>
      <c r="C81" s="329">
        <v>27272</v>
      </c>
      <c r="D81" s="330">
        <v>3313</v>
      </c>
      <c r="E81" s="362"/>
      <c r="F81" s="330">
        <v>9829</v>
      </c>
      <c r="G81" s="330">
        <v>3679</v>
      </c>
      <c r="H81" s="344">
        <v>1367</v>
      </c>
      <c r="I81" s="344">
        <v>1088</v>
      </c>
      <c r="J81" s="344">
        <v>754</v>
      </c>
      <c r="K81" s="330">
        <f>D81-D80</f>
        <v>57</v>
      </c>
      <c r="L81" s="330">
        <v>61</v>
      </c>
      <c r="M81" s="330">
        <f>SUM(L4:L81)</f>
        <v>3740</v>
      </c>
      <c r="N81" s="330">
        <f>SUM(J4:J81)</f>
        <v>28052</v>
      </c>
      <c r="O81" s="330">
        <v>282</v>
      </c>
      <c r="P81" s="330">
        <v>150</v>
      </c>
      <c r="Q81" s="330">
        <v>46</v>
      </c>
    </row>
    <row r="82" ht="22.65" customHeight="1">
      <c r="B82" s="358">
        <v>43964</v>
      </c>
      <c r="C82" s="331">
        <v>27909</v>
      </c>
      <c r="D82" s="332">
        <v>3460</v>
      </c>
      <c r="E82" s="361"/>
      <c r="F82" s="332">
        <v>9998</v>
      </c>
      <c r="G82" s="332">
        <v>3785</v>
      </c>
      <c r="H82" s="346">
        <v>1407</v>
      </c>
      <c r="I82" s="346">
        <v>1121</v>
      </c>
      <c r="J82" s="346">
        <v>698</v>
      </c>
      <c r="K82" s="332">
        <f>D82-D81</f>
        <v>147</v>
      </c>
      <c r="L82" s="332">
        <v>50</v>
      </c>
      <c r="M82" s="332">
        <f>SUM(L4:L82)</f>
        <v>3790</v>
      </c>
      <c r="N82" s="332">
        <f>SUM(J4:J82)</f>
        <v>28750</v>
      </c>
      <c r="O82" s="332">
        <v>259</v>
      </c>
      <c r="P82" s="332">
        <v>133</v>
      </c>
      <c r="Q82" s="332">
        <v>30</v>
      </c>
    </row>
    <row r="83" ht="22.65" customHeight="1">
      <c r="B83" s="358">
        <v>43965</v>
      </c>
      <c r="C83" s="329">
        <v>28582</v>
      </c>
      <c r="D83" s="330">
        <v>3529</v>
      </c>
      <c r="E83" s="362"/>
      <c r="F83" s="330">
        <v>10188</v>
      </c>
      <c r="G83" s="330">
        <v>3910</v>
      </c>
      <c r="H83" s="344">
        <v>1433</v>
      </c>
      <c r="I83" s="344">
        <v>1159</v>
      </c>
      <c r="J83" s="344">
        <v>657</v>
      </c>
      <c r="K83" s="330">
        <f>D83-D82</f>
        <v>69</v>
      </c>
      <c r="L83" s="330">
        <v>46</v>
      </c>
      <c r="M83" s="330">
        <f>SUM(L4:L83)</f>
        <v>3836</v>
      </c>
      <c r="N83" s="330">
        <f>SUM(J4:J83)</f>
        <v>29407</v>
      </c>
      <c r="O83" s="330">
        <v>177</v>
      </c>
      <c r="P83" s="330">
        <v>151</v>
      </c>
      <c r="Q83" s="330">
        <v>24</v>
      </c>
    </row>
    <row r="84" ht="22.65" customHeight="1">
      <c r="B84" s="358">
        <v>43966</v>
      </c>
      <c r="C84" s="331">
        <v>29207</v>
      </c>
      <c r="D84" s="332">
        <v>3646</v>
      </c>
      <c r="E84" s="361"/>
      <c r="F84" s="332">
        <v>10311</v>
      </c>
      <c r="G84" s="332">
        <v>4112</v>
      </c>
      <c r="H84" s="346">
        <v>1432</v>
      </c>
      <c r="I84" s="346">
        <v>1189</v>
      </c>
      <c r="J84" s="346">
        <v>688</v>
      </c>
      <c r="K84" s="332">
        <f>D84-D83</f>
        <v>117</v>
      </c>
      <c r="L84" s="332">
        <v>58</v>
      </c>
      <c r="M84" s="332">
        <f>SUM(L5:L84)</f>
        <v>3894</v>
      </c>
      <c r="N84" s="332">
        <f>SUM(J4:J84)</f>
        <v>30095</v>
      </c>
      <c r="O84" s="332">
        <v>208</v>
      </c>
      <c r="P84" s="332">
        <v>154</v>
      </c>
      <c r="Q84" s="332">
        <v>26</v>
      </c>
    </row>
    <row r="85" ht="22.65" customHeight="1">
      <c r="B85" s="358">
        <v>43967</v>
      </c>
      <c r="C85" s="329">
        <v>29677</v>
      </c>
      <c r="D85" s="330">
        <v>3674</v>
      </c>
      <c r="E85" s="362"/>
      <c r="F85" s="330">
        <v>10425</v>
      </c>
      <c r="G85" s="330">
        <v>4201</v>
      </c>
      <c r="H85" s="344">
        <v>1481</v>
      </c>
      <c r="I85" s="344">
        <v>1220</v>
      </c>
      <c r="J85" s="344">
        <v>358</v>
      </c>
      <c r="K85" s="330">
        <f>D85-D84</f>
        <v>28</v>
      </c>
      <c r="L85" s="330">
        <v>47</v>
      </c>
      <c r="M85" s="330">
        <f>SUM(L6:L85)</f>
        <v>3941</v>
      </c>
      <c r="N85" s="330">
        <f>SUM(J4:J85)</f>
        <v>30453</v>
      </c>
      <c r="O85" s="330">
        <v>64</v>
      </c>
      <c r="P85" s="330">
        <v>97</v>
      </c>
      <c r="Q85" s="330">
        <v>20</v>
      </c>
    </row>
    <row r="86" ht="22.65" customHeight="1">
      <c r="B86" s="358">
        <v>43968</v>
      </c>
      <c r="C86" s="331">
        <v>30143</v>
      </c>
      <c r="D86" s="332">
        <v>3679</v>
      </c>
      <c r="E86" s="361"/>
      <c r="F86" s="332">
        <v>10490</v>
      </c>
      <c r="G86" s="332">
        <v>4352</v>
      </c>
      <c r="H86" s="346">
        <v>1501</v>
      </c>
      <c r="I86" s="346">
        <v>1248</v>
      </c>
      <c r="J86" s="346">
        <v>259</v>
      </c>
      <c r="K86" s="332">
        <f>D86-D85</f>
        <v>5</v>
      </c>
      <c r="L86" s="332">
        <v>53</v>
      </c>
      <c r="M86" s="332">
        <f>SUM(L4:L86)</f>
        <v>3994</v>
      </c>
      <c r="N86" s="332">
        <f>SUM(J4:J86)</f>
        <v>30712</v>
      </c>
      <c r="O86" s="332">
        <v>59</v>
      </c>
      <c r="P86" s="332">
        <v>89</v>
      </c>
      <c r="Q86" s="332">
        <v>3</v>
      </c>
    </row>
    <row r="87" ht="22.65" customHeight="1">
      <c r="B87" s="358">
        <v>43969</v>
      </c>
      <c r="C87" s="329">
        <v>30377</v>
      </c>
      <c r="D87" s="330">
        <v>3698</v>
      </c>
      <c r="E87" s="362"/>
      <c r="F87" s="330">
        <v>10549</v>
      </c>
      <c r="G87" s="330">
        <v>4390</v>
      </c>
      <c r="H87" s="344">
        <v>1507</v>
      </c>
      <c r="I87" s="344">
        <v>1262</v>
      </c>
      <c r="J87" s="344">
        <v>430</v>
      </c>
      <c r="K87" s="330">
        <f>D87-D86</f>
        <v>19</v>
      </c>
      <c r="L87" s="330">
        <v>59</v>
      </c>
      <c r="M87" s="330">
        <f>SUM(L5:L87)</f>
        <v>4053</v>
      </c>
      <c r="N87" s="330">
        <f>SUM(J4:J87)</f>
        <v>31142</v>
      </c>
      <c r="O87" s="330">
        <v>177</v>
      </c>
      <c r="P87" s="330">
        <v>40</v>
      </c>
      <c r="Q87" s="330">
        <v>11</v>
      </c>
    </row>
    <row r="88" ht="22.65" customHeight="1">
      <c r="B88" s="358">
        <v>43970</v>
      </c>
      <c r="C88" s="331">
        <v>30799</v>
      </c>
      <c r="D88" s="332">
        <v>3743</v>
      </c>
      <c r="E88" s="361"/>
      <c r="F88" s="332">
        <v>10668</v>
      </c>
      <c r="G88" s="332">
        <v>4442</v>
      </c>
      <c r="H88" s="346">
        <v>1515</v>
      </c>
      <c r="I88" s="346">
        <v>1304</v>
      </c>
      <c r="J88" s="346">
        <v>666</v>
      </c>
      <c r="K88" s="332">
        <f>D88-D87</f>
        <v>45</v>
      </c>
      <c r="L88" s="332">
        <v>41</v>
      </c>
      <c r="M88" s="332">
        <f>SUM(L6:L88)</f>
        <v>4094</v>
      </c>
      <c r="N88" s="332">
        <f>SUM(J4:J88)</f>
        <v>31808</v>
      </c>
      <c r="O88" s="332">
        <v>202</v>
      </c>
      <c r="P88" s="332">
        <v>105</v>
      </c>
      <c r="Q88" s="332">
        <v>22</v>
      </c>
    </row>
    <row r="89" ht="22.65" customHeight="1">
      <c r="B89" s="358">
        <v>43971</v>
      </c>
      <c r="C89" s="329">
        <v>31523</v>
      </c>
      <c r="D89" s="330">
        <v>3831</v>
      </c>
      <c r="E89" s="362"/>
      <c r="F89" s="330">
        <v>10783</v>
      </c>
      <c r="G89" s="330">
        <v>4619</v>
      </c>
      <c r="H89" s="344">
        <v>1557</v>
      </c>
      <c r="I89" s="344">
        <v>1350</v>
      </c>
      <c r="J89" s="344">
        <v>808</v>
      </c>
      <c r="K89" s="330">
        <f>D89-D88</f>
        <v>88</v>
      </c>
      <c r="L89" s="330">
        <v>52</v>
      </c>
      <c r="M89" s="330">
        <f>SUM(L7:L89)</f>
        <v>4146</v>
      </c>
      <c r="N89" s="330">
        <f>SUM(J5:J89)</f>
        <v>32616</v>
      </c>
      <c r="O89" s="330">
        <v>192</v>
      </c>
      <c r="P89" s="330">
        <v>162</v>
      </c>
      <c r="Q89" s="330">
        <v>54</v>
      </c>
    </row>
    <row r="90" ht="22.65" customHeight="1">
      <c r="B90" s="358">
        <v>43972</v>
      </c>
      <c r="C90" s="331">
        <v>32172</v>
      </c>
      <c r="D90" s="332">
        <v>3871</v>
      </c>
      <c r="E90" s="361"/>
      <c r="F90" s="332">
        <v>10909</v>
      </c>
      <c r="G90" s="332">
        <v>4705</v>
      </c>
      <c r="H90" s="346">
        <v>1591</v>
      </c>
      <c r="I90" s="346">
        <v>1396</v>
      </c>
      <c r="J90" s="346">
        <v>610</v>
      </c>
      <c r="K90" s="332">
        <f>D90-D89</f>
        <v>40</v>
      </c>
      <c r="L90" s="332">
        <v>54</v>
      </c>
      <c r="M90" s="332">
        <f>SUM(L8:L90)</f>
        <v>4200</v>
      </c>
      <c r="N90" s="332">
        <f>SUM(J4:J90)</f>
        <v>33226</v>
      </c>
      <c r="O90" s="332">
        <v>124</v>
      </c>
      <c r="P90" s="332">
        <v>168</v>
      </c>
      <c r="Q90" s="332">
        <v>38</v>
      </c>
    </row>
    <row r="91" ht="22.65" customHeight="1">
      <c r="B91" s="358">
        <v>43973</v>
      </c>
      <c r="C91" s="329">
        <v>32809</v>
      </c>
      <c r="D91" s="330">
        <v>3925</v>
      </c>
      <c r="E91" s="362"/>
      <c r="F91" s="330">
        <v>11020</v>
      </c>
      <c r="G91" s="330">
        <v>4931</v>
      </c>
      <c r="H91" s="344">
        <v>1629</v>
      </c>
      <c r="I91" s="344">
        <v>1426</v>
      </c>
      <c r="J91" s="344">
        <v>532</v>
      </c>
      <c r="K91" s="330">
        <f>D91-D90</f>
        <v>54</v>
      </c>
      <c r="L91" s="330">
        <v>56</v>
      </c>
      <c r="M91" s="330">
        <f>SUM(L9:L91)</f>
        <v>4256</v>
      </c>
      <c r="N91" s="330">
        <f>SUM(J4:J91)</f>
        <v>33758</v>
      </c>
      <c r="O91" s="330">
        <v>148</v>
      </c>
      <c r="P91" s="330">
        <v>146</v>
      </c>
      <c r="Q91" s="330">
        <v>10</v>
      </c>
    </row>
    <row r="92" ht="22.65" customHeight="1">
      <c r="B92" s="358">
        <v>43974</v>
      </c>
      <c r="C92" s="331">
        <v>33188</v>
      </c>
      <c r="D92" s="332">
        <v>3992</v>
      </c>
      <c r="E92" s="361"/>
      <c r="F92" s="332">
        <v>11081</v>
      </c>
      <c r="G92" s="332">
        <v>5019</v>
      </c>
      <c r="H92" s="346">
        <v>1633</v>
      </c>
      <c r="I92" s="346">
        <v>1469</v>
      </c>
      <c r="J92" s="346">
        <v>403</v>
      </c>
      <c r="K92" s="332">
        <f>D92-D91</f>
        <v>67</v>
      </c>
      <c r="L92" s="332">
        <v>55</v>
      </c>
      <c r="M92" s="332">
        <f>SUM(L10:L92)</f>
        <v>4311</v>
      </c>
      <c r="N92" s="332">
        <f>SUM(J4:J92)</f>
        <v>34161</v>
      </c>
      <c r="O92" s="332">
        <v>78</v>
      </c>
      <c r="P92" s="332">
        <v>84</v>
      </c>
      <c r="Q92" s="332">
        <v>8</v>
      </c>
    </row>
    <row r="93" ht="22.65" customHeight="1">
      <c r="B93" s="358">
        <v>43975</v>
      </c>
      <c r="C93" s="329">
        <v>33459</v>
      </c>
      <c r="D93" s="330">
        <v>3998</v>
      </c>
      <c r="E93" s="362"/>
      <c r="F93" s="330">
        <v>11211</v>
      </c>
      <c r="G93" s="330">
        <v>5050</v>
      </c>
      <c r="H93" s="344">
        <v>1639</v>
      </c>
      <c r="I93" s="344">
        <v>1482</v>
      </c>
      <c r="J93" s="344">
        <v>210</v>
      </c>
      <c r="K93" s="330">
        <f>D93-D92</f>
        <v>6</v>
      </c>
      <c r="L93" s="330">
        <v>44</v>
      </c>
      <c r="M93" s="330">
        <f>SUM(L11:L93)</f>
        <v>4355</v>
      </c>
      <c r="N93" s="330">
        <f>SUM(J5:J93)</f>
        <v>34371</v>
      </c>
      <c r="O93" s="330">
        <v>59</v>
      </c>
      <c r="P93" s="330">
        <v>27</v>
      </c>
      <c r="Q93" s="330">
        <v>29</v>
      </c>
    </row>
    <row r="94" ht="22.65" customHeight="1">
      <c r="B94" s="358">
        <v>43976</v>
      </c>
      <c r="C94" s="331">
        <v>33843</v>
      </c>
      <c r="D94" s="332">
        <v>4029</v>
      </c>
      <c r="E94" s="361"/>
      <c r="F94" s="332">
        <v>11271</v>
      </c>
      <c r="G94" s="332">
        <v>5164</v>
      </c>
      <c r="H94" s="346">
        <v>1677</v>
      </c>
      <c r="I94" s="346">
        <v>1493</v>
      </c>
      <c r="J94" s="346">
        <v>491</v>
      </c>
      <c r="K94" s="332">
        <f>D94-D93</f>
        <v>31</v>
      </c>
      <c r="L94" s="332">
        <v>42</v>
      </c>
      <c r="M94" s="332">
        <f>SUM(L12:L94)</f>
        <v>4397</v>
      </c>
      <c r="N94" s="332">
        <f>SUM(J6:J94)</f>
        <v>34861</v>
      </c>
      <c r="O94" s="332">
        <v>182</v>
      </c>
      <c r="P94" s="332">
        <v>107</v>
      </c>
      <c r="Q94" s="332">
        <v>11</v>
      </c>
    </row>
    <row r="95" ht="22.65" customHeight="1">
      <c r="B95" s="358">
        <v>43977</v>
      </c>
      <c r="C95" s="329">
        <v>34440</v>
      </c>
      <c r="D95" s="330">
        <v>4125</v>
      </c>
      <c r="E95" s="362"/>
      <c r="F95" s="330">
        <v>11419</v>
      </c>
      <c r="G95" s="330">
        <v>5267</v>
      </c>
      <c r="H95" s="344">
        <v>1687</v>
      </c>
      <c r="I95" s="344">
        <v>1545</v>
      </c>
      <c r="J95" s="344">
        <v>746</v>
      </c>
      <c r="K95" s="330">
        <f>D95-D94</f>
        <v>96</v>
      </c>
      <c r="L95" s="330">
        <v>28</v>
      </c>
      <c r="M95" s="330">
        <f>SUM(L13:L95)</f>
        <v>4425</v>
      </c>
      <c r="N95" s="330">
        <f>SUM(J7:J95)</f>
        <v>35606</v>
      </c>
      <c r="O95" s="330">
        <v>213</v>
      </c>
      <c r="P95" s="330">
        <v>119</v>
      </c>
      <c r="Q95" s="330">
        <v>28</v>
      </c>
    </row>
    <row r="96" ht="22.65" customHeight="1">
      <c r="B96" s="358">
        <v>43978</v>
      </c>
      <c r="C96" s="331">
        <v>35088</v>
      </c>
      <c r="D96" s="332">
        <v>4220</v>
      </c>
      <c r="E96" s="361"/>
      <c r="F96" s="332">
        <v>11573</v>
      </c>
      <c r="G96" s="332">
        <v>5377</v>
      </c>
      <c r="H96" s="346">
        <v>1715</v>
      </c>
      <c r="I96" s="346">
        <v>1588</v>
      </c>
      <c r="J96" s="346">
        <v>800</v>
      </c>
      <c r="K96" s="332">
        <f>D96-D95</f>
        <v>95</v>
      </c>
      <c r="L96" s="332">
        <v>38</v>
      </c>
      <c r="M96" s="332">
        <f>SUM(L14:L96)</f>
        <v>4463</v>
      </c>
      <c r="N96" s="332">
        <f>SUM(J4:J96)</f>
        <v>36408</v>
      </c>
      <c r="O96" s="332">
        <v>226</v>
      </c>
      <c r="P96" s="332">
        <v>106</v>
      </c>
      <c r="Q96" s="332">
        <v>31</v>
      </c>
    </row>
    <row r="97" ht="22.65" customHeight="1">
      <c r="B97" s="358">
        <v>43979</v>
      </c>
      <c r="C97" s="329">
        <v>35727</v>
      </c>
      <c r="D97" s="330">
        <v>4266</v>
      </c>
      <c r="E97" s="362"/>
      <c r="F97" s="330">
        <v>11652</v>
      </c>
      <c r="G97" s="330">
        <v>5480</v>
      </c>
      <c r="H97" s="344">
        <v>1750</v>
      </c>
      <c r="I97" s="344">
        <v>1623</v>
      </c>
      <c r="J97" s="344">
        <v>774</v>
      </c>
      <c r="K97" s="330">
        <f>D97-D96</f>
        <v>46</v>
      </c>
      <c r="L97" s="330">
        <v>40</v>
      </c>
      <c r="M97" s="330">
        <f>SUM(L15:L97)</f>
        <v>4503</v>
      </c>
      <c r="N97" s="330">
        <f>SUM(J4:J97)</f>
        <v>37182</v>
      </c>
      <c r="O97" s="330">
        <v>284</v>
      </c>
      <c r="P97" s="330">
        <v>102</v>
      </c>
      <c r="Q97" s="330">
        <v>31</v>
      </c>
    </row>
    <row r="98" ht="22.65" customHeight="1">
      <c r="B98" s="358">
        <v>43980</v>
      </c>
      <c r="C98" s="331">
        <v>36476</v>
      </c>
      <c r="D98" s="332">
        <v>4350</v>
      </c>
      <c r="E98" s="361"/>
      <c r="F98" s="332">
        <v>11911</v>
      </c>
      <c r="G98" s="332">
        <v>5574</v>
      </c>
      <c r="H98" s="346">
        <v>1777</v>
      </c>
      <c r="I98" s="346">
        <v>1664</v>
      </c>
      <c r="J98" s="346">
        <v>773</v>
      </c>
      <c r="K98" s="332">
        <f>D98-D97</f>
        <v>84</v>
      </c>
      <c r="L98" s="332">
        <v>41</v>
      </c>
      <c r="M98" s="332">
        <f>SUM(L16:L98)</f>
        <v>4544</v>
      </c>
      <c r="N98" s="332">
        <f>SUM(J4:J98)</f>
        <v>37955</v>
      </c>
      <c r="O98" s="332">
        <v>218</v>
      </c>
      <c r="P98" s="332">
        <v>223</v>
      </c>
      <c r="Q98" s="332">
        <v>18</v>
      </c>
    </row>
    <row r="99" ht="22.65" customHeight="1">
      <c r="B99" s="358">
        <v>43981</v>
      </c>
      <c r="C99" s="329">
        <v>37113</v>
      </c>
      <c r="D99" s="330">
        <v>4395</v>
      </c>
      <c r="E99" s="362"/>
      <c r="F99" s="330">
        <v>12060</v>
      </c>
      <c r="G99" s="330">
        <v>5772</v>
      </c>
      <c r="H99" s="344">
        <v>1795</v>
      </c>
      <c r="I99" s="344">
        <v>1704</v>
      </c>
      <c r="J99" s="344">
        <v>432</v>
      </c>
      <c r="K99" s="330">
        <f>D99-D98</f>
        <v>45</v>
      </c>
      <c r="L99" s="330">
        <v>39</v>
      </c>
      <c r="M99" s="330">
        <f>SUM(L17:L99)</f>
        <v>4583</v>
      </c>
      <c r="N99" s="330">
        <f>SUM(J4:J99)</f>
        <v>38387</v>
      </c>
      <c r="O99" s="330">
        <v>73</v>
      </c>
      <c r="P99" s="330">
        <v>117</v>
      </c>
      <c r="Q99" s="330">
        <v>0</v>
      </c>
    </row>
    <row r="100" ht="22.65" customHeight="1">
      <c r="B100" s="358">
        <v>43982</v>
      </c>
      <c r="C100" s="331">
        <v>37542</v>
      </c>
      <c r="D100" s="332">
        <v>4395</v>
      </c>
      <c r="E100" s="361"/>
      <c r="F100" s="332">
        <v>12149</v>
      </c>
      <c r="G100" s="332">
        <v>5898</v>
      </c>
      <c r="H100" s="346">
        <v>1795</v>
      </c>
      <c r="I100" s="346">
        <v>1739</v>
      </c>
      <c r="J100" s="346">
        <v>265</v>
      </c>
      <c r="K100" s="332">
        <f>D100-D99</f>
        <v>0</v>
      </c>
      <c r="L100" s="332">
        <v>46</v>
      </c>
      <c r="M100" s="332">
        <f>SUM(L18:L100)</f>
        <v>4629</v>
      </c>
      <c r="N100" s="332">
        <f>SUM(J4:J100)</f>
        <v>38652</v>
      </c>
      <c r="O100" s="332">
        <v>67</v>
      </c>
      <c r="P100" s="332">
        <v>99</v>
      </c>
      <c r="Q100" s="332">
        <v>0</v>
      </c>
    </row>
    <row r="101" ht="22.65" customHeight="1">
      <c r="B101" s="358">
        <v>43983</v>
      </c>
      <c r="C101" s="329">
        <v>37814</v>
      </c>
      <c r="D101" s="330">
        <v>4403</v>
      </c>
      <c r="E101" s="362"/>
      <c r="F101" s="330">
        <v>12208</v>
      </c>
      <c r="G101" s="330">
        <v>6021</v>
      </c>
      <c r="H101" s="344">
        <v>1795</v>
      </c>
      <c r="I101" s="344">
        <v>1747</v>
      </c>
      <c r="J101" s="344">
        <v>648</v>
      </c>
      <c r="K101" s="330">
        <f>D101-D100</f>
        <v>8</v>
      </c>
      <c r="L101" s="330">
        <v>39</v>
      </c>
      <c r="M101" s="330">
        <f>SUM(L19:L101)</f>
        <v>4668</v>
      </c>
      <c r="N101" s="330">
        <f>SUM(J4:J101)</f>
        <v>39300</v>
      </c>
      <c r="O101" s="330">
        <v>162</v>
      </c>
      <c r="P101" s="330">
        <v>93</v>
      </c>
      <c r="Q101" s="330">
        <v>51</v>
      </c>
    </row>
    <row r="102" ht="22.65" customHeight="1">
      <c r="B102" s="358">
        <v>43984</v>
      </c>
      <c r="C102" s="331">
        <v>38589</v>
      </c>
      <c r="D102" s="332">
        <v>4468</v>
      </c>
      <c r="E102" s="361"/>
      <c r="F102" s="332">
        <v>12333</v>
      </c>
      <c r="G102" s="332">
        <v>6184</v>
      </c>
      <c r="H102" s="346">
        <v>1853</v>
      </c>
      <c r="I102" s="346">
        <v>1793</v>
      </c>
      <c r="J102" s="346">
        <v>901</v>
      </c>
      <c r="K102" s="332">
        <f>D102-D101</f>
        <v>65</v>
      </c>
      <c r="L102" s="332">
        <v>36</v>
      </c>
      <c r="M102" s="332">
        <f>SUM(L4:L102)</f>
        <v>4704</v>
      </c>
      <c r="N102" s="332">
        <f>SUM(J4:J102)</f>
        <v>40201</v>
      </c>
      <c r="O102" s="332">
        <v>153</v>
      </c>
      <c r="P102" s="332">
        <v>269</v>
      </c>
      <c r="Q102" s="332">
        <v>18</v>
      </c>
    </row>
    <row r="103" ht="22.65" customHeight="1">
      <c r="B103" s="358">
        <v>43985</v>
      </c>
      <c r="C103" s="329">
        <v>40803</v>
      </c>
      <c r="D103" s="330">
        <v>4542</v>
      </c>
      <c r="E103" s="362"/>
      <c r="F103" s="330">
        <v>13877</v>
      </c>
      <c r="G103" s="330">
        <v>6414</v>
      </c>
      <c r="H103" s="344">
        <v>1870</v>
      </c>
      <c r="I103" s="344">
        <v>1848</v>
      </c>
      <c r="J103" s="344">
        <v>1046</v>
      </c>
      <c r="K103" s="330">
        <f>D103-D102</f>
        <v>74</v>
      </c>
      <c r="L103" s="330">
        <v>28</v>
      </c>
      <c r="M103" s="330">
        <f>SUM(L4:L103)</f>
        <v>4732</v>
      </c>
      <c r="N103" s="330">
        <f>SUM(J4:J103)</f>
        <v>41247</v>
      </c>
      <c r="O103" s="330">
        <v>251</v>
      </c>
      <c r="P103" s="330">
        <v>429</v>
      </c>
      <c r="Q103" s="330">
        <v>24</v>
      </c>
    </row>
    <row r="104" ht="22.65" customHeight="1">
      <c r="B104" s="358">
        <v>43986</v>
      </c>
      <c r="C104" s="331">
        <v>41883</v>
      </c>
      <c r="D104" s="332">
        <v>4562</v>
      </c>
      <c r="E104" s="361"/>
      <c r="F104" s="332">
        <v>14108</v>
      </c>
      <c r="G104" s="332">
        <v>6833</v>
      </c>
      <c r="H104" s="346">
        <v>1894</v>
      </c>
      <c r="I104" s="346">
        <v>1892</v>
      </c>
      <c r="J104" s="346">
        <v>1039</v>
      </c>
      <c r="K104" s="332">
        <f>D104-D103</f>
        <v>20</v>
      </c>
      <c r="L104" s="332">
        <v>43</v>
      </c>
      <c r="M104" s="332">
        <f>SUM(L5:L104)</f>
        <v>4775</v>
      </c>
      <c r="N104" s="332">
        <f>SUM(J5:J104)</f>
        <v>42286</v>
      </c>
      <c r="O104" s="332">
        <v>220</v>
      </c>
      <c r="P104" s="332">
        <v>405</v>
      </c>
      <c r="Q104" s="332">
        <v>8</v>
      </c>
    </row>
    <row r="105" ht="22.65" customHeight="1">
      <c r="B105" s="358">
        <v>43987</v>
      </c>
      <c r="C105" s="329">
        <v>42939</v>
      </c>
      <c r="D105" s="330">
        <v>4639</v>
      </c>
      <c r="E105" s="362"/>
      <c r="F105" s="330">
        <v>14366</v>
      </c>
      <c r="G105" s="330">
        <v>7218</v>
      </c>
      <c r="H105" s="344">
        <v>1896</v>
      </c>
      <c r="I105" s="344">
        <v>1928</v>
      </c>
      <c r="J105" s="344">
        <v>1146</v>
      </c>
      <c r="K105" s="330">
        <f>D105-D104</f>
        <v>77</v>
      </c>
      <c r="L105" s="330">
        <v>37</v>
      </c>
      <c r="M105" s="330">
        <f>SUM(L6:L105)</f>
        <v>4812</v>
      </c>
      <c r="N105" s="330">
        <f>SUM(J6:J105)</f>
        <v>43431</v>
      </c>
      <c r="O105" s="330">
        <v>238</v>
      </c>
      <c r="P105" s="330">
        <v>483</v>
      </c>
      <c r="Q105" s="330">
        <v>46</v>
      </c>
    </row>
    <row r="106" ht="22.65" customHeight="1">
      <c r="B106" s="358">
        <v>43988</v>
      </c>
      <c r="C106" s="331">
        <v>43887</v>
      </c>
      <c r="D106" s="332">
        <v>4656</v>
      </c>
      <c r="E106" s="361"/>
      <c r="F106" s="332">
        <v>14571</v>
      </c>
      <c r="G106" s="332">
        <v>7589</v>
      </c>
      <c r="H106" s="346">
        <v>1942</v>
      </c>
      <c r="I106" s="346">
        <v>1957</v>
      </c>
      <c r="J106" s="346">
        <v>780</v>
      </c>
      <c r="K106" s="332">
        <f>D106-D105</f>
        <v>17</v>
      </c>
      <c r="L106" s="332">
        <v>29</v>
      </c>
      <c r="M106" s="332">
        <f>SUM(L7:L106)</f>
        <v>4841</v>
      </c>
      <c r="N106" s="332">
        <f>SUM(J7:J106)</f>
        <v>44210</v>
      </c>
      <c r="O106" s="332">
        <v>207</v>
      </c>
      <c r="P106" s="332">
        <v>284</v>
      </c>
      <c r="Q106" s="332">
        <v>19</v>
      </c>
    </row>
    <row r="107" ht="22.65" customHeight="1">
      <c r="B107" s="358">
        <v>43989</v>
      </c>
      <c r="C107" s="329">
        <v>44730</v>
      </c>
      <c r="D107" s="330">
        <v>4659</v>
      </c>
      <c r="E107" s="362"/>
      <c r="F107" s="330">
        <v>14745</v>
      </c>
      <c r="G107" s="330">
        <v>7973</v>
      </c>
      <c r="H107" s="344">
        <v>1957</v>
      </c>
      <c r="I107" s="344">
        <v>1985</v>
      </c>
      <c r="J107" s="344">
        <v>462</v>
      </c>
      <c r="K107" s="330">
        <f>D107-D106</f>
        <v>3</v>
      </c>
      <c r="L107" s="330">
        <v>33</v>
      </c>
      <c r="M107" s="330">
        <f>SUM(L8:L107)</f>
        <v>4874</v>
      </c>
      <c r="N107" s="330">
        <f>SUM(J8:J107)</f>
        <v>44664</v>
      </c>
      <c r="O107" s="330">
        <v>47</v>
      </c>
      <c r="P107" s="330">
        <v>230</v>
      </c>
      <c r="Q107" s="330">
        <v>15</v>
      </c>
    </row>
    <row r="108" ht="22.65" customHeight="1">
      <c r="B108" s="358">
        <v>43990</v>
      </c>
      <c r="C108" s="331">
        <v>45133</v>
      </c>
      <c r="D108" s="332">
        <v>4694</v>
      </c>
      <c r="E108" s="361"/>
      <c r="F108" s="332">
        <v>14803</v>
      </c>
      <c r="G108" s="332">
        <v>8128</v>
      </c>
      <c r="H108" s="346">
        <v>1975</v>
      </c>
      <c r="I108" s="346">
        <v>1995</v>
      </c>
      <c r="J108" s="346">
        <v>677</v>
      </c>
      <c r="K108" s="332">
        <f>D108-D107</f>
        <v>35</v>
      </c>
      <c r="L108" s="332">
        <v>38</v>
      </c>
      <c r="M108" s="332">
        <f>SUM(L9:L108)</f>
        <v>4912</v>
      </c>
      <c r="N108" s="332">
        <f>SUM(J9:J108)</f>
        <v>45338</v>
      </c>
      <c r="O108" s="332">
        <v>242</v>
      </c>
      <c r="P108" s="332">
        <v>123</v>
      </c>
      <c r="Q108" s="332">
        <v>7</v>
      </c>
    </row>
    <row r="109" ht="22.65" customHeight="1">
      <c r="B109" s="358">
        <v>43991</v>
      </c>
      <c r="C109" s="329">
        <v>45924</v>
      </c>
      <c r="D109" s="330">
        <v>4717</v>
      </c>
      <c r="E109" s="362"/>
      <c r="F109" s="330">
        <v>14971</v>
      </c>
      <c r="G109" s="330">
        <v>8383</v>
      </c>
      <c r="H109" s="344">
        <v>1983</v>
      </c>
      <c r="I109" s="344">
        <v>2028</v>
      </c>
      <c r="J109" s="344">
        <v>936</v>
      </c>
      <c r="K109" s="330">
        <f>D109-D108</f>
        <v>23</v>
      </c>
      <c r="L109" s="330">
        <v>33</v>
      </c>
      <c r="M109" s="330">
        <f>SUM(L10:L109)</f>
        <v>4945</v>
      </c>
      <c r="N109" s="330">
        <f>SUM(J10:J109)</f>
        <v>46274</v>
      </c>
      <c r="O109" s="330">
        <v>257</v>
      </c>
      <c r="P109" s="330">
        <v>258</v>
      </c>
      <c r="Q109" s="330">
        <v>26</v>
      </c>
    </row>
    <row r="110" ht="22.65" customHeight="1">
      <c r="B110" s="358">
        <v>43992</v>
      </c>
      <c r="C110" s="331">
        <v>46814</v>
      </c>
      <c r="D110" s="332">
        <v>4795</v>
      </c>
      <c r="E110" s="361"/>
      <c r="F110" s="332">
        <v>15173</v>
      </c>
      <c r="G110" s="332">
        <v>8608</v>
      </c>
      <c r="H110" s="346">
        <v>2016</v>
      </c>
      <c r="I110" s="346">
        <v>2088</v>
      </c>
      <c r="J110" s="346">
        <v>1437</v>
      </c>
      <c r="K110" s="332">
        <f>D110-D109</f>
        <v>78</v>
      </c>
      <c r="L110" s="332">
        <v>40</v>
      </c>
      <c r="M110" s="332">
        <f>SUM(L11:L110)</f>
        <v>4985</v>
      </c>
      <c r="N110" s="332">
        <f>SUM(J11:J110)</f>
        <v>47706</v>
      </c>
      <c r="O110" s="332">
        <v>267</v>
      </c>
      <c r="P110" s="332">
        <v>584</v>
      </c>
      <c r="Q110" s="332">
        <v>27</v>
      </c>
    </row>
    <row r="111" ht="22.65" customHeight="1">
      <c r="B111" s="358">
        <v>43993</v>
      </c>
      <c r="C111" s="329">
        <v>48288</v>
      </c>
      <c r="D111" s="330">
        <v>4814</v>
      </c>
      <c r="E111" s="362"/>
      <c r="F111" s="330">
        <v>15425</v>
      </c>
      <c r="G111" s="330">
        <v>9255</v>
      </c>
      <c r="H111" s="344">
        <v>2036</v>
      </c>
      <c r="I111" s="344">
        <v>2144</v>
      </c>
      <c r="J111" s="344">
        <v>1293</v>
      </c>
      <c r="K111" s="330">
        <f>D111-D110</f>
        <v>19</v>
      </c>
      <c r="L111" s="330">
        <v>35</v>
      </c>
      <c r="M111" s="330">
        <f>SUM(L12:L111)</f>
        <v>5020</v>
      </c>
      <c r="N111" s="330">
        <f>SUM(J12:J111)</f>
        <v>48986</v>
      </c>
      <c r="O111" s="330">
        <v>222</v>
      </c>
      <c r="P111" s="330">
        <v>529</v>
      </c>
      <c r="Q111" s="330">
        <v>36</v>
      </c>
    </row>
    <row r="112" ht="22.65" customHeight="1">
      <c r="B112" s="358">
        <v>43994</v>
      </c>
      <c r="C112" s="331">
        <v>49684</v>
      </c>
      <c r="D112" s="332">
        <v>4854</v>
      </c>
      <c r="E112" s="361"/>
      <c r="F112" s="332">
        <v>15673</v>
      </c>
      <c r="G112" s="332">
        <v>9752</v>
      </c>
      <c r="H112" s="346">
        <v>2077</v>
      </c>
      <c r="I112" s="346">
        <v>2198</v>
      </c>
      <c r="J112" s="346">
        <v>1329</v>
      </c>
      <c r="K112" s="332">
        <f>D112-D111</f>
        <v>40</v>
      </c>
      <c r="L112" s="332">
        <v>29</v>
      </c>
      <c r="M112" s="332">
        <f>SUM(L13:L112)</f>
        <v>5049</v>
      </c>
      <c r="N112" s="332">
        <f>SUM(J13:J112)</f>
        <v>50285</v>
      </c>
      <c r="O112" s="332">
        <v>203</v>
      </c>
      <c r="P112" s="332">
        <v>541</v>
      </c>
      <c r="Q112" s="332">
        <v>12</v>
      </c>
    </row>
    <row r="113" ht="22.65" customHeight="1">
      <c r="B113" s="358">
        <v>43995</v>
      </c>
      <c r="C113" s="329">
        <v>50931</v>
      </c>
      <c r="D113" s="330">
        <v>4874</v>
      </c>
      <c r="E113" s="362"/>
      <c r="F113" s="330">
        <v>15844</v>
      </c>
      <c r="G113" s="330">
        <v>10231</v>
      </c>
      <c r="H113" s="344">
        <v>2096</v>
      </c>
      <c r="I113" s="344">
        <v>2254</v>
      </c>
      <c r="J113" s="344">
        <v>1032</v>
      </c>
      <c r="K113" s="330">
        <f>D113-D112</f>
        <v>20</v>
      </c>
      <c r="L113" s="330">
        <v>33</v>
      </c>
      <c r="M113" s="330">
        <f>SUM(L3:L113)</f>
        <v>5082</v>
      </c>
      <c r="N113" s="330">
        <f>SUM(J14:J113)</f>
        <v>51292</v>
      </c>
      <c r="O113" s="330">
        <v>182</v>
      </c>
      <c r="P113" s="330">
        <v>448</v>
      </c>
      <c r="Q113" s="330">
        <v>14</v>
      </c>
    </row>
    <row r="114" ht="22.65" customHeight="1">
      <c r="B114" s="358">
        <v>43996</v>
      </c>
      <c r="C114" s="331">
        <v>51614</v>
      </c>
      <c r="D114" s="332">
        <v>4874</v>
      </c>
      <c r="E114" s="361"/>
      <c r="F114" s="332">
        <v>15971</v>
      </c>
      <c r="G114" s="332">
        <v>10609</v>
      </c>
      <c r="H114" s="346">
        <v>2099</v>
      </c>
      <c r="I114" s="346">
        <v>2270</v>
      </c>
      <c r="J114" s="346">
        <v>418</v>
      </c>
      <c r="K114" s="332">
        <f>D114-D113</f>
        <v>0</v>
      </c>
      <c r="L114" s="332">
        <v>27</v>
      </c>
      <c r="M114" s="332">
        <f>SUM(L3:L114)</f>
        <v>5109</v>
      </c>
      <c r="N114" s="332">
        <f>SUM(J15:J114)</f>
        <v>51651</v>
      </c>
      <c r="O114" s="332">
        <v>75</v>
      </c>
      <c r="P114" s="332">
        <v>162</v>
      </c>
      <c r="Q114" s="332">
        <v>11</v>
      </c>
    </row>
    <row r="115" ht="22.65" customHeight="1">
      <c r="B115" s="358">
        <v>43997</v>
      </c>
      <c r="C115" s="329">
        <v>52383</v>
      </c>
      <c r="D115" s="330">
        <v>4891</v>
      </c>
      <c r="E115" s="362"/>
      <c r="F115" s="330">
        <v>16607</v>
      </c>
      <c r="G115" s="330">
        <v>10743</v>
      </c>
      <c r="H115" s="344">
        <v>2107</v>
      </c>
      <c r="I115" s="344">
        <v>2300</v>
      </c>
      <c r="J115" s="344">
        <v>684</v>
      </c>
      <c r="K115" s="330">
        <f>D115-D114</f>
        <v>17</v>
      </c>
      <c r="L115" s="330">
        <v>30</v>
      </c>
      <c r="M115" s="330">
        <f>SUM(L3:L115)</f>
        <v>5139</v>
      </c>
      <c r="N115" s="330">
        <f>SUM(J16:J115)</f>
        <v>52302</v>
      </c>
      <c r="O115" s="330">
        <v>141</v>
      </c>
      <c r="P115" s="330">
        <v>222</v>
      </c>
      <c r="Q115" s="330">
        <v>8</v>
      </c>
    </row>
    <row r="116" ht="22.65" customHeight="1">
      <c r="B116" s="358">
        <v>43998</v>
      </c>
      <c r="C116" s="331">
        <v>53323</v>
      </c>
      <c r="D116" s="332">
        <v>4939</v>
      </c>
      <c r="E116" s="361"/>
      <c r="F116" s="332">
        <v>16275</v>
      </c>
      <c r="G116" s="332">
        <v>11083</v>
      </c>
      <c r="H116" s="346">
        <v>2151</v>
      </c>
      <c r="I116" s="346">
        <v>2336</v>
      </c>
      <c r="J116" s="346">
        <v>1209</v>
      </c>
      <c r="K116" s="332">
        <f>D116-D115</f>
        <v>48</v>
      </c>
      <c r="L116" s="332">
        <v>28</v>
      </c>
      <c r="M116" s="332">
        <f>SUM(L3:L116)</f>
        <v>5167</v>
      </c>
      <c r="N116" s="346">
        <f>SUM(J17:J116)</f>
        <v>53465</v>
      </c>
      <c r="O116" s="332">
        <v>238</v>
      </c>
      <c r="P116" s="332">
        <v>354</v>
      </c>
      <c r="Q116" s="332">
        <v>54</v>
      </c>
    </row>
    <row r="117" ht="22.65" customHeight="1">
      <c r="B117" s="358">
        <v>43999</v>
      </c>
      <c r="C117" s="329">
        <v>54562</v>
      </c>
      <c r="D117" s="330">
        <v>5041</v>
      </c>
      <c r="E117" s="362"/>
      <c r="F117" s="330">
        <v>16492</v>
      </c>
      <c r="G117" s="330">
        <v>11455</v>
      </c>
      <c r="H117" s="344">
        <v>2176</v>
      </c>
      <c r="I117" s="344">
        <v>2437</v>
      </c>
      <c r="J117" s="344">
        <v>1457</v>
      </c>
      <c r="K117" s="330">
        <f>D117-D116</f>
        <v>102</v>
      </c>
      <c r="L117" s="330">
        <v>32</v>
      </c>
      <c r="M117" s="330">
        <f>SUM(L3:L117)</f>
        <v>5199</v>
      </c>
      <c r="N117" s="344">
        <f>SUM(J18:J117)</f>
        <v>54821</v>
      </c>
      <c r="O117" s="330">
        <v>380</v>
      </c>
      <c r="P117" s="330">
        <v>335</v>
      </c>
      <c r="Q117" s="330">
        <v>20</v>
      </c>
    </row>
    <row r="118" ht="22.65" customHeight="1">
      <c r="B118" s="358">
        <v>44000</v>
      </c>
      <c r="C118" s="331">
        <v>56043</v>
      </c>
      <c r="D118" s="332">
        <v>5053</v>
      </c>
      <c r="E118" s="361"/>
      <c r="F118" s="332">
        <v>16878</v>
      </c>
      <c r="G118" s="332">
        <v>11828</v>
      </c>
      <c r="H118" s="346">
        <v>2183</v>
      </c>
      <c r="I118" s="346">
        <v>2532</v>
      </c>
      <c r="J118" s="346">
        <v>1494</v>
      </c>
      <c r="K118" s="332">
        <f>D118-D117</f>
        <v>12</v>
      </c>
      <c r="L118" s="332">
        <v>29</v>
      </c>
      <c r="M118" s="332">
        <f>SUM(L3:L118)</f>
        <v>5228</v>
      </c>
      <c r="N118" s="346">
        <f>SUM(J19:J118)</f>
        <v>56217</v>
      </c>
      <c r="O118" s="332">
        <v>424</v>
      </c>
      <c r="P118" s="332">
        <v>304</v>
      </c>
      <c r="Q118" s="332">
        <v>21</v>
      </c>
    </row>
    <row r="119" ht="22.65" customHeight="1">
      <c r="B119" s="358">
        <v>44001</v>
      </c>
      <c r="C119" s="329">
        <v>56043</v>
      </c>
      <c r="D119" s="330">
        <v>5053</v>
      </c>
      <c r="E119" s="362"/>
      <c r="F119" s="330">
        <v>16878</v>
      </c>
      <c r="G119" s="330">
        <v>11828</v>
      </c>
      <c r="H119" s="344">
        <v>2183</v>
      </c>
      <c r="I119" s="344">
        <v>2532</v>
      </c>
      <c r="J119" s="344">
        <v>1209</v>
      </c>
      <c r="K119" s="330">
        <f>D119-D118</f>
        <v>0</v>
      </c>
      <c r="L119" s="330">
        <v>30</v>
      </c>
      <c r="M119" s="330">
        <f>SUM(L3:L119)</f>
        <v>5258</v>
      </c>
      <c r="N119" s="344">
        <f>SUM(J20:J119)</f>
        <v>57230</v>
      </c>
      <c r="O119" s="330">
        <v>448</v>
      </c>
      <c r="P119" s="330">
        <v>279</v>
      </c>
      <c r="Q119" s="330">
        <v>10</v>
      </c>
    </row>
    <row r="120" ht="22.65" customHeight="1">
      <c r="B120" s="358">
        <v>44002</v>
      </c>
      <c r="C120" s="331">
        <v>56043</v>
      </c>
      <c r="D120" s="332">
        <v>5053</v>
      </c>
      <c r="E120" s="361"/>
      <c r="F120" s="332">
        <v>16878</v>
      </c>
      <c r="G120" s="332">
        <v>11828</v>
      </c>
      <c r="H120" s="346">
        <v>2183</v>
      </c>
      <c r="I120" s="346">
        <v>2532</v>
      </c>
      <c r="J120" s="346">
        <v>698</v>
      </c>
      <c r="K120" s="332">
        <f>D120-D119</f>
        <v>0</v>
      </c>
      <c r="L120" s="332">
        <v>29</v>
      </c>
      <c r="M120" s="332">
        <f>SUM(L3:L120)</f>
        <v>5287</v>
      </c>
      <c r="N120" s="346">
        <f>SUM(J21:J120)</f>
        <v>57777</v>
      </c>
      <c r="O120" s="332">
        <v>211</v>
      </c>
      <c r="P120" s="332">
        <v>385</v>
      </c>
      <c r="Q120" s="332">
        <v>1</v>
      </c>
    </row>
    <row r="121" ht="22.65" customHeight="1">
      <c r="B121" s="358">
        <v>44003</v>
      </c>
      <c r="C121" s="329">
        <v>56043</v>
      </c>
      <c r="D121" s="330">
        <v>5053</v>
      </c>
      <c r="E121" s="362"/>
      <c r="F121" s="330">
        <v>16878</v>
      </c>
      <c r="G121" s="330">
        <v>11828</v>
      </c>
      <c r="H121" s="344">
        <v>2183</v>
      </c>
      <c r="I121" s="344">
        <v>2532</v>
      </c>
      <c r="J121" s="344">
        <v>321</v>
      </c>
      <c r="K121" s="330">
        <f>D121-D120</f>
        <v>0</v>
      </c>
      <c r="L121" s="330">
        <v>22</v>
      </c>
      <c r="M121" s="330">
        <f>SUM(L3:L121)</f>
        <v>5309</v>
      </c>
      <c r="N121" s="344">
        <f>SUM(J22:J121)</f>
        <v>57946</v>
      </c>
      <c r="O121" s="330">
        <v>92</v>
      </c>
      <c r="P121" s="330">
        <v>139</v>
      </c>
      <c r="Q121" s="330">
        <v>5</v>
      </c>
    </row>
    <row r="122" ht="22.65" customHeight="1">
      <c r="B122" s="358">
        <v>44004</v>
      </c>
      <c r="C122" s="331">
        <v>58932</v>
      </c>
      <c r="D122" s="332">
        <v>5122</v>
      </c>
      <c r="E122" s="361"/>
      <c r="F122" s="332">
        <v>17285</v>
      </c>
      <c r="G122" s="332">
        <v>12853</v>
      </c>
      <c r="H122" s="346">
        <v>2214</v>
      </c>
      <c r="I122" s="346">
        <v>2707</v>
      </c>
      <c r="J122" s="346">
        <v>800</v>
      </c>
      <c r="K122" s="332">
        <f>D122-D121</f>
        <v>69</v>
      </c>
      <c r="L122" s="332">
        <v>20</v>
      </c>
      <c r="M122" s="332">
        <f>SUM(L3:L122)</f>
        <v>5329</v>
      </c>
      <c r="N122" s="346">
        <f>SUM(J23:J122)</f>
        <v>58675</v>
      </c>
      <c r="O122" s="332">
        <v>230</v>
      </c>
      <c r="P122" s="332">
        <v>262</v>
      </c>
      <c r="Q122" s="332">
        <v>8</v>
      </c>
    </row>
    <row r="123" ht="22.65" customHeight="1">
      <c r="B123" s="358">
        <v>44005</v>
      </c>
      <c r="C123" s="329">
        <v>60837</v>
      </c>
      <c r="D123" s="330">
        <v>5161</v>
      </c>
      <c r="E123" s="362"/>
      <c r="F123" s="330">
        <v>18334</v>
      </c>
      <c r="G123" s="330">
        <v>13065</v>
      </c>
      <c r="H123" s="344">
        <v>2236</v>
      </c>
      <c r="I123" s="344">
        <v>2742</v>
      </c>
      <c r="J123" s="344">
        <v>1311</v>
      </c>
      <c r="K123" s="330">
        <f>D123-D122</f>
        <v>39</v>
      </c>
      <c r="L123" s="330">
        <v>25</v>
      </c>
      <c r="M123" s="330">
        <f>SUM(L3:L123)</f>
        <v>5354</v>
      </c>
      <c r="N123" s="344">
        <f>SUM(J24:J123)</f>
        <v>59917</v>
      </c>
      <c r="O123" s="330">
        <v>244</v>
      </c>
      <c r="P123" s="330">
        <v>268</v>
      </c>
      <c r="Q123" s="330">
        <v>19</v>
      </c>
    </row>
    <row r="124" ht="22.65" customHeight="1">
      <c r="B124" s="358">
        <v>44006</v>
      </c>
      <c r="C124" s="331">
        <v>62324</v>
      </c>
      <c r="D124" s="332">
        <v>5209</v>
      </c>
      <c r="E124" s="361"/>
      <c r="F124" s="332">
        <v>18595</v>
      </c>
      <c r="G124" s="332">
        <v>13510</v>
      </c>
      <c r="H124" s="346">
        <v>2253</v>
      </c>
      <c r="I124" s="346">
        <v>2809</v>
      </c>
      <c r="J124" s="346">
        <v>1698</v>
      </c>
      <c r="K124" s="332">
        <f>D124-D123</f>
        <v>48</v>
      </c>
      <c r="L124" s="332">
        <v>22</v>
      </c>
      <c r="M124" s="332">
        <f>SUM(L3:L124)</f>
        <v>5376</v>
      </c>
      <c r="N124" s="346">
        <f>SUM(J25:J124)</f>
        <v>61532</v>
      </c>
      <c r="O124" s="332">
        <v>322</v>
      </c>
      <c r="P124" s="332">
        <v>512</v>
      </c>
      <c r="Q124" s="332">
        <v>8</v>
      </c>
    </row>
    <row r="125" ht="22.65" customHeight="1">
      <c r="B125" s="358">
        <v>44007</v>
      </c>
      <c r="C125" s="329">
        <v>63890</v>
      </c>
      <c r="D125" s="330">
        <v>5230</v>
      </c>
      <c r="E125" s="362"/>
      <c r="F125" s="330">
        <v>18852</v>
      </c>
      <c r="G125" s="330">
        <v>14013</v>
      </c>
      <c r="H125" s="344">
        <v>2279</v>
      </c>
      <c r="I125" s="344">
        <v>2897</v>
      </c>
      <c r="J125" s="344">
        <v>1280</v>
      </c>
      <c r="K125" s="330">
        <f>D125-D124</f>
        <v>21</v>
      </c>
      <c r="L125" s="330">
        <v>23</v>
      </c>
      <c r="M125" s="330">
        <f>SUM(L3:L125)</f>
        <v>5399</v>
      </c>
      <c r="N125" s="344">
        <f>SUM(J26:J125)</f>
        <v>62693</v>
      </c>
      <c r="O125" s="330">
        <v>252</v>
      </c>
      <c r="P125" s="330">
        <v>377</v>
      </c>
      <c r="Q125" s="330">
        <v>27</v>
      </c>
    </row>
    <row r="126" ht="22.65" customHeight="1">
      <c r="B126" s="358">
        <v>44008</v>
      </c>
      <c r="C126" s="331">
        <v>65137</v>
      </c>
      <c r="D126" s="332">
        <v>5280</v>
      </c>
      <c r="E126" s="361"/>
      <c r="F126" s="332">
        <v>19164</v>
      </c>
      <c r="G126" s="332">
        <v>14384</v>
      </c>
      <c r="H126" s="346">
        <v>2293</v>
      </c>
      <c r="I126" s="346">
        <v>2952</v>
      </c>
      <c r="J126" s="346">
        <v>1203</v>
      </c>
      <c r="K126" s="332">
        <f>D126-D125</f>
        <v>50</v>
      </c>
      <c r="L126" s="332">
        <v>11</v>
      </c>
      <c r="M126" s="332">
        <f>SUM(L3:L126)</f>
        <v>5410</v>
      </c>
      <c r="N126" s="346">
        <f>SUM(J27:J126)</f>
        <v>63751</v>
      </c>
      <c r="O126" s="332">
        <v>229</v>
      </c>
      <c r="P126" s="332">
        <v>313</v>
      </c>
      <c r="Q126" s="332">
        <v>16</v>
      </c>
    </row>
    <row r="127" ht="22.65" customHeight="1">
      <c r="B127" s="358">
        <v>44009</v>
      </c>
      <c r="C127" s="329">
        <v>65137</v>
      </c>
      <c r="D127" s="330">
        <v>5280</v>
      </c>
      <c r="E127" s="362"/>
      <c r="F127" s="330">
        <v>19164</v>
      </c>
      <c r="G127" s="330">
        <v>14384</v>
      </c>
      <c r="H127" s="344">
        <v>2293</v>
      </c>
      <c r="I127" s="344">
        <v>2952</v>
      </c>
      <c r="J127" s="344">
        <v>755</v>
      </c>
      <c r="K127" s="330">
        <f>D127-D126</f>
        <v>0</v>
      </c>
      <c r="L127" s="330">
        <v>14</v>
      </c>
      <c r="M127" s="330">
        <f>SUM(L3:L127)</f>
        <v>5424</v>
      </c>
      <c r="N127" s="344">
        <f>SUM(J28:J127)</f>
        <v>64363</v>
      </c>
      <c r="O127" s="330">
        <v>322</v>
      </c>
      <c r="P127" s="330">
        <v>232</v>
      </c>
      <c r="Q127" s="330">
        <v>6</v>
      </c>
    </row>
    <row r="128" ht="22.65" customHeight="1">
      <c r="B128" s="358">
        <v>44010</v>
      </c>
      <c r="C128" s="331">
        <v>65137</v>
      </c>
      <c r="D128" s="332">
        <v>5280</v>
      </c>
      <c r="E128" s="361"/>
      <c r="F128" s="332">
        <v>19164</v>
      </c>
      <c r="G128" s="332">
        <v>14384</v>
      </c>
      <c r="H128" s="346">
        <v>2293</v>
      </c>
      <c r="I128" s="346">
        <v>2952</v>
      </c>
      <c r="J128" s="346">
        <v>415</v>
      </c>
      <c r="K128" s="332">
        <f>D128-D127</f>
        <v>0</v>
      </c>
      <c r="L128" s="332">
        <v>23</v>
      </c>
      <c r="M128" s="332">
        <f>SUM(L3:L128)</f>
        <v>5447</v>
      </c>
      <c r="N128" s="346">
        <f>SUM(J29:J128)</f>
        <v>64598</v>
      </c>
      <c r="O128" s="332">
        <v>226</v>
      </c>
      <c r="P128" s="332">
        <v>176</v>
      </c>
      <c r="Q128" s="332">
        <v>4</v>
      </c>
    </row>
    <row r="129" ht="22.65" customHeight="1">
      <c r="B129" s="358">
        <v>44011</v>
      </c>
      <c r="C129" s="329">
        <v>67667</v>
      </c>
      <c r="D129" s="330">
        <v>5310</v>
      </c>
      <c r="E129" s="362"/>
      <c r="F129" s="330">
        <v>19892</v>
      </c>
      <c r="G129" s="330">
        <v>15006</v>
      </c>
      <c r="H129" s="344">
        <v>2316</v>
      </c>
      <c r="I129" s="344">
        <v>3020</v>
      </c>
      <c r="J129" s="344">
        <v>727</v>
      </c>
      <c r="K129" s="330">
        <f>D129-D128</f>
        <v>30</v>
      </c>
      <c r="L129" s="330">
        <v>16</v>
      </c>
      <c r="M129" s="330">
        <f>SUM(L3:L129)</f>
        <v>5463</v>
      </c>
      <c r="N129" s="344">
        <f>SUM(J30:J129)</f>
        <v>65189</v>
      </c>
      <c r="O129" s="330">
        <v>286</v>
      </c>
      <c r="P129" s="330">
        <v>137</v>
      </c>
      <c r="Q129" s="330">
        <v>3</v>
      </c>
    </row>
    <row r="130" ht="22.65" customHeight="1">
      <c r="B130" s="358">
        <v>44012</v>
      </c>
      <c r="C130" s="331">
        <v>68451</v>
      </c>
      <c r="D130" s="332">
        <v>5333</v>
      </c>
      <c r="E130" s="361"/>
      <c r="F130" s="332">
        <v>20171</v>
      </c>
      <c r="G130" s="332">
        <v>15173</v>
      </c>
      <c r="H130" s="346">
        <v>2319</v>
      </c>
      <c r="I130" s="346">
        <v>3051</v>
      </c>
      <c r="J130" s="346">
        <v>803</v>
      </c>
      <c r="K130" s="332">
        <f>D130-D129</f>
        <v>23</v>
      </c>
      <c r="L130" s="332">
        <v>20</v>
      </c>
      <c r="M130" s="332">
        <f>SUM(L3:L130)</f>
        <v>5483</v>
      </c>
      <c r="N130" s="346">
        <f>SUM(J31:J130)</f>
        <v>65874</v>
      </c>
      <c r="O130" s="332">
        <v>215</v>
      </c>
      <c r="P130" s="332">
        <v>254</v>
      </c>
      <c r="Q130" s="332">
        <v>14</v>
      </c>
    </row>
    <row r="131" ht="22.65" customHeight="1">
      <c r="B131" s="358">
        <v>44013</v>
      </c>
      <c r="C131" s="329">
        <v>69692</v>
      </c>
      <c r="D131" s="330">
        <v>5370</v>
      </c>
      <c r="E131" s="362"/>
      <c r="F131" s="330">
        <v>20547</v>
      </c>
      <c r="G131" s="330">
        <v>15408</v>
      </c>
      <c r="H131" s="344">
        <v>2333</v>
      </c>
      <c r="I131" s="344">
        <v>3072</v>
      </c>
      <c r="J131" s="344">
        <v>684</v>
      </c>
      <c r="K131" s="330">
        <f>D131-D130</f>
        <v>37</v>
      </c>
      <c r="L131" s="330">
        <v>15</v>
      </c>
      <c r="M131" s="330">
        <f>SUM(L3:L131)</f>
        <v>5498</v>
      </c>
      <c r="N131" s="344">
        <f>SUM(J32:J131)</f>
        <v>66376</v>
      </c>
      <c r="O131" s="330">
        <v>194</v>
      </c>
      <c r="P131" s="330">
        <v>105</v>
      </c>
      <c r="Q131" s="330">
        <v>8</v>
      </c>
    </row>
    <row r="132" ht="22.65" customHeight="1">
      <c r="B132" s="358">
        <v>44014</v>
      </c>
      <c r="C132" s="331">
        <v>70639</v>
      </c>
      <c r="D132" s="332">
        <v>5411</v>
      </c>
      <c r="E132" s="361"/>
      <c r="F132" s="332">
        <v>20759</v>
      </c>
      <c r="G132" s="332">
        <v>15628</v>
      </c>
      <c r="H132" s="346">
        <v>2363</v>
      </c>
      <c r="I132" s="346">
        <v>3095</v>
      </c>
      <c r="J132" s="346">
        <v>687</v>
      </c>
      <c r="K132" s="332">
        <f>D132-D131</f>
        <v>41</v>
      </c>
      <c r="L132" s="332">
        <v>15</v>
      </c>
      <c r="M132" s="332">
        <f>SUM(L3:L132)</f>
        <v>5513</v>
      </c>
      <c r="N132" s="346">
        <f>SUM(J33:J132)</f>
        <v>66833</v>
      </c>
      <c r="O132" s="332">
        <v>196</v>
      </c>
      <c r="P132" s="332">
        <v>218</v>
      </c>
      <c r="Q132" s="332">
        <v>19</v>
      </c>
    </row>
    <row r="133" ht="22.65" customHeight="1">
      <c r="B133" s="358">
        <v>44015</v>
      </c>
      <c r="C133" s="329">
        <v>71419</v>
      </c>
      <c r="D133" s="330">
        <v>5420</v>
      </c>
      <c r="E133" s="362"/>
      <c r="F133" s="330">
        <v>20933</v>
      </c>
      <c r="G133" s="330">
        <v>15759</v>
      </c>
      <c r="H133" s="344">
        <v>2385</v>
      </c>
      <c r="I133" s="344">
        <v>3121</v>
      </c>
      <c r="J133" s="344">
        <v>694</v>
      </c>
      <c r="K133" s="330">
        <f>D133-D132</f>
        <v>9</v>
      </c>
      <c r="L133" s="330">
        <v>8</v>
      </c>
      <c r="M133" s="330">
        <f>SUM(L3:L133)</f>
        <v>5521</v>
      </c>
      <c r="N133" s="344">
        <f>SUM(J34:J133)</f>
        <v>67213</v>
      </c>
      <c r="O133" s="330">
        <v>222</v>
      </c>
      <c r="P133" s="330">
        <v>186</v>
      </c>
      <c r="Q133" s="330">
        <v>6</v>
      </c>
    </row>
    <row r="134" ht="22.65" customHeight="1">
      <c r="B134" s="358">
        <v>44016</v>
      </c>
      <c r="C134" s="331">
        <v>71419</v>
      </c>
      <c r="D134" s="332">
        <v>5420</v>
      </c>
      <c r="E134" s="361"/>
      <c r="F134" s="332">
        <v>20933</v>
      </c>
      <c r="G134" s="332">
        <v>15759</v>
      </c>
      <c r="H134" s="346">
        <v>2385</v>
      </c>
      <c r="I134" s="346">
        <v>3121</v>
      </c>
      <c r="J134" s="346">
        <v>364</v>
      </c>
      <c r="K134" s="332">
        <f>D134-D133</f>
        <v>0</v>
      </c>
      <c r="L134" s="332">
        <v>15</v>
      </c>
      <c r="M134" s="332">
        <f>SUM(L3:L134)</f>
        <v>5536</v>
      </c>
      <c r="N134" s="346">
        <f>SUM(J35:J134)</f>
        <v>67291</v>
      </c>
      <c r="O134" s="332">
        <v>143</v>
      </c>
      <c r="P134" s="332">
        <v>178</v>
      </c>
      <c r="Q134" s="332">
        <v>16</v>
      </c>
    </row>
    <row r="135" ht="22.65" customHeight="1">
      <c r="B135" s="358">
        <v>44017</v>
      </c>
      <c r="C135" s="329">
        <v>71419</v>
      </c>
      <c r="D135" s="330">
        <v>5420</v>
      </c>
      <c r="E135" s="362"/>
      <c r="F135" s="330">
        <v>20933</v>
      </c>
      <c r="G135" s="330">
        <v>15759</v>
      </c>
      <c r="H135" s="344">
        <v>2385</v>
      </c>
      <c r="I135" s="344">
        <v>3121</v>
      </c>
      <c r="J135" s="344">
        <v>315</v>
      </c>
      <c r="K135" s="330">
        <f>D135-D134</f>
        <v>0</v>
      </c>
      <c r="L135" s="330">
        <v>9</v>
      </c>
      <c r="M135" s="330">
        <f>SUM(L3:L135)</f>
        <v>5545</v>
      </c>
      <c r="N135" s="344">
        <f>SUM(J36:J135)</f>
        <v>67241</v>
      </c>
      <c r="O135" s="330">
        <v>137</v>
      </c>
      <c r="P135" s="330">
        <v>124</v>
      </c>
      <c r="Q135" s="330">
        <v>0</v>
      </c>
    </row>
    <row r="136" ht="22.65" customHeight="1">
      <c r="B136" s="358">
        <v>44018</v>
      </c>
      <c r="C136" s="331">
        <v>73061</v>
      </c>
      <c r="D136" s="332">
        <v>5433</v>
      </c>
      <c r="E136" s="361"/>
      <c r="F136" s="332">
        <v>21444</v>
      </c>
      <c r="G136" s="332">
        <v>16210</v>
      </c>
      <c r="H136" s="346">
        <v>2421</v>
      </c>
      <c r="I136" s="346">
        <v>3153</v>
      </c>
      <c r="J136" s="346">
        <v>251</v>
      </c>
      <c r="K136" s="332">
        <f>D136-D135</f>
        <v>13</v>
      </c>
      <c r="L136" s="332">
        <v>15</v>
      </c>
      <c r="M136" s="332">
        <f>SUM(L3:L136)</f>
        <v>5560</v>
      </c>
      <c r="N136" s="346">
        <f>SUM(J37:J136)</f>
        <v>67192</v>
      </c>
      <c r="O136" s="332">
        <v>53</v>
      </c>
      <c r="P136" s="332">
        <v>19</v>
      </c>
      <c r="Q136" s="332">
        <v>7</v>
      </c>
    </row>
    <row r="137" ht="22.65" customHeight="1">
      <c r="B137" s="358">
        <v>44019</v>
      </c>
      <c r="C137" s="329">
        <v>73344</v>
      </c>
      <c r="D137" s="330">
        <v>5447</v>
      </c>
      <c r="E137" s="362"/>
      <c r="F137" s="330">
        <v>21490</v>
      </c>
      <c r="G137" s="330">
        <v>16231</v>
      </c>
      <c r="H137" s="344">
        <v>2443</v>
      </c>
      <c r="I137" s="344">
        <v>3173</v>
      </c>
      <c r="J137" s="344">
        <v>278</v>
      </c>
      <c r="K137" s="330">
        <f>D137-D136</f>
        <v>14</v>
      </c>
      <c r="L137" s="330">
        <v>12</v>
      </c>
      <c r="M137" s="330">
        <f>SUM(L3:L137)</f>
        <v>5572</v>
      </c>
      <c r="N137" s="344">
        <f>SUM(J38:J137)</f>
        <v>67190</v>
      </c>
      <c r="O137" s="330">
        <v>47</v>
      </c>
      <c r="P137" s="330">
        <v>54</v>
      </c>
      <c r="Q137" s="330">
        <v>7</v>
      </c>
    </row>
    <row r="138" ht="22.65" customHeight="1">
      <c r="B138" s="358">
        <v>44020</v>
      </c>
      <c r="C138" s="331">
        <v>73858</v>
      </c>
      <c r="D138" s="332">
        <v>5482</v>
      </c>
      <c r="E138" s="361"/>
      <c r="F138" s="332">
        <v>21629</v>
      </c>
      <c r="G138" s="332">
        <v>16403</v>
      </c>
      <c r="H138" s="346">
        <v>2446</v>
      </c>
      <c r="I138" s="346">
        <v>3186</v>
      </c>
      <c r="J138" s="346">
        <v>533</v>
      </c>
      <c r="K138" s="332">
        <f>D138-D137</f>
        <v>35</v>
      </c>
      <c r="L138" s="332">
        <v>11</v>
      </c>
      <c r="M138" s="332">
        <f>SUM(L3:L138)</f>
        <v>5583</v>
      </c>
      <c r="N138" s="346">
        <f>SUM(J39:J138)</f>
        <v>67307</v>
      </c>
      <c r="O138" s="332">
        <v>183</v>
      </c>
      <c r="P138" s="332">
        <v>214</v>
      </c>
      <c r="Q138" s="332">
        <v>11</v>
      </c>
    </row>
    <row r="139" ht="22.65" customHeight="1">
      <c r="B139" s="358">
        <v>44021</v>
      </c>
      <c r="C139" s="329">
        <v>74333</v>
      </c>
      <c r="D139" s="330">
        <v>5500</v>
      </c>
      <c r="E139" s="362"/>
      <c r="F139" s="330">
        <v>21705</v>
      </c>
      <c r="G139" s="330">
        <v>16507</v>
      </c>
      <c r="H139" s="344">
        <v>2461</v>
      </c>
      <c r="I139" s="344">
        <v>3210</v>
      </c>
      <c r="J139" s="344">
        <v>334</v>
      </c>
      <c r="K139" s="330">
        <f>D139-D138</f>
        <v>18</v>
      </c>
      <c r="L139" s="330">
        <v>15</v>
      </c>
      <c r="M139" s="330">
        <f>SUM(L3:L139)</f>
        <v>5598</v>
      </c>
      <c r="N139" s="344">
        <f>SUM(J40:J139)</f>
        <v>67166</v>
      </c>
      <c r="O139" s="330">
        <v>145</v>
      </c>
      <c r="P139" s="330">
        <v>138</v>
      </c>
      <c r="Q139" s="330">
        <v>6</v>
      </c>
    </row>
    <row r="140" ht="22.65" customHeight="1">
      <c r="B140" s="358">
        <v>44022</v>
      </c>
      <c r="C140" s="331">
        <v>74898</v>
      </c>
      <c r="D140" s="332">
        <v>5526</v>
      </c>
      <c r="E140" s="361"/>
      <c r="F140" s="332">
        <v>21907</v>
      </c>
      <c r="G140" s="332">
        <v>16650</v>
      </c>
      <c r="H140" s="346">
        <v>2469</v>
      </c>
      <c r="I140" s="346">
        <v>3245</v>
      </c>
      <c r="J140" s="346">
        <v>369</v>
      </c>
      <c r="K140" s="332">
        <f>D140-D139</f>
        <v>26</v>
      </c>
      <c r="L140" s="332">
        <v>14</v>
      </c>
      <c r="M140" s="332">
        <f>SUM(L3:L140)</f>
        <v>5612</v>
      </c>
      <c r="N140" s="346">
        <f>SUM(J41:J140)</f>
        <v>67049</v>
      </c>
      <c r="O140" s="332">
        <v>125</v>
      </c>
      <c r="P140" s="332">
        <v>96</v>
      </c>
      <c r="Q140" s="332">
        <v>11</v>
      </c>
    </row>
    <row r="141" ht="22.65" customHeight="1">
      <c r="B141" s="358">
        <v>44023</v>
      </c>
      <c r="C141" s="329">
        <v>74898</v>
      </c>
      <c r="D141" s="330">
        <v>5526</v>
      </c>
      <c r="E141" s="362"/>
      <c r="F141" s="330">
        <v>21907</v>
      </c>
      <c r="G141" s="330">
        <v>16650</v>
      </c>
      <c r="H141" s="344">
        <v>2469</v>
      </c>
      <c r="I141" s="344">
        <v>3245</v>
      </c>
      <c r="J141" s="344">
        <v>308</v>
      </c>
      <c r="K141" s="330">
        <f>D141-D140</f>
        <v>0</v>
      </c>
      <c r="L141" s="330">
        <v>10</v>
      </c>
      <c r="M141" s="330">
        <f>SUM(L3:L141)</f>
        <v>5622</v>
      </c>
      <c r="N141" s="344">
        <f>SUM(J42:J141)</f>
        <v>66803</v>
      </c>
      <c r="O141" s="330">
        <v>129</v>
      </c>
      <c r="P141" s="330">
        <v>137</v>
      </c>
      <c r="Q141" s="330">
        <v>3</v>
      </c>
    </row>
    <row r="142" ht="22.65" customHeight="1">
      <c r="B142" s="358">
        <v>44024</v>
      </c>
      <c r="C142" s="331">
        <v>74898</v>
      </c>
      <c r="D142" s="332">
        <v>5526</v>
      </c>
      <c r="E142" s="361"/>
      <c r="F142" s="332">
        <v>21907</v>
      </c>
      <c r="G142" s="332">
        <v>16650</v>
      </c>
      <c r="H142" s="346">
        <v>2469</v>
      </c>
      <c r="I142" s="346">
        <v>3245</v>
      </c>
      <c r="J142" s="346">
        <v>106</v>
      </c>
      <c r="K142" s="332">
        <f>D142-D141</f>
        <v>0</v>
      </c>
      <c r="L142" s="332">
        <v>9</v>
      </c>
      <c r="M142" s="332">
        <f>SUM(L3:L142)</f>
        <v>5631</v>
      </c>
      <c r="N142" s="346">
        <f>SUM(J43:J142)</f>
        <v>66308</v>
      </c>
      <c r="O142" s="332">
        <v>29</v>
      </c>
      <c r="P142" s="332">
        <v>23</v>
      </c>
      <c r="Q142" s="332">
        <v>2</v>
      </c>
    </row>
    <row r="143" ht="22.65" customHeight="1">
      <c r="B143" s="358">
        <v>44025</v>
      </c>
      <c r="C143" s="329">
        <v>75826</v>
      </c>
      <c r="D143" s="330">
        <v>5536</v>
      </c>
      <c r="E143" s="362"/>
      <c r="F143" s="330">
        <v>22142</v>
      </c>
      <c r="G143" s="330">
        <v>16873</v>
      </c>
      <c r="H143" s="344">
        <v>2482</v>
      </c>
      <c r="I143" s="344">
        <v>3278</v>
      </c>
      <c r="J143" s="344">
        <v>170</v>
      </c>
      <c r="K143" s="330">
        <f>D143-D142</f>
        <v>10</v>
      </c>
      <c r="L143" s="330">
        <v>12</v>
      </c>
      <c r="M143" s="330">
        <f>SUM(L3:L143)</f>
        <v>5643</v>
      </c>
      <c r="N143" s="344">
        <f>SUM(J44:J143)</f>
        <v>66121</v>
      </c>
      <c r="O143" s="330">
        <v>31</v>
      </c>
      <c r="P143" s="330">
        <v>23</v>
      </c>
      <c r="Q143" s="330">
        <v>7</v>
      </c>
    </row>
    <row r="144" ht="22.65" customHeight="1">
      <c r="B144" s="358">
        <v>44026</v>
      </c>
      <c r="C144" s="331">
        <v>76001</v>
      </c>
      <c r="D144" s="332">
        <v>5545</v>
      </c>
      <c r="E144" s="361"/>
      <c r="F144" s="332">
        <v>22171</v>
      </c>
      <c r="G144" s="332">
        <v>16894</v>
      </c>
      <c r="H144" s="346">
        <v>2491</v>
      </c>
      <c r="I144" s="346">
        <v>3301</v>
      </c>
      <c r="J144" s="346">
        <v>312</v>
      </c>
      <c r="K144" s="332">
        <f>D144-D143</f>
        <v>9</v>
      </c>
      <c r="L144" s="332">
        <v>8</v>
      </c>
      <c r="M144" s="332">
        <f>SUM(L3:L144)</f>
        <v>5651</v>
      </c>
      <c r="N144" s="346">
        <f>SUM(J45:J144)</f>
        <v>66093</v>
      </c>
      <c r="O144" s="332">
        <v>162</v>
      </c>
      <c r="P144" s="332">
        <v>62</v>
      </c>
      <c r="Q144" s="332">
        <v>2</v>
      </c>
    </row>
    <row r="145" ht="22.65" customHeight="1">
      <c r="B145" s="358">
        <v>44027</v>
      </c>
      <c r="C145" s="329">
        <v>76492</v>
      </c>
      <c r="D145" s="330">
        <v>5572</v>
      </c>
      <c r="E145" s="362"/>
      <c r="F145" s="330">
        <v>22382</v>
      </c>
      <c r="G145" s="330">
        <v>16983</v>
      </c>
      <c r="H145" s="344">
        <v>2480</v>
      </c>
      <c r="I145" s="344">
        <v>3330</v>
      </c>
      <c r="J145" s="344">
        <v>287</v>
      </c>
      <c r="K145" s="330">
        <f>D145-D144</f>
        <v>27</v>
      </c>
      <c r="L145" s="330">
        <v>6</v>
      </c>
      <c r="M145" s="330">
        <f>SUM(L3:L145)</f>
        <v>5657</v>
      </c>
      <c r="N145" s="344">
        <f>SUM(J46:J145)</f>
        <v>65991</v>
      </c>
      <c r="O145" s="330">
        <v>120</v>
      </c>
      <c r="P145" s="330">
        <v>140</v>
      </c>
      <c r="Q145" s="330">
        <v>9</v>
      </c>
    </row>
    <row r="146" ht="22.65" customHeight="1">
      <c r="B146" s="358">
        <v>44028</v>
      </c>
      <c r="C146" s="331">
        <v>76877</v>
      </c>
      <c r="D146" s="332">
        <v>5593</v>
      </c>
      <c r="E146" s="361"/>
      <c r="F146" s="332">
        <v>22467</v>
      </c>
      <c r="G146" s="332">
        <v>17126</v>
      </c>
      <c r="H146" s="346">
        <v>2447</v>
      </c>
      <c r="I146" s="346">
        <v>3357</v>
      </c>
      <c r="J146" s="346">
        <v>268</v>
      </c>
      <c r="K146" s="332">
        <f>D146-D145</f>
        <v>21</v>
      </c>
      <c r="L146" s="332">
        <v>6</v>
      </c>
      <c r="M146" s="332">
        <f>SUM(L3:L146)</f>
        <v>5663</v>
      </c>
      <c r="N146" s="346">
        <f>SUM(J47:J146)</f>
        <v>65521</v>
      </c>
      <c r="O146" s="332">
        <v>129</v>
      </c>
      <c r="P146" s="332">
        <v>66</v>
      </c>
      <c r="Q146" s="332">
        <v>5</v>
      </c>
    </row>
    <row r="147" ht="22.65" customHeight="1">
      <c r="B147" s="358">
        <v>44029</v>
      </c>
      <c r="C147" s="329">
        <v>77281</v>
      </c>
      <c r="D147" s="330">
        <v>5619</v>
      </c>
      <c r="E147" s="362"/>
      <c r="F147" s="330">
        <v>22600</v>
      </c>
      <c r="G147" s="330">
        <v>17232</v>
      </c>
      <c r="H147" s="344">
        <v>2452</v>
      </c>
      <c r="I147" s="344">
        <v>3391</v>
      </c>
      <c r="J147" s="344">
        <v>284</v>
      </c>
      <c r="K147" s="330">
        <f>D147-D146</f>
        <v>26</v>
      </c>
      <c r="L147" s="330">
        <v>7</v>
      </c>
      <c r="M147" s="330">
        <f>SUM(L3:L147)</f>
        <v>5670</v>
      </c>
      <c r="N147" s="344">
        <f>SUM(J48:J147)</f>
        <v>65150</v>
      </c>
      <c r="O147" s="330">
        <v>109</v>
      </c>
      <c r="P147" s="330">
        <v>115</v>
      </c>
      <c r="Q147" s="330">
        <v>2</v>
      </c>
    </row>
    <row r="148" ht="22.65" customHeight="1">
      <c r="B148" s="358">
        <v>44030</v>
      </c>
      <c r="C148" s="331">
        <v>77281</v>
      </c>
      <c r="D148" s="332">
        <v>5619</v>
      </c>
      <c r="E148" s="361"/>
      <c r="F148" s="332">
        <v>22600</v>
      </c>
      <c r="G148" s="332">
        <v>17232</v>
      </c>
      <c r="H148" s="346">
        <v>2452</v>
      </c>
      <c r="I148" s="346">
        <v>3391</v>
      </c>
      <c r="J148" s="346">
        <v>192</v>
      </c>
      <c r="K148" s="332">
        <f>D148-D147</f>
        <v>0</v>
      </c>
      <c r="L148" s="332">
        <v>11</v>
      </c>
      <c r="M148" s="332">
        <f>SUM(L3:L148)</f>
        <v>5681</v>
      </c>
      <c r="N148" s="346">
        <f>SUM(J49:J148)</f>
        <v>64697</v>
      </c>
      <c r="O148" s="332">
        <v>56</v>
      </c>
      <c r="P148" s="332">
        <v>172</v>
      </c>
      <c r="Q148" s="332">
        <v>3</v>
      </c>
    </row>
    <row r="149" ht="22.65" customHeight="1">
      <c r="B149" s="358">
        <v>44031</v>
      </c>
      <c r="C149" s="329">
        <v>77281</v>
      </c>
      <c r="D149" s="330">
        <v>5619</v>
      </c>
      <c r="E149" s="362"/>
      <c r="F149" s="330">
        <v>22600</v>
      </c>
      <c r="G149" s="330">
        <v>17232</v>
      </c>
      <c r="H149" s="344">
        <v>2452</v>
      </c>
      <c r="I149" s="344">
        <v>3391</v>
      </c>
      <c r="J149" s="344">
        <v>110</v>
      </c>
      <c r="K149" s="330">
        <f>D149-D148</f>
        <v>0</v>
      </c>
      <c r="L149" s="330">
        <v>7</v>
      </c>
      <c r="M149" s="330">
        <f>SUM(L3:L149)</f>
        <v>5688</v>
      </c>
      <c r="N149" s="344">
        <f>SUM(J50:J149)</f>
        <v>64353</v>
      </c>
      <c r="O149" s="330">
        <v>18</v>
      </c>
      <c r="P149" s="330">
        <v>37</v>
      </c>
      <c r="Q149" s="330">
        <v>0</v>
      </c>
    </row>
    <row r="150" ht="22.65" customHeight="1">
      <c r="B150" s="358">
        <v>44032</v>
      </c>
      <c r="C150" s="331">
        <v>78048</v>
      </c>
      <c r="D150" s="332">
        <v>5639</v>
      </c>
      <c r="E150" s="361"/>
      <c r="F150" s="332">
        <v>22760</v>
      </c>
      <c r="G150" s="332">
        <v>17484</v>
      </c>
      <c r="H150" s="346">
        <v>2456</v>
      </c>
      <c r="I150" s="346">
        <v>3429</v>
      </c>
      <c r="J150" s="346">
        <v>131</v>
      </c>
      <c r="K150" s="332">
        <f>D150-D149</f>
        <v>20</v>
      </c>
      <c r="L150" s="332">
        <v>6</v>
      </c>
      <c r="M150" s="332">
        <f>SUM(L3:L150)</f>
        <v>5694</v>
      </c>
      <c r="N150" s="332">
        <f>SUM(J4:J150)</f>
        <v>74537</v>
      </c>
      <c r="O150" s="332">
        <v>24</v>
      </c>
      <c r="P150" s="332">
        <v>14</v>
      </c>
      <c r="Q150" s="332">
        <v>2</v>
      </c>
    </row>
    <row r="151" ht="22.65" customHeight="1">
      <c r="B151" s="358">
        <v>44033</v>
      </c>
      <c r="C151" s="329">
        <v>78166</v>
      </c>
      <c r="D151" s="330">
        <v>5646</v>
      </c>
      <c r="E151" s="362"/>
      <c r="F151" s="330">
        <v>22780</v>
      </c>
      <c r="G151" s="330">
        <v>17500</v>
      </c>
      <c r="H151" s="344">
        <v>2458</v>
      </c>
      <c r="I151" s="344">
        <v>3464</v>
      </c>
      <c r="J151" s="344">
        <v>226</v>
      </c>
      <c r="K151" s="330">
        <f>D151-D150</f>
        <v>7</v>
      </c>
      <c r="L151" s="330">
        <v>7</v>
      </c>
      <c r="M151" s="330">
        <f>SUM(L3:L151)</f>
        <v>5701</v>
      </c>
      <c r="N151" s="330">
        <f>SUM(J5:J151)</f>
        <v>74763</v>
      </c>
      <c r="O151" s="330">
        <v>84</v>
      </c>
      <c r="P151" s="330">
        <v>30</v>
      </c>
      <c r="Q151" s="330">
        <v>2</v>
      </c>
    </row>
    <row r="152" ht="22.65" customHeight="1">
      <c r="B152" s="358">
        <v>44034</v>
      </c>
      <c r="C152" s="331">
        <v>78504</v>
      </c>
      <c r="D152" s="332">
        <v>5667</v>
      </c>
      <c r="E152" s="361"/>
      <c r="F152" s="332">
        <v>22880</v>
      </c>
      <c r="G152" s="332">
        <v>17571</v>
      </c>
      <c r="H152" s="346">
        <v>2460</v>
      </c>
      <c r="I152" s="346">
        <v>3492</v>
      </c>
      <c r="J152" s="346">
        <v>297</v>
      </c>
      <c r="K152" s="332">
        <f>D152-D151</f>
        <v>21</v>
      </c>
      <c r="L152" s="332">
        <v>6</v>
      </c>
      <c r="M152" s="332">
        <f>SUM(L3:L152)</f>
        <v>5707</v>
      </c>
      <c r="N152" s="332">
        <f>SUM(J6:J152)</f>
        <v>75059</v>
      </c>
      <c r="O152" s="332">
        <v>78</v>
      </c>
      <c r="P152" s="332">
        <v>104</v>
      </c>
      <c r="Q152" s="332">
        <v>3</v>
      </c>
    </row>
    <row r="153" ht="22.65" customHeight="1">
      <c r="B153" s="358">
        <v>44035</v>
      </c>
      <c r="C153" s="329">
        <v>78763</v>
      </c>
      <c r="D153" s="330">
        <v>5676</v>
      </c>
      <c r="E153" s="362"/>
      <c r="F153" s="330">
        <v>22943</v>
      </c>
      <c r="G153" s="330">
        <v>17658</v>
      </c>
      <c r="H153" s="344">
        <v>2463</v>
      </c>
      <c r="I153" s="344">
        <v>3520</v>
      </c>
      <c r="J153" s="344">
        <v>220</v>
      </c>
      <c r="K153" s="330">
        <f>D153-D152</f>
        <v>9</v>
      </c>
      <c r="L153" s="330">
        <v>5</v>
      </c>
      <c r="M153" s="330">
        <f>SUM(L3:L153)</f>
        <v>5712</v>
      </c>
      <c r="N153" s="330">
        <f>SUM(J7:J153)</f>
        <v>75278</v>
      </c>
      <c r="O153" s="330">
        <v>56</v>
      </c>
      <c r="P153" s="330">
        <v>64</v>
      </c>
      <c r="Q153" s="330">
        <v>7</v>
      </c>
    </row>
    <row r="154" ht="22.65" customHeight="1">
      <c r="B154" s="358">
        <v>44036</v>
      </c>
      <c r="C154" s="331">
        <v>78997</v>
      </c>
      <c r="D154" s="332">
        <v>5697</v>
      </c>
      <c r="E154" s="361"/>
      <c r="F154" s="332">
        <v>22997</v>
      </c>
      <c r="G154" s="332">
        <v>17732</v>
      </c>
      <c r="H154" s="346">
        <v>2470</v>
      </c>
      <c r="I154" s="346">
        <v>3535</v>
      </c>
      <c r="J154" s="346">
        <v>262</v>
      </c>
      <c r="K154" s="332">
        <f>D154-D153</f>
        <v>21</v>
      </c>
      <c r="L154" s="332">
        <v>3</v>
      </c>
      <c r="M154" s="332">
        <f>SUM(L3:L154)</f>
        <v>5715</v>
      </c>
      <c r="N154" s="332">
        <f>SUM(J8:J154)</f>
        <v>75532</v>
      </c>
      <c r="O154" s="332">
        <v>63</v>
      </c>
      <c r="P154" s="332">
        <v>86</v>
      </c>
      <c r="Q154" s="332">
        <v>4</v>
      </c>
    </row>
    <row r="155" ht="22.65" customHeight="1">
      <c r="B155" s="358">
        <v>44037</v>
      </c>
      <c r="C155" s="329">
        <v>78997</v>
      </c>
      <c r="D155" s="330">
        <v>5697</v>
      </c>
      <c r="E155" s="362"/>
      <c r="F155" s="330">
        <v>22997</v>
      </c>
      <c r="G155" s="330">
        <v>17732</v>
      </c>
      <c r="H155" s="344">
        <v>2470</v>
      </c>
      <c r="I155" s="344">
        <v>3535</v>
      </c>
      <c r="J155" s="344">
        <v>138</v>
      </c>
      <c r="K155" s="330">
        <f>D155-D154</f>
        <v>0</v>
      </c>
      <c r="L155" s="330">
        <v>1</v>
      </c>
      <c r="M155" s="330">
        <f>SUM(L3:L155)</f>
        <v>5716</v>
      </c>
      <c r="N155" s="330">
        <f>SUM(J9:J155)</f>
        <v>75667</v>
      </c>
      <c r="O155" s="330">
        <v>22</v>
      </c>
      <c r="P155" s="330">
        <v>56</v>
      </c>
      <c r="Q155" s="330">
        <v>4</v>
      </c>
    </row>
    <row r="156" ht="22.65" customHeight="1">
      <c r="B156" s="358">
        <v>44038</v>
      </c>
      <c r="C156" s="331">
        <v>78997</v>
      </c>
      <c r="D156" s="332">
        <v>5697</v>
      </c>
      <c r="E156" s="361"/>
      <c r="F156" s="332">
        <v>22997</v>
      </c>
      <c r="G156" s="332">
        <v>17732</v>
      </c>
      <c r="H156" s="346">
        <v>2470</v>
      </c>
      <c r="I156" s="346">
        <v>3535</v>
      </c>
      <c r="J156" s="346">
        <v>42</v>
      </c>
      <c r="K156" s="332">
        <f>D156-D155</f>
        <v>0</v>
      </c>
      <c r="L156" s="332">
        <v>2</v>
      </c>
      <c r="M156" s="332">
        <f>SUM(L3:L156)</f>
        <v>5718</v>
      </c>
      <c r="N156" s="332">
        <f>SUM(J10:J156)</f>
        <v>75709</v>
      </c>
      <c r="O156" s="332">
        <v>21</v>
      </c>
      <c r="P156" s="332">
        <v>8</v>
      </c>
      <c r="Q156" s="332">
        <v>0</v>
      </c>
    </row>
    <row r="157" ht="22.65" customHeight="1">
      <c r="B157" s="358">
        <v>44039</v>
      </c>
      <c r="C157" s="329">
        <v>79395</v>
      </c>
      <c r="D157" s="330">
        <v>5700</v>
      </c>
      <c r="E157" s="362"/>
      <c r="F157" s="330">
        <v>23101</v>
      </c>
      <c r="G157" s="330">
        <v>17850</v>
      </c>
      <c r="H157" s="344">
        <v>2478</v>
      </c>
      <c r="I157" s="344">
        <v>3568</v>
      </c>
      <c r="J157" s="344">
        <v>71</v>
      </c>
      <c r="K157" s="330">
        <f>D157-D156</f>
        <v>3</v>
      </c>
      <c r="L157" s="330">
        <v>6</v>
      </c>
      <c r="M157" s="330">
        <f>SUM(L3:L157)</f>
        <v>5724</v>
      </c>
      <c r="N157" s="330">
        <f>SUM(J11:J157)</f>
        <v>75775</v>
      </c>
      <c r="O157" s="330">
        <v>9</v>
      </c>
      <c r="P157" s="330">
        <v>10</v>
      </c>
      <c r="Q157" s="330">
        <v>3</v>
      </c>
    </row>
    <row r="158" ht="22.65" customHeight="1">
      <c r="B158" s="358">
        <v>44040</v>
      </c>
      <c r="C158" s="331">
        <v>79494</v>
      </c>
      <c r="D158" s="332">
        <v>5702</v>
      </c>
      <c r="E158" s="361"/>
      <c r="F158" s="332">
        <v>23123</v>
      </c>
      <c r="G158" s="332">
        <v>17859</v>
      </c>
      <c r="H158" s="346">
        <v>2481</v>
      </c>
      <c r="I158" s="346">
        <v>3598</v>
      </c>
      <c r="J158" s="346">
        <v>283</v>
      </c>
      <c r="K158" s="332">
        <f>D158-D157</f>
        <v>2</v>
      </c>
      <c r="L158" s="332">
        <v>4</v>
      </c>
      <c r="M158" s="332">
        <f>SUM(L3:L158)</f>
        <v>5728</v>
      </c>
      <c r="N158" s="332">
        <f>SUM(J12:J158)</f>
        <v>76045</v>
      </c>
      <c r="O158" s="332">
        <v>78</v>
      </c>
      <c r="P158" s="332">
        <v>112</v>
      </c>
      <c r="Q158" s="332">
        <v>10</v>
      </c>
    </row>
    <row r="159" ht="22.65" customHeight="1">
      <c r="B159" s="358">
        <v>44041</v>
      </c>
      <c r="C159" s="329">
        <v>79782</v>
      </c>
      <c r="D159" s="330">
        <v>5730</v>
      </c>
      <c r="E159" s="362"/>
      <c r="F159" s="330">
        <v>23188</v>
      </c>
      <c r="G159" s="330">
        <v>17970</v>
      </c>
      <c r="H159" s="344">
        <v>2490</v>
      </c>
      <c r="I159" s="344">
        <v>3612</v>
      </c>
      <c r="J159" s="344">
        <v>301</v>
      </c>
      <c r="K159" s="330">
        <f>D159-D158</f>
        <v>28</v>
      </c>
      <c r="L159" s="330">
        <v>1</v>
      </c>
      <c r="M159" s="330">
        <f>SUM(L3:L159)</f>
        <v>5729</v>
      </c>
      <c r="N159" s="330">
        <f>SUM(J13:J159)</f>
        <v>76316</v>
      </c>
      <c r="O159" s="330">
        <v>47</v>
      </c>
      <c r="P159" s="330">
        <v>114</v>
      </c>
      <c r="Q159" s="330">
        <v>0</v>
      </c>
    </row>
    <row r="160" ht="22.65" customHeight="1">
      <c r="B160" s="358">
        <v>44042</v>
      </c>
      <c r="C160" s="331">
        <v>80100</v>
      </c>
      <c r="D160" s="332">
        <v>5739</v>
      </c>
      <c r="E160" s="361"/>
      <c r="F160" s="332">
        <v>23239</v>
      </c>
      <c r="G160" s="332">
        <v>18065</v>
      </c>
      <c r="H160" s="346">
        <v>2491</v>
      </c>
      <c r="I160" s="346">
        <v>3653</v>
      </c>
      <c r="J160" s="346">
        <v>302</v>
      </c>
      <c r="K160" s="332">
        <f>D160-D159</f>
        <v>9</v>
      </c>
      <c r="L160" s="332">
        <v>0</v>
      </c>
      <c r="M160" s="332">
        <f>SUM(L3:L160)</f>
        <v>5729</v>
      </c>
      <c r="N160" s="332">
        <f>SUM(J14:J160)</f>
        <v>76593</v>
      </c>
      <c r="O160" s="332">
        <v>50</v>
      </c>
      <c r="P160" s="332">
        <v>114</v>
      </c>
      <c r="Q160" s="332">
        <v>7</v>
      </c>
    </row>
    <row r="161" ht="22.65" customHeight="1">
      <c r="B161" s="358">
        <v>44043</v>
      </c>
      <c r="C161" s="329">
        <v>80422</v>
      </c>
      <c r="D161" s="330">
        <v>5743</v>
      </c>
      <c r="E161" s="362"/>
      <c r="F161" s="330">
        <v>23304</v>
      </c>
      <c r="G161" s="330">
        <v>18205</v>
      </c>
      <c r="H161" s="344">
        <v>2499</v>
      </c>
      <c r="I161" s="344">
        <v>3684</v>
      </c>
      <c r="J161" s="344">
        <v>258</v>
      </c>
      <c r="K161" s="330">
        <f>D161-D160</f>
        <v>4</v>
      </c>
      <c r="L161" s="330">
        <v>2</v>
      </c>
      <c r="M161" s="330">
        <f>SUM(L3:L161)</f>
        <v>5731</v>
      </c>
      <c r="N161" s="330">
        <f>SUM(J15:J161)</f>
        <v>76792</v>
      </c>
      <c r="O161" s="330">
        <v>43</v>
      </c>
      <c r="P161" s="330">
        <v>68</v>
      </c>
      <c r="Q161" s="330">
        <v>17</v>
      </c>
    </row>
    <row r="162" ht="22.65" customHeight="1">
      <c r="B162" s="358">
        <v>44044</v>
      </c>
      <c r="C162" s="331">
        <v>80422</v>
      </c>
      <c r="D162" s="332">
        <v>5743</v>
      </c>
      <c r="E162" s="361"/>
      <c r="F162" s="332">
        <v>23304</v>
      </c>
      <c r="G162" s="332">
        <v>18205</v>
      </c>
      <c r="H162" s="346">
        <v>2499</v>
      </c>
      <c r="I162" s="346">
        <v>3684</v>
      </c>
      <c r="J162" s="346">
        <v>303</v>
      </c>
      <c r="K162" s="332">
        <f>D162-D161</f>
        <v>0</v>
      </c>
      <c r="L162" s="332">
        <v>2</v>
      </c>
      <c r="M162" s="332">
        <f>SUM(L3:L162)</f>
        <v>5733</v>
      </c>
      <c r="N162" s="332">
        <f>SUM(J16:J162)</f>
        <v>77062</v>
      </c>
      <c r="O162" s="332">
        <v>64</v>
      </c>
      <c r="P162" s="332">
        <v>177</v>
      </c>
      <c r="Q162" s="332">
        <v>3</v>
      </c>
    </row>
    <row r="163" ht="22.65" customHeight="1">
      <c r="B163" s="358">
        <v>44045</v>
      </c>
      <c r="C163" s="329">
        <v>80422</v>
      </c>
      <c r="D163" s="330">
        <v>5743</v>
      </c>
      <c r="E163" s="362"/>
      <c r="F163" s="330">
        <v>23304</v>
      </c>
      <c r="G163" s="330">
        <v>18205</v>
      </c>
      <c r="H163" s="344">
        <v>2499</v>
      </c>
      <c r="I163" s="344">
        <v>3684</v>
      </c>
      <c r="J163" s="344">
        <v>38</v>
      </c>
      <c r="K163" s="330">
        <f>D163-D162</f>
        <v>0</v>
      </c>
      <c r="L163" s="330">
        <v>3</v>
      </c>
      <c r="M163" s="330">
        <f>SUM(L3:L163)</f>
        <v>5736</v>
      </c>
      <c r="N163" s="344">
        <f>SUM(J17:J163)</f>
        <v>77054</v>
      </c>
      <c r="O163" s="330">
        <v>6</v>
      </c>
      <c r="P163" s="330">
        <v>10</v>
      </c>
      <c r="Q163" s="330">
        <v>0</v>
      </c>
    </row>
    <row r="164" ht="22.65" customHeight="1">
      <c r="B164" s="358">
        <v>44046</v>
      </c>
      <c r="C164" s="331">
        <v>81012</v>
      </c>
      <c r="D164" s="332">
        <v>5744</v>
      </c>
      <c r="E164" s="361"/>
      <c r="F164" s="332">
        <v>23396</v>
      </c>
      <c r="G164" s="332">
        <v>18450</v>
      </c>
      <c r="H164" s="346">
        <v>2518</v>
      </c>
      <c r="I164" s="346">
        <v>3732</v>
      </c>
      <c r="J164" s="346">
        <v>165</v>
      </c>
      <c r="K164" s="332">
        <f>D164-D163</f>
        <v>1</v>
      </c>
      <c r="L164" s="332">
        <v>4</v>
      </c>
      <c r="M164" s="332">
        <f>SUM(L3:L164)</f>
        <v>5740</v>
      </c>
      <c r="N164" s="346">
        <f>SUM(J18:J164)</f>
        <v>77118</v>
      </c>
      <c r="O164" s="332">
        <v>22</v>
      </c>
      <c r="P164" s="332">
        <v>19</v>
      </c>
      <c r="Q164" s="332">
        <v>6</v>
      </c>
    </row>
    <row r="165" ht="22.65" customHeight="1">
      <c r="B165" s="358">
        <v>44047</v>
      </c>
      <c r="C165" s="329">
        <v>81181</v>
      </c>
      <c r="D165" s="330">
        <v>5747</v>
      </c>
      <c r="E165" s="362"/>
      <c r="F165" s="330">
        <v>23427</v>
      </c>
      <c r="G165" s="330">
        <v>18471</v>
      </c>
      <c r="H165" s="344">
        <v>2524</v>
      </c>
      <c r="I165" s="344">
        <v>3766</v>
      </c>
      <c r="J165" s="344">
        <v>333</v>
      </c>
      <c r="K165" s="330">
        <f>D165-D164</f>
        <v>3</v>
      </c>
      <c r="L165" s="330">
        <v>2</v>
      </c>
      <c r="M165" s="330">
        <f>SUM(L3:L165)</f>
        <v>5742</v>
      </c>
      <c r="N165" s="344">
        <f>SUM(J19:J165)</f>
        <v>77353</v>
      </c>
      <c r="O165" s="330">
        <v>92</v>
      </c>
      <c r="P165" s="330">
        <v>109</v>
      </c>
      <c r="Q165" s="330">
        <v>8</v>
      </c>
    </row>
    <row r="166" ht="22.65" customHeight="1">
      <c r="B166" s="358">
        <v>44048</v>
      </c>
      <c r="C166" s="331">
        <v>81540</v>
      </c>
      <c r="D166" s="332">
        <v>5760</v>
      </c>
      <c r="E166" s="361"/>
      <c r="F166" s="332">
        <v>23528</v>
      </c>
      <c r="G166" s="332">
        <v>18580</v>
      </c>
      <c r="H166" s="346">
        <v>2534</v>
      </c>
      <c r="I166" s="346">
        <v>3777</v>
      </c>
      <c r="J166" s="346">
        <v>425</v>
      </c>
      <c r="K166" s="332">
        <f>D166-D165</f>
        <v>13</v>
      </c>
      <c r="L166" s="332">
        <v>1</v>
      </c>
      <c r="M166" s="332">
        <f>SUM(L3:L166)</f>
        <v>5743</v>
      </c>
      <c r="N166" s="346">
        <f>SUM(J20:J166)</f>
        <v>77582</v>
      </c>
      <c r="O166" s="332">
        <v>59</v>
      </c>
      <c r="P166" s="332">
        <v>163</v>
      </c>
      <c r="Q166" s="332">
        <v>7</v>
      </c>
    </row>
    <row r="167" ht="22.65" customHeight="1">
      <c r="B167" s="358">
        <v>44049</v>
      </c>
      <c r="C167" s="329">
        <v>81967</v>
      </c>
      <c r="D167" s="330">
        <v>5766</v>
      </c>
      <c r="E167" s="362"/>
      <c r="F167" s="330">
        <v>23575</v>
      </c>
      <c r="G167" s="330">
        <v>18742</v>
      </c>
      <c r="H167" s="344">
        <v>2539</v>
      </c>
      <c r="I167" s="344">
        <v>3826</v>
      </c>
      <c r="J167" s="344">
        <v>378</v>
      </c>
      <c r="K167" s="330">
        <f>D167-D166</f>
        <v>6</v>
      </c>
      <c r="L167" s="330">
        <v>4</v>
      </c>
      <c r="M167" s="330">
        <f>SUM(L3:L167)</f>
        <v>5747</v>
      </c>
      <c r="N167" s="344">
        <f>SUM(J21:J167)</f>
        <v>77809</v>
      </c>
      <c r="O167" s="330">
        <v>67</v>
      </c>
      <c r="P167" s="330">
        <v>138</v>
      </c>
      <c r="Q167" s="330">
        <v>15</v>
      </c>
    </row>
    <row r="168" ht="22.65" customHeight="1">
      <c r="B168" s="358">
        <v>44050</v>
      </c>
      <c r="C168" s="331">
        <v>82323</v>
      </c>
      <c r="D168" s="332">
        <v>5763</v>
      </c>
      <c r="E168" s="361"/>
      <c r="F168" s="332">
        <v>23646</v>
      </c>
      <c r="G168" s="332">
        <v>18881</v>
      </c>
      <c r="H168" s="346">
        <v>2554</v>
      </c>
      <c r="I168" s="346">
        <v>3861</v>
      </c>
      <c r="J168" s="346">
        <v>380</v>
      </c>
      <c r="K168" s="332">
        <f>D168-D167</f>
        <v>-3</v>
      </c>
      <c r="L168" s="332">
        <v>2</v>
      </c>
      <c r="M168" s="332">
        <f>SUM(L3:L168)</f>
        <v>5749</v>
      </c>
      <c r="N168" s="346">
        <f>SUM(J22:J168)</f>
        <v>78037</v>
      </c>
      <c r="O168" s="332">
        <v>49</v>
      </c>
      <c r="P168" s="332">
        <v>134</v>
      </c>
      <c r="Q168" s="332">
        <v>7</v>
      </c>
    </row>
    <row r="169" ht="22.65" customHeight="1">
      <c r="B169" s="358">
        <v>44051</v>
      </c>
      <c r="C169" s="329">
        <v>82323</v>
      </c>
      <c r="D169" s="330">
        <v>5763</v>
      </c>
      <c r="E169" s="362"/>
      <c r="F169" s="330">
        <v>23646</v>
      </c>
      <c r="G169" s="330">
        <v>18881</v>
      </c>
      <c r="H169" s="344">
        <v>2554</v>
      </c>
      <c r="I169" s="344">
        <v>3861</v>
      </c>
      <c r="J169" s="344">
        <v>260</v>
      </c>
      <c r="K169" s="330">
        <f>D169-D168</f>
        <v>0</v>
      </c>
      <c r="L169" s="330">
        <v>1</v>
      </c>
      <c r="M169" s="330">
        <f>SUM(L3:L169)</f>
        <v>5750</v>
      </c>
      <c r="N169" s="344">
        <f>SUM(J23:J169)</f>
        <v>78226</v>
      </c>
      <c r="O169" s="330">
        <v>51</v>
      </c>
      <c r="P169" s="330">
        <v>102</v>
      </c>
      <c r="Q169" s="330">
        <v>8</v>
      </c>
    </row>
    <row r="170" ht="22.65" customHeight="1">
      <c r="B170" s="358">
        <v>44052</v>
      </c>
      <c r="C170" s="331">
        <v>82323</v>
      </c>
      <c r="D170" s="332">
        <v>5763</v>
      </c>
      <c r="E170" s="361"/>
      <c r="F170" s="332">
        <v>23646</v>
      </c>
      <c r="G170" s="332">
        <v>18881</v>
      </c>
      <c r="H170" s="346">
        <v>2554</v>
      </c>
      <c r="I170" s="346">
        <v>3861</v>
      </c>
      <c r="J170" s="346">
        <v>73</v>
      </c>
      <c r="K170" s="332">
        <f>D170-D169</f>
        <v>0</v>
      </c>
      <c r="L170" s="332">
        <v>4</v>
      </c>
      <c r="M170" s="332">
        <f>SUM(L3:L170)</f>
        <v>5754</v>
      </c>
      <c r="N170" s="346">
        <f>SUM(J24:J170)</f>
        <v>78230</v>
      </c>
      <c r="O170" s="332">
        <v>24</v>
      </c>
      <c r="P170" s="332">
        <v>6</v>
      </c>
      <c r="Q170" s="332">
        <v>0</v>
      </c>
    </row>
    <row r="171" ht="22.65" customHeight="1">
      <c r="B171" s="358">
        <v>44053</v>
      </c>
      <c r="C171" s="329">
        <v>82972</v>
      </c>
      <c r="D171" s="330">
        <v>5766</v>
      </c>
      <c r="E171" s="362"/>
      <c r="F171" s="330">
        <v>23754</v>
      </c>
      <c r="G171" s="330">
        <v>19120</v>
      </c>
      <c r="H171" s="344">
        <v>2569</v>
      </c>
      <c r="I171" s="344">
        <v>3904</v>
      </c>
      <c r="J171" s="344">
        <v>196</v>
      </c>
      <c r="K171" s="330">
        <f>D171-D170</f>
        <v>3</v>
      </c>
      <c r="L171" s="330">
        <v>2</v>
      </c>
      <c r="M171" s="330">
        <f>SUM(L3:L171)</f>
        <v>5756</v>
      </c>
      <c r="N171" s="344">
        <f>SUM(J25:J171)</f>
        <v>78343</v>
      </c>
      <c r="O171" s="330">
        <v>37</v>
      </c>
      <c r="P171" s="330">
        <v>29</v>
      </c>
      <c r="Q171" s="330">
        <v>3</v>
      </c>
    </row>
    <row r="172" ht="22.65" customHeight="1">
      <c r="B172" s="358">
        <v>44054</v>
      </c>
      <c r="C172" s="331">
        <v>83126</v>
      </c>
      <c r="D172" s="332">
        <v>5770</v>
      </c>
      <c r="E172" s="361"/>
      <c r="F172" s="332">
        <v>23788</v>
      </c>
      <c r="G172" s="332">
        <v>19123</v>
      </c>
      <c r="H172" s="346">
        <v>2569</v>
      </c>
      <c r="I172" s="346">
        <v>3949</v>
      </c>
      <c r="J172" s="346">
        <v>417</v>
      </c>
      <c r="K172" s="332">
        <f>D172-D171</f>
        <v>4</v>
      </c>
      <c r="L172" s="332">
        <v>4</v>
      </c>
      <c r="M172" s="332">
        <f>SUM(L3:L172)</f>
        <v>5760</v>
      </c>
      <c r="N172" s="346">
        <f>SUM(J26:J172)</f>
        <v>78641</v>
      </c>
      <c r="O172" s="332">
        <v>102</v>
      </c>
      <c r="P172" s="332">
        <v>108</v>
      </c>
      <c r="Q172" s="332">
        <v>14</v>
      </c>
    </row>
    <row r="173" ht="22.65" customHeight="1">
      <c r="B173" s="358">
        <v>44055</v>
      </c>
      <c r="C173" s="329">
        <v>83455</v>
      </c>
      <c r="D173" s="330">
        <v>5774</v>
      </c>
      <c r="E173" s="362"/>
      <c r="F173" s="330">
        <v>23848</v>
      </c>
      <c r="G173" s="330">
        <v>19204</v>
      </c>
      <c r="H173" s="344">
        <v>2583</v>
      </c>
      <c r="I173" s="344">
        <v>3984</v>
      </c>
      <c r="J173" s="344">
        <v>444</v>
      </c>
      <c r="K173" s="330">
        <f>D173-D172</f>
        <v>4</v>
      </c>
      <c r="L173" s="330">
        <v>3</v>
      </c>
      <c r="M173" s="330">
        <f>SUM(L3:L173)</f>
        <v>5763</v>
      </c>
      <c r="N173" s="344">
        <f>SUM(J27:J173)</f>
        <v>78940</v>
      </c>
      <c r="O173" s="330">
        <v>81</v>
      </c>
      <c r="P173" s="330">
        <v>140</v>
      </c>
      <c r="Q173" s="330">
        <v>10</v>
      </c>
    </row>
    <row r="174" ht="22.65" customHeight="1">
      <c r="B174" s="358">
        <v>44056</v>
      </c>
      <c r="C174" s="331">
        <v>83852</v>
      </c>
      <c r="D174" s="332">
        <v>5776</v>
      </c>
      <c r="E174" s="361"/>
      <c r="F174" s="332">
        <v>23935</v>
      </c>
      <c r="G174" s="332">
        <v>19299</v>
      </c>
      <c r="H174" s="346">
        <v>2594</v>
      </c>
      <c r="I174" s="346">
        <v>4052</v>
      </c>
      <c r="J174" s="346">
        <v>362</v>
      </c>
      <c r="K174" s="332">
        <f>D174-D173</f>
        <v>2</v>
      </c>
      <c r="L174" s="332">
        <v>5</v>
      </c>
      <c r="M174" s="332">
        <f>SUM(L3:L174)</f>
        <v>5768</v>
      </c>
      <c r="N174" s="346">
        <f>SUM(J28:J174)</f>
        <v>79159</v>
      </c>
      <c r="O174" s="332">
        <v>55</v>
      </c>
      <c r="P174" s="332">
        <v>127</v>
      </c>
      <c r="Q174" s="332">
        <v>5</v>
      </c>
    </row>
    <row r="175" ht="22.65" customHeight="1">
      <c r="B175" s="358">
        <v>44057</v>
      </c>
      <c r="C175" s="329">
        <v>84294</v>
      </c>
      <c r="D175" s="330">
        <v>5783</v>
      </c>
      <c r="E175" s="362"/>
      <c r="F175" s="330">
        <v>24019</v>
      </c>
      <c r="G175" s="330">
        <v>19427</v>
      </c>
      <c r="H175" s="344">
        <v>2601</v>
      </c>
      <c r="I175" s="344">
        <v>4096</v>
      </c>
      <c r="J175" s="344">
        <v>344</v>
      </c>
      <c r="K175" s="330">
        <f>D175-D174</f>
        <v>7</v>
      </c>
      <c r="L175" s="330">
        <v>1</v>
      </c>
      <c r="M175" s="330">
        <f>SUM(L3:L175)</f>
        <v>5769</v>
      </c>
      <c r="N175" s="344">
        <f>SUM(J29:J175)</f>
        <v>79323</v>
      </c>
      <c r="O175" s="330">
        <v>81</v>
      </c>
      <c r="P175" s="330">
        <v>86</v>
      </c>
      <c r="Q175" s="330">
        <v>8</v>
      </c>
    </row>
    <row r="176" ht="22.65" customHeight="1">
      <c r="B176" s="358">
        <v>44058</v>
      </c>
      <c r="C176" s="331">
        <v>84294</v>
      </c>
      <c r="D176" s="332">
        <v>5783</v>
      </c>
      <c r="E176" s="361"/>
      <c r="F176" s="332">
        <v>24019</v>
      </c>
      <c r="G176" s="332">
        <v>19427</v>
      </c>
      <c r="H176" s="346">
        <v>2601</v>
      </c>
      <c r="I176" s="346">
        <v>4096</v>
      </c>
      <c r="J176" s="346">
        <v>226</v>
      </c>
      <c r="K176" s="332">
        <f>D176-D175</f>
        <v>0</v>
      </c>
      <c r="L176" s="332">
        <v>1</v>
      </c>
      <c r="M176" s="332">
        <f>SUM(L3:L176)</f>
        <v>5770</v>
      </c>
      <c r="N176" s="346">
        <f>SUM(J30:J176)</f>
        <v>79413</v>
      </c>
      <c r="O176" s="332">
        <v>55</v>
      </c>
      <c r="P176" s="332">
        <v>57</v>
      </c>
      <c r="Q176" s="332">
        <v>4</v>
      </c>
    </row>
    <row r="177" ht="22.65" customHeight="1">
      <c r="B177" s="358">
        <v>44059</v>
      </c>
      <c r="C177" s="329">
        <v>84294</v>
      </c>
      <c r="D177" s="330">
        <v>5783</v>
      </c>
      <c r="E177" s="362"/>
      <c r="F177" s="330">
        <v>24019</v>
      </c>
      <c r="G177" s="330">
        <v>19427</v>
      </c>
      <c r="H177" s="344">
        <v>2601</v>
      </c>
      <c r="I177" s="344">
        <v>4096</v>
      </c>
      <c r="J177" s="344">
        <v>63</v>
      </c>
      <c r="K177" s="330">
        <f>D177-D176</f>
        <v>0</v>
      </c>
      <c r="L177" s="330">
        <v>0</v>
      </c>
      <c r="M177" s="330">
        <f>SUM(L3:L177)</f>
        <v>5770</v>
      </c>
      <c r="N177" s="344">
        <f>SUM(J31:J177)</f>
        <v>79358</v>
      </c>
      <c r="O177" s="330">
        <v>5</v>
      </c>
      <c r="P177" s="330">
        <v>32</v>
      </c>
      <c r="Q177" s="330">
        <v>1</v>
      </c>
    </row>
    <row r="178" ht="22.65" customHeight="1">
      <c r="B178" s="358">
        <v>44060</v>
      </c>
      <c r="C178" s="331">
        <v>85045</v>
      </c>
      <c r="D178" s="332">
        <v>5787</v>
      </c>
      <c r="E178" s="361"/>
      <c r="F178" s="332">
        <v>24176</v>
      </c>
      <c r="G178" s="332">
        <v>19698</v>
      </c>
      <c r="H178" s="346">
        <v>2613</v>
      </c>
      <c r="I178" s="346">
        <v>4153</v>
      </c>
      <c r="J178" s="346">
        <v>174</v>
      </c>
      <c r="K178" s="332">
        <f>D178-D177</f>
        <v>4</v>
      </c>
      <c r="L178" s="332">
        <v>3</v>
      </c>
      <c r="M178" s="332">
        <f>SUM(L3:L178)</f>
        <v>5773</v>
      </c>
      <c r="N178" s="346">
        <f>SUM(J32:J178)</f>
        <v>79350</v>
      </c>
      <c r="O178" s="332">
        <v>35</v>
      </c>
      <c r="P178" s="332">
        <v>6</v>
      </c>
      <c r="Q178" s="332">
        <v>8</v>
      </c>
    </row>
    <row r="179" ht="22.65" customHeight="1">
      <c r="B179" s="358">
        <v>44061</v>
      </c>
      <c r="C179" s="329">
        <v>85219</v>
      </c>
      <c r="D179" s="330">
        <v>5790</v>
      </c>
      <c r="E179" s="362"/>
      <c r="F179" s="330">
        <v>24209</v>
      </c>
      <c r="G179" s="330">
        <v>19701</v>
      </c>
      <c r="H179" s="344">
        <v>2622</v>
      </c>
      <c r="I179" s="344">
        <v>4227</v>
      </c>
      <c r="J179" s="344">
        <v>314</v>
      </c>
      <c r="K179" s="330">
        <f>D179-D178</f>
        <v>3</v>
      </c>
      <c r="L179" s="330">
        <v>4</v>
      </c>
      <c r="M179" s="330">
        <f>SUM(L3:L179)</f>
        <v>5777</v>
      </c>
      <c r="N179" s="344">
        <f>SUM(J33:J179)</f>
        <v>79434</v>
      </c>
      <c r="O179" s="330">
        <v>71</v>
      </c>
      <c r="P179" s="330">
        <v>58</v>
      </c>
      <c r="Q179" s="330">
        <v>5</v>
      </c>
    </row>
    <row r="180" ht="22.65" customHeight="1">
      <c r="B180" s="358">
        <v>44062</v>
      </c>
      <c r="C180" s="331">
        <v>85411</v>
      </c>
      <c r="D180" s="332">
        <v>5802</v>
      </c>
      <c r="E180" s="361"/>
      <c r="F180" s="332">
        <v>24233</v>
      </c>
      <c r="G180" s="332">
        <v>19713</v>
      </c>
      <c r="H180" s="346">
        <v>2625</v>
      </c>
      <c r="I180" s="346">
        <v>4272</v>
      </c>
      <c r="J180" s="346">
        <v>351</v>
      </c>
      <c r="K180" s="332">
        <f>D180-D179</f>
        <v>12</v>
      </c>
      <c r="L180" s="332">
        <v>1</v>
      </c>
      <c r="M180" s="332">
        <f>SUM(L3:L180)</f>
        <v>5778</v>
      </c>
      <c r="N180" s="346">
        <f>SUM(J34:J180)</f>
        <v>79471</v>
      </c>
      <c r="O180" s="332">
        <v>73</v>
      </c>
      <c r="P180" s="332">
        <v>105</v>
      </c>
      <c r="Q180" s="332">
        <v>12</v>
      </c>
    </row>
    <row r="181" ht="22.65" customHeight="1">
      <c r="B181" s="358">
        <v>44063</v>
      </c>
      <c r="C181" s="329">
        <v>85810</v>
      </c>
      <c r="D181" s="330">
        <v>5805</v>
      </c>
      <c r="E181" s="362"/>
      <c r="F181" s="330">
        <v>24335</v>
      </c>
      <c r="G181" s="330">
        <v>19813</v>
      </c>
      <c r="H181" s="344">
        <v>2638</v>
      </c>
      <c r="I181" s="344">
        <v>4326</v>
      </c>
      <c r="J181" s="344">
        <v>333</v>
      </c>
      <c r="K181" s="330">
        <f>D181-D180</f>
        <v>3</v>
      </c>
      <c r="L181" s="330">
        <v>2</v>
      </c>
      <c r="M181" s="330">
        <f>SUM(L3:L181)</f>
        <v>5780</v>
      </c>
      <c r="N181" s="344">
        <f>SUM(J35:J181)</f>
        <v>79518</v>
      </c>
      <c r="O181" s="330">
        <v>65</v>
      </c>
      <c r="P181" s="330">
        <v>112</v>
      </c>
      <c r="Q181" s="330">
        <v>4</v>
      </c>
    </row>
    <row r="182" ht="22.65" customHeight="1">
      <c r="B182" s="358">
        <v>44064</v>
      </c>
      <c r="C182" s="331">
        <v>86068</v>
      </c>
      <c r="D182" s="332">
        <v>5810</v>
      </c>
      <c r="E182" s="361"/>
      <c r="F182" s="332">
        <v>24387</v>
      </c>
      <c r="G182" s="332">
        <v>19898</v>
      </c>
      <c r="H182" s="346">
        <v>2642</v>
      </c>
      <c r="I182" s="346">
        <v>4381</v>
      </c>
      <c r="J182" s="346">
        <v>298</v>
      </c>
      <c r="K182" s="332">
        <f>D182-D181</f>
        <v>5</v>
      </c>
      <c r="L182" s="332">
        <v>5</v>
      </c>
      <c r="M182" s="332">
        <f>SUM(L3:L182)</f>
        <v>5785</v>
      </c>
      <c r="N182" s="346">
        <f>SUM(J36:J182)</f>
        <v>79451</v>
      </c>
      <c r="O182" s="332">
        <v>59</v>
      </c>
      <c r="P182" s="332">
        <v>67</v>
      </c>
      <c r="Q182" s="332">
        <v>3</v>
      </c>
    </row>
    <row r="183" ht="22.65" customHeight="1">
      <c r="B183" s="358">
        <v>44065</v>
      </c>
      <c r="C183" s="329">
        <v>86068</v>
      </c>
      <c r="D183" s="330">
        <v>5810</v>
      </c>
      <c r="E183" s="362"/>
      <c r="F183" s="330">
        <v>24387</v>
      </c>
      <c r="G183" s="330">
        <v>19898</v>
      </c>
      <c r="H183" s="344">
        <v>2642</v>
      </c>
      <c r="I183" s="344">
        <v>4381</v>
      </c>
      <c r="J183" s="344">
        <v>160</v>
      </c>
      <c r="K183" s="330">
        <f>D183-D182</f>
        <v>0</v>
      </c>
      <c r="L183" s="330">
        <v>1</v>
      </c>
      <c r="M183" s="330">
        <f>SUM(L3:L183)</f>
        <v>5786</v>
      </c>
      <c r="N183" s="344">
        <f>SUM(J37:J183)</f>
        <v>79311</v>
      </c>
      <c r="O183" s="330">
        <v>49</v>
      </c>
      <c r="P183" s="330">
        <v>27</v>
      </c>
      <c r="Q183" s="330">
        <v>0</v>
      </c>
    </row>
    <row r="184" ht="22.65" customHeight="1">
      <c r="B184" s="358">
        <v>44066</v>
      </c>
      <c r="C184" s="331">
        <v>86068</v>
      </c>
      <c r="D184" s="332">
        <v>5810</v>
      </c>
      <c r="E184" s="361"/>
      <c r="F184" s="332">
        <v>24387</v>
      </c>
      <c r="G184" s="332">
        <v>19898</v>
      </c>
      <c r="H184" s="346">
        <v>2642</v>
      </c>
      <c r="I184" s="346">
        <v>4381</v>
      </c>
      <c r="J184" s="346">
        <v>57</v>
      </c>
      <c r="K184" s="332">
        <f>D184-D183</f>
        <v>0</v>
      </c>
      <c r="L184" s="332">
        <v>3</v>
      </c>
      <c r="M184" s="332">
        <f>SUM(L3:L184)</f>
        <v>5789</v>
      </c>
      <c r="N184" s="346">
        <f>SUM(J38:J184)</f>
        <v>79088</v>
      </c>
      <c r="O184" s="332">
        <v>1</v>
      </c>
      <c r="P184" s="332">
        <v>22</v>
      </c>
      <c r="Q184" s="332">
        <v>0</v>
      </c>
    </row>
    <row r="185" ht="22.65" customHeight="1">
      <c r="B185" s="358">
        <v>44067</v>
      </c>
      <c r="C185" s="329">
        <v>86721</v>
      </c>
      <c r="D185" s="330">
        <v>5813</v>
      </c>
      <c r="E185" s="362"/>
      <c r="F185" s="330">
        <v>24528</v>
      </c>
      <c r="G185" s="330">
        <v>20092</v>
      </c>
      <c r="H185" s="344">
        <v>2647</v>
      </c>
      <c r="I185" s="344">
        <v>4448</v>
      </c>
      <c r="J185" s="344">
        <v>174</v>
      </c>
      <c r="K185" s="330">
        <f>D185-D184</f>
        <v>3</v>
      </c>
      <c r="L185" s="330">
        <v>1</v>
      </c>
      <c r="M185" s="330">
        <f>SUM(L3:L185)</f>
        <v>5790</v>
      </c>
      <c r="N185" s="344">
        <f>SUM(J39:J185)</f>
        <v>78846</v>
      </c>
      <c r="O185" s="330">
        <v>30</v>
      </c>
      <c r="P185" s="330">
        <v>13</v>
      </c>
      <c r="Q185" s="330">
        <v>3</v>
      </c>
    </row>
    <row r="186" ht="22.65" customHeight="1">
      <c r="B186" s="358">
        <v>44068</v>
      </c>
      <c r="C186" s="331">
        <v>86891</v>
      </c>
      <c r="D186" s="332">
        <v>5814</v>
      </c>
      <c r="E186" s="361"/>
      <c r="F186" s="332">
        <v>24565</v>
      </c>
      <c r="G186" s="332">
        <v>20098</v>
      </c>
      <c r="H186" s="346">
        <v>2647</v>
      </c>
      <c r="I186" s="346">
        <v>4534</v>
      </c>
      <c r="J186" s="346">
        <v>223</v>
      </c>
      <c r="K186" s="332">
        <f>D186-D185</f>
        <v>1</v>
      </c>
      <c r="L186" s="332">
        <v>1</v>
      </c>
      <c r="M186" s="332">
        <f>SUM(L3:L186)</f>
        <v>5791</v>
      </c>
      <c r="N186" s="346">
        <f>SUM(J40:J186)</f>
        <v>78594</v>
      </c>
      <c r="O186" s="332">
        <v>49</v>
      </c>
      <c r="P186" s="332">
        <v>32</v>
      </c>
      <c r="Q186" s="332">
        <v>5</v>
      </c>
    </row>
    <row r="187" ht="22.65" customHeight="1">
      <c r="B187" s="358">
        <v>44069</v>
      </c>
      <c r="C187" s="329">
        <v>87072</v>
      </c>
      <c r="D187" s="330">
        <v>5817</v>
      </c>
      <c r="E187" s="362"/>
      <c r="F187" s="330">
        <v>24619</v>
      </c>
      <c r="G187" s="330">
        <v>20111</v>
      </c>
      <c r="H187" s="344">
        <v>2653</v>
      </c>
      <c r="I187" s="344">
        <v>4580</v>
      </c>
      <c r="J187" s="344">
        <v>244</v>
      </c>
      <c r="K187" s="330">
        <f>D187-D186</f>
        <v>3</v>
      </c>
      <c r="L187" s="330">
        <v>2</v>
      </c>
      <c r="M187" s="330">
        <f>SUM(L3:L187)</f>
        <v>5793</v>
      </c>
      <c r="N187" s="344">
        <f>SUM(J41:J187)</f>
        <v>78352</v>
      </c>
      <c r="O187" s="330">
        <v>47</v>
      </c>
      <c r="P187" s="330">
        <v>40</v>
      </c>
      <c r="Q187" s="330">
        <v>2</v>
      </c>
    </row>
    <row r="188" ht="22.65" customHeight="1">
      <c r="B188" s="358">
        <v>44070</v>
      </c>
      <c r="C188" s="331">
        <v>83898</v>
      </c>
      <c r="D188" s="332">
        <v>5820</v>
      </c>
      <c r="E188" s="361"/>
      <c r="F188" s="332">
        <v>22942</v>
      </c>
      <c r="G188" s="332">
        <v>18776</v>
      </c>
      <c r="H188" s="346">
        <v>2655</v>
      </c>
      <c r="I188" s="346">
        <v>4631</v>
      </c>
      <c r="J188" s="346">
        <v>202</v>
      </c>
      <c r="K188" s="332">
        <f>D188-D187</f>
        <v>3</v>
      </c>
      <c r="L188" s="332">
        <v>1</v>
      </c>
      <c r="M188" s="332">
        <f>SUM(L3:L188)</f>
        <v>5794</v>
      </c>
      <c r="N188" s="346">
        <f>SUM(J42:J188)</f>
        <v>78000</v>
      </c>
      <c r="O188" s="332">
        <v>35</v>
      </c>
      <c r="P188" s="332">
        <v>54</v>
      </c>
      <c r="Q188" s="332">
        <v>3</v>
      </c>
    </row>
    <row r="189" ht="22.65" customHeight="1">
      <c r="B189" s="358">
        <v>44071</v>
      </c>
      <c r="C189" s="329">
        <v>83958</v>
      </c>
      <c r="D189" s="330">
        <v>5821</v>
      </c>
      <c r="E189" s="362"/>
      <c r="F189" s="330">
        <v>22941</v>
      </c>
      <c r="G189" s="330">
        <v>18688</v>
      </c>
      <c r="H189" s="344">
        <v>2657</v>
      </c>
      <c r="I189" s="344">
        <v>4685</v>
      </c>
      <c r="J189" s="344">
        <v>179</v>
      </c>
      <c r="K189" s="330">
        <f>D189-D188</f>
        <v>1</v>
      </c>
      <c r="L189" s="330">
        <v>1</v>
      </c>
      <c r="M189" s="330">
        <f>SUM(L3:L189)</f>
        <v>5795</v>
      </c>
      <c r="N189" s="344">
        <f>SUM(J43:J189)</f>
        <v>77578</v>
      </c>
      <c r="O189" s="330">
        <v>39</v>
      </c>
      <c r="P189" s="330">
        <v>31</v>
      </c>
      <c r="Q189" s="330">
        <v>0</v>
      </c>
    </row>
    <row r="190" ht="22.65" customHeight="1">
      <c r="B190" s="358">
        <v>44072</v>
      </c>
      <c r="C190" s="331">
        <v>83958</v>
      </c>
      <c r="D190" s="332">
        <v>5821</v>
      </c>
      <c r="E190" s="361"/>
      <c r="F190" s="332">
        <v>22941</v>
      </c>
      <c r="G190" s="332">
        <v>18688</v>
      </c>
      <c r="H190" s="346">
        <v>2657</v>
      </c>
      <c r="I190" s="346">
        <v>4685</v>
      </c>
      <c r="J190" s="346">
        <v>131</v>
      </c>
      <c r="K190" s="332">
        <f>D190-D189</f>
        <v>0</v>
      </c>
      <c r="L190" s="332">
        <v>1</v>
      </c>
      <c r="M190" s="332">
        <f>SUM(L3:L190)</f>
        <v>5796</v>
      </c>
      <c r="N190" s="346">
        <f>SUM(J44:J190)</f>
        <v>77352</v>
      </c>
      <c r="O190" s="332">
        <v>26</v>
      </c>
      <c r="P190" s="332">
        <v>45</v>
      </c>
      <c r="Q190" s="332">
        <v>0</v>
      </c>
    </row>
    <row r="191" ht="22.65" customHeight="1">
      <c r="B191" s="358">
        <v>44073</v>
      </c>
      <c r="C191" s="329">
        <v>83958</v>
      </c>
      <c r="D191" s="330">
        <v>5821</v>
      </c>
      <c r="E191" s="362"/>
      <c r="F191" s="330">
        <v>22941</v>
      </c>
      <c r="G191" s="330">
        <v>18688</v>
      </c>
      <c r="H191" s="344">
        <v>2657</v>
      </c>
      <c r="I191" s="344">
        <v>4685</v>
      </c>
      <c r="J191" s="344">
        <v>48</v>
      </c>
      <c r="K191" s="330">
        <f>D191-D190</f>
        <v>0</v>
      </c>
      <c r="L191" s="330">
        <v>3</v>
      </c>
      <c r="M191" s="330">
        <f>SUM(L3:L191)</f>
        <v>5799</v>
      </c>
      <c r="N191" s="344">
        <f>SUM(J45:J191)</f>
        <v>77060</v>
      </c>
      <c r="O191" s="330">
        <v>14</v>
      </c>
      <c r="P191" s="330">
        <v>18</v>
      </c>
      <c r="Q191" s="330">
        <v>0</v>
      </c>
    </row>
    <row r="192" ht="22.65" customHeight="1">
      <c r="B192" s="358">
        <v>44074</v>
      </c>
      <c r="C192" s="331">
        <v>84379</v>
      </c>
      <c r="D192" s="332">
        <v>5808</v>
      </c>
      <c r="E192" s="361"/>
      <c r="F192" s="332">
        <v>23032</v>
      </c>
      <c r="G192" s="332">
        <v>18815</v>
      </c>
      <c r="H192" s="346">
        <v>2659</v>
      </c>
      <c r="I192" s="346">
        <v>4734</v>
      </c>
      <c r="J192" s="346">
        <v>162</v>
      </c>
      <c r="K192" s="332">
        <f>D192-D191</f>
        <v>-13</v>
      </c>
      <c r="L192" s="332">
        <v>2</v>
      </c>
      <c r="M192" s="332">
        <f>SUM(L3:L192)</f>
        <v>5801</v>
      </c>
      <c r="N192" s="346">
        <f>SUM(J46:J192)</f>
        <v>76833</v>
      </c>
      <c r="O192" s="332">
        <v>20</v>
      </c>
      <c r="P192" s="332">
        <v>11</v>
      </c>
      <c r="Q192" s="332">
        <v>0</v>
      </c>
    </row>
    <row r="193" ht="22.65" customHeight="1">
      <c r="B193" s="358">
        <v>44075</v>
      </c>
      <c r="C193" s="329">
        <v>84521</v>
      </c>
      <c r="D193" s="330">
        <v>5813</v>
      </c>
      <c r="E193" s="362"/>
      <c r="F193" s="330">
        <v>23053</v>
      </c>
      <c r="G193" s="330">
        <v>18820</v>
      </c>
      <c r="H193" s="344">
        <v>2659</v>
      </c>
      <c r="I193" s="344">
        <v>4802</v>
      </c>
      <c r="J193" s="344">
        <v>172</v>
      </c>
      <c r="K193" s="330">
        <f>D193-D192</f>
        <v>5</v>
      </c>
      <c r="L193" s="330">
        <v>3</v>
      </c>
      <c r="M193" s="330">
        <f>SUM(L3:L193)</f>
        <v>5804</v>
      </c>
      <c r="N193" s="344">
        <f>SUM(J47:J193)</f>
        <v>76267</v>
      </c>
      <c r="O193" s="330">
        <v>31</v>
      </c>
      <c r="P193" s="330">
        <v>27</v>
      </c>
      <c r="Q193" s="330">
        <v>30</v>
      </c>
    </row>
    <row r="194" ht="22.65" customHeight="1">
      <c r="B194" s="358">
        <v>44076</v>
      </c>
      <c r="C194" s="331">
        <v>84532</v>
      </c>
      <c r="D194" s="332">
        <v>5820</v>
      </c>
      <c r="E194" s="361"/>
      <c r="F194" s="332">
        <v>23014</v>
      </c>
      <c r="G194" s="332">
        <v>18768</v>
      </c>
      <c r="H194" s="346">
        <v>2688</v>
      </c>
      <c r="I194" s="346">
        <v>4807</v>
      </c>
      <c r="J194" s="346">
        <v>213</v>
      </c>
      <c r="K194" s="332">
        <f>D194-D193</f>
        <v>7</v>
      </c>
      <c r="L194" s="332">
        <v>2</v>
      </c>
      <c r="M194" s="332">
        <f>SUM(L3:L194)</f>
        <v>5806</v>
      </c>
      <c r="N194" s="346">
        <f>SUM(J48:J194)</f>
        <v>75825</v>
      </c>
      <c r="O194" s="332">
        <v>38</v>
      </c>
      <c r="P194" s="332">
        <v>53</v>
      </c>
      <c r="Q194" s="332">
        <v>14</v>
      </c>
    </row>
    <row r="195" ht="22.65" customHeight="1">
      <c r="B195" s="358">
        <v>44077</v>
      </c>
      <c r="C195" s="329">
        <v>84729</v>
      </c>
      <c r="D195" s="330">
        <v>5832</v>
      </c>
      <c r="E195" s="362"/>
      <c r="F195" s="330">
        <v>23046</v>
      </c>
      <c r="G195" s="330">
        <v>18809</v>
      </c>
      <c r="H195" s="344">
        <v>2703</v>
      </c>
      <c r="I195" s="344">
        <v>4847</v>
      </c>
      <c r="J195" s="344">
        <v>286</v>
      </c>
      <c r="K195" s="330">
        <f>D195-D194</f>
        <v>12</v>
      </c>
      <c r="L195" s="330">
        <v>2</v>
      </c>
      <c r="M195" s="330">
        <f>SUM(L3:L195)</f>
        <v>5808</v>
      </c>
      <c r="N195" s="344">
        <f>SUM(J49:J195)</f>
        <v>75466</v>
      </c>
      <c r="O195" s="330">
        <v>59</v>
      </c>
      <c r="P195" s="330">
        <v>55</v>
      </c>
      <c r="Q195" s="330">
        <v>16</v>
      </c>
    </row>
    <row r="196" ht="22.65" customHeight="1">
      <c r="B196" s="358">
        <v>44078</v>
      </c>
      <c r="C196" s="331">
        <v>84985</v>
      </c>
      <c r="D196" s="332">
        <v>5835</v>
      </c>
      <c r="E196" s="361"/>
      <c r="F196" s="332">
        <v>23089</v>
      </c>
      <c r="G196" s="332">
        <v>18860</v>
      </c>
      <c r="H196" s="346">
        <v>2710</v>
      </c>
      <c r="I196" s="346">
        <v>4887</v>
      </c>
      <c r="J196" s="346">
        <v>262</v>
      </c>
      <c r="K196" s="332">
        <f>D196-D195</f>
        <v>3</v>
      </c>
      <c r="L196" s="332">
        <v>0</v>
      </c>
      <c r="M196" s="332">
        <f>SUM(L3:L196)</f>
        <v>5808</v>
      </c>
      <c r="N196" s="346">
        <f>SUM(J50:J196)</f>
        <v>75274</v>
      </c>
      <c r="O196" s="332">
        <v>53</v>
      </c>
      <c r="P196" s="332">
        <v>75</v>
      </c>
      <c r="Q196" s="332">
        <v>14</v>
      </c>
    </row>
    <row r="197" ht="22.65" customHeight="1">
      <c r="B197" s="358">
        <v>44079</v>
      </c>
      <c r="C197" s="329">
        <v>84985</v>
      </c>
      <c r="D197" s="330">
        <v>5835</v>
      </c>
      <c r="E197" s="362"/>
      <c r="F197" s="330">
        <v>23089</v>
      </c>
      <c r="G197" s="330">
        <v>18860</v>
      </c>
      <c r="H197" s="344">
        <v>2710</v>
      </c>
      <c r="I197" s="344">
        <v>4887</v>
      </c>
      <c r="J197" s="344">
        <v>171</v>
      </c>
      <c r="K197" s="330">
        <f>D197-D196</f>
        <v>0</v>
      </c>
      <c r="L197" s="330">
        <v>0</v>
      </c>
      <c r="M197" s="330">
        <f>SUM(L3:L197)</f>
        <v>5808</v>
      </c>
      <c r="N197" s="344">
        <f>SUM(J51:J197)</f>
        <v>75050</v>
      </c>
      <c r="O197" s="330">
        <v>42</v>
      </c>
      <c r="P197" s="330">
        <v>39</v>
      </c>
      <c r="Q197" s="330">
        <v>9</v>
      </c>
    </row>
    <row r="198" ht="22.65" customHeight="1">
      <c r="B198" s="358">
        <v>44080</v>
      </c>
      <c r="C198" s="331">
        <v>84985</v>
      </c>
      <c r="D198" s="332">
        <v>5835</v>
      </c>
      <c r="E198" s="361"/>
      <c r="F198" s="332">
        <v>23089</v>
      </c>
      <c r="G198" s="332">
        <v>18860</v>
      </c>
      <c r="H198" s="346">
        <v>2710</v>
      </c>
      <c r="I198" s="346">
        <v>4887</v>
      </c>
      <c r="J198" s="346">
        <v>67</v>
      </c>
      <c r="K198" s="332">
        <f>D198-D197</f>
        <v>0</v>
      </c>
      <c r="L198" s="332">
        <v>3</v>
      </c>
      <c r="M198" s="332">
        <f>SUM(L3:L198)</f>
        <v>5811</v>
      </c>
      <c r="N198" s="346">
        <f>SUM(J52:J198)</f>
        <v>74653</v>
      </c>
      <c r="O198" s="332">
        <v>11</v>
      </c>
      <c r="P198" s="332">
        <v>35</v>
      </c>
      <c r="Q198" s="332">
        <v>3</v>
      </c>
    </row>
    <row r="199" ht="22.65" customHeight="1">
      <c r="B199" s="358">
        <v>44081</v>
      </c>
      <c r="C199" s="329">
        <v>85558</v>
      </c>
      <c r="D199" s="330">
        <v>5837</v>
      </c>
      <c r="E199" s="362"/>
      <c r="F199" s="330">
        <v>23219</v>
      </c>
      <c r="G199" s="330">
        <v>19027</v>
      </c>
      <c r="H199" s="344">
        <v>2743</v>
      </c>
      <c r="I199" s="344">
        <v>4934</v>
      </c>
      <c r="J199" s="344">
        <v>185</v>
      </c>
      <c r="K199" s="330">
        <f>D199-D198</f>
        <v>2</v>
      </c>
      <c r="L199" s="330">
        <v>1</v>
      </c>
      <c r="M199" s="330">
        <f>SUM(L3:L199)</f>
        <v>5812</v>
      </c>
      <c r="N199" s="344">
        <f>SUM(J53:J199)</f>
        <v>74401</v>
      </c>
      <c r="O199" s="330">
        <v>11</v>
      </c>
      <c r="P199" s="330">
        <v>34</v>
      </c>
      <c r="Q199" s="330">
        <v>9</v>
      </c>
    </row>
    <row r="200" ht="22.65" customHeight="1">
      <c r="B200" s="358">
        <v>44082</v>
      </c>
      <c r="C200" s="331">
        <v>85707</v>
      </c>
      <c r="D200" s="332">
        <v>5838</v>
      </c>
      <c r="E200" s="361"/>
      <c r="F200" s="332">
        <v>23229</v>
      </c>
      <c r="G200" s="332">
        <v>19052</v>
      </c>
      <c r="H200" s="346">
        <v>2750</v>
      </c>
      <c r="I200" s="346">
        <v>4992</v>
      </c>
      <c r="J200" s="346">
        <v>238</v>
      </c>
      <c r="K200" s="332">
        <f>D200-D199</f>
        <v>1</v>
      </c>
      <c r="L200" s="332">
        <v>1</v>
      </c>
      <c r="M200" s="332">
        <f>SUM(L3:L200)</f>
        <v>5813</v>
      </c>
      <c r="N200" s="346">
        <f>SUM(J54:J200)</f>
        <v>74160</v>
      </c>
      <c r="O200" s="332">
        <v>39</v>
      </c>
      <c r="P200" s="332">
        <v>33</v>
      </c>
      <c r="Q200" s="332">
        <v>10</v>
      </c>
    </row>
    <row r="201" ht="22.65" customHeight="1">
      <c r="B201" s="358">
        <v>44083</v>
      </c>
      <c r="C201" s="329">
        <v>85880</v>
      </c>
      <c r="D201" s="330">
        <v>5842</v>
      </c>
      <c r="E201" s="362"/>
      <c r="F201" s="330">
        <v>23241</v>
      </c>
      <c r="G201" s="330">
        <v>19091</v>
      </c>
      <c r="H201" s="344">
        <v>2760</v>
      </c>
      <c r="I201" s="344">
        <v>5011</v>
      </c>
      <c r="J201" s="344">
        <v>314</v>
      </c>
      <c r="K201" s="330">
        <f>D201-D200</f>
        <v>4</v>
      </c>
      <c r="L201" s="330">
        <v>2</v>
      </c>
      <c r="M201" s="330">
        <f>SUM(L3:L201)</f>
        <v>5815</v>
      </c>
      <c r="N201" s="344">
        <f>SUM(J55:J201)</f>
        <v>73870</v>
      </c>
      <c r="O201" s="330">
        <v>44</v>
      </c>
      <c r="P201" s="330">
        <v>66</v>
      </c>
      <c r="Q201" s="330">
        <v>15</v>
      </c>
    </row>
    <row r="202" ht="22.65" customHeight="1">
      <c r="B202" s="358">
        <v>44084</v>
      </c>
      <c r="C202" s="331">
        <v>86194</v>
      </c>
      <c r="D202" s="332">
        <v>5843</v>
      </c>
      <c r="E202" s="361"/>
      <c r="F202" s="332">
        <v>23294</v>
      </c>
      <c r="G202" s="332">
        <v>19130</v>
      </c>
      <c r="H202" s="346">
        <v>2773</v>
      </c>
      <c r="I202" s="346">
        <v>5061</v>
      </c>
      <c r="J202" s="346">
        <v>257</v>
      </c>
      <c r="K202" s="332">
        <f>D202-D201</f>
        <v>1</v>
      </c>
      <c r="L202" s="332">
        <v>2</v>
      </c>
      <c r="M202" s="332">
        <f>SUM(L3:L202)</f>
        <v>5817</v>
      </c>
      <c r="N202" s="346">
        <f>SUM(J56:J202)</f>
        <v>73504</v>
      </c>
      <c r="O202" s="332">
        <v>50</v>
      </c>
      <c r="P202" s="332">
        <v>66</v>
      </c>
      <c r="Q202" s="332">
        <v>9</v>
      </c>
    </row>
    <row r="203" ht="22.65" customHeight="1">
      <c r="B203" s="358">
        <v>44085</v>
      </c>
      <c r="C203" s="329">
        <v>86505</v>
      </c>
      <c r="D203" s="330">
        <v>5846</v>
      </c>
      <c r="E203" s="362"/>
      <c r="F203" s="330">
        <v>23346</v>
      </c>
      <c r="G203" s="330">
        <v>19224</v>
      </c>
      <c r="H203" s="344">
        <v>2783</v>
      </c>
      <c r="I203" s="344">
        <v>5106</v>
      </c>
      <c r="J203" s="344">
        <v>292</v>
      </c>
      <c r="K203" s="330">
        <f>D203-D202</f>
        <v>3</v>
      </c>
      <c r="L203" s="330">
        <v>4</v>
      </c>
      <c r="M203" s="330">
        <f>SUM(L3:L203)</f>
        <v>5821</v>
      </c>
      <c r="N203" s="344">
        <f>SUM(J57:J203)</f>
        <v>73108</v>
      </c>
      <c r="O203" s="330">
        <v>65</v>
      </c>
      <c r="P203" s="330">
        <v>57</v>
      </c>
      <c r="Q203" s="330">
        <v>8</v>
      </c>
    </row>
    <row r="204" ht="22.65" customHeight="1">
      <c r="B204" s="358">
        <v>44086</v>
      </c>
      <c r="C204" s="331">
        <v>86505</v>
      </c>
      <c r="D204" s="332">
        <v>5846</v>
      </c>
      <c r="E204" s="361"/>
      <c r="F204" s="332">
        <v>23346</v>
      </c>
      <c r="G204" s="332">
        <v>19224</v>
      </c>
      <c r="H204" s="346">
        <v>2783</v>
      </c>
      <c r="I204" s="346">
        <v>5106</v>
      </c>
      <c r="J204" s="346">
        <v>206</v>
      </c>
      <c r="K204" s="332">
        <f>D204-D203</f>
        <v>0</v>
      </c>
      <c r="L204" s="332">
        <v>1</v>
      </c>
      <c r="M204" s="332">
        <f>SUM(L3:L204)</f>
        <v>5822</v>
      </c>
      <c r="N204" s="346">
        <f>SUM(J58:J204)</f>
        <v>72782</v>
      </c>
      <c r="O204" s="332">
        <v>78</v>
      </c>
      <c r="P204" s="332">
        <v>20</v>
      </c>
      <c r="Q204" s="332">
        <v>15</v>
      </c>
    </row>
    <row r="205" ht="22.65" customHeight="1">
      <c r="B205" s="358">
        <v>44087</v>
      </c>
      <c r="C205" s="329">
        <v>86505</v>
      </c>
      <c r="D205" s="330">
        <v>5846</v>
      </c>
      <c r="E205" s="362"/>
      <c r="F205" s="330">
        <v>23346</v>
      </c>
      <c r="G205" s="330">
        <v>19224</v>
      </c>
      <c r="H205" s="344">
        <v>2783</v>
      </c>
      <c r="I205" s="344">
        <v>5106</v>
      </c>
      <c r="J205" s="344">
        <v>106</v>
      </c>
      <c r="K205" s="330">
        <f>D205-D204</f>
        <v>0</v>
      </c>
      <c r="L205" s="330">
        <v>2</v>
      </c>
      <c r="M205" s="330">
        <f>SUM(L3:L205)</f>
        <v>5824</v>
      </c>
      <c r="N205" s="344">
        <f>SUM(J59:J205)</f>
        <v>72500</v>
      </c>
      <c r="O205" s="330">
        <v>18</v>
      </c>
      <c r="P205" s="330">
        <v>28</v>
      </c>
      <c r="Q205" s="330">
        <v>9</v>
      </c>
    </row>
    <row r="206" ht="22.65" customHeight="1">
      <c r="B206" s="358">
        <v>44088</v>
      </c>
      <c r="C206" s="331">
        <v>86505</v>
      </c>
      <c r="D206" s="332">
        <v>5846</v>
      </c>
      <c r="E206" s="361"/>
      <c r="F206" s="332">
        <v>23346</v>
      </c>
      <c r="G206" s="332">
        <v>19224</v>
      </c>
      <c r="H206" s="346">
        <v>2783</v>
      </c>
      <c r="I206" s="346">
        <v>5106</v>
      </c>
      <c r="J206" s="346">
        <v>220</v>
      </c>
      <c r="K206" s="332">
        <f>D206-D205</f>
        <v>0</v>
      </c>
      <c r="L206" s="332">
        <v>2</v>
      </c>
      <c r="M206" s="332">
        <f>SUM(L3:L206)</f>
        <v>5826</v>
      </c>
      <c r="N206" s="346">
        <f>SUM(J60:J206)</f>
        <v>72259</v>
      </c>
      <c r="O206" s="332">
        <v>23</v>
      </c>
      <c r="P206" s="332">
        <v>27</v>
      </c>
      <c r="Q206" s="332">
        <v>2</v>
      </c>
    </row>
    <row r="207" ht="22.65" customHeight="1">
      <c r="B207" s="358">
        <v>44089</v>
      </c>
      <c r="C207" s="329">
        <v>87345</v>
      </c>
      <c r="D207" s="330">
        <v>5851</v>
      </c>
      <c r="E207" s="362"/>
      <c r="F207" s="330">
        <v>23541</v>
      </c>
      <c r="G207" s="330">
        <v>19352</v>
      </c>
      <c r="H207" s="344">
        <v>2823</v>
      </c>
      <c r="I207" s="344">
        <v>5239</v>
      </c>
      <c r="J207" s="344">
        <v>295</v>
      </c>
      <c r="K207" s="330">
        <f>D207-D206</f>
        <v>5</v>
      </c>
      <c r="L207" s="330">
        <v>1</v>
      </c>
      <c r="M207" s="330">
        <f>SUM(L3:L207)</f>
        <v>5827</v>
      </c>
      <c r="N207" s="344">
        <f>SUM(J61:J207)</f>
        <v>71847</v>
      </c>
      <c r="O207" s="330">
        <v>54</v>
      </c>
      <c r="P207" s="330">
        <v>48</v>
      </c>
      <c r="Q207" s="330">
        <v>16</v>
      </c>
    </row>
    <row r="208" ht="22.65" customHeight="1">
      <c r="B208" s="358">
        <v>44090</v>
      </c>
      <c r="C208" s="331">
        <v>87575</v>
      </c>
      <c r="D208" s="332">
        <v>5860</v>
      </c>
      <c r="E208" s="361"/>
      <c r="F208" s="332">
        <v>23566</v>
      </c>
      <c r="G208" s="332">
        <v>19401</v>
      </c>
      <c r="H208" s="346">
        <v>2834</v>
      </c>
      <c r="I208" s="346">
        <v>5282</v>
      </c>
      <c r="J208" s="346">
        <v>331</v>
      </c>
      <c r="K208" s="332">
        <f>D208-D207</f>
        <v>9</v>
      </c>
      <c r="L208" s="332">
        <v>2</v>
      </c>
      <c r="M208" s="332">
        <f>SUM(L3:L208)</f>
        <v>5829</v>
      </c>
      <c r="N208" s="346">
        <f>SUM(J62:J208)</f>
        <v>71456</v>
      </c>
      <c r="O208" s="332">
        <v>94</v>
      </c>
      <c r="P208" s="332">
        <v>54</v>
      </c>
      <c r="Q208" s="332">
        <v>19</v>
      </c>
    </row>
    <row r="209" ht="22.65" customHeight="1">
      <c r="B209" s="358">
        <v>44091</v>
      </c>
      <c r="C209" s="329">
        <v>87885</v>
      </c>
      <c r="D209" s="330">
        <v>5864</v>
      </c>
      <c r="E209" s="362"/>
      <c r="F209" s="330">
        <v>23633</v>
      </c>
      <c r="G209" s="330">
        <v>19450</v>
      </c>
      <c r="H209" s="344">
        <v>2849</v>
      </c>
      <c r="I209" s="344">
        <v>5320</v>
      </c>
      <c r="J209" s="344">
        <v>390</v>
      </c>
      <c r="K209" s="330">
        <f>D209-D208</f>
        <v>4</v>
      </c>
      <c r="L209" s="330">
        <v>1</v>
      </c>
      <c r="M209" s="330">
        <f>SUM(L3:L209)</f>
        <v>5830</v>
      </c>
      <c r="N209" s="344">
        <f>SUM(J63:J209)</f>
        <v>71088</v>
      </c>
      <c r="O209" s="330">
        <v>135</v>
      </c>
      <c r="P209" s="330">
        <v>60</v>
      </c>
      <c r="Q209" s="330">
        <v>9</v>
      </c>
    </row>
    <row r="210" ht="22.65" customHeight="1">
      <c r="B210" s="358">
        <v>44092</v>
      </c>
      <c r="C210" s="331">
        <v>88237</v>
      </c>
      <c r="D210" s="332">
        <v>5865</v>
      </c>
      <c r="E210" s="361"/>
      <c r="F210" s="332">
        <v>23739</v>
      </c>
      <c r="G210" s="332">
        <v>19514</v>
      </c>
      <c r="H210" s="346">
        <v>2860</v>
      </c>
      <c r="I210" s="346">
        <v>5366</v>
      </c>
      <c r="J210" s="346">
        <v>437</v>
      </c>
      <c r="K210" s="332">
        <f>D210-D209</f>
        <v>1</v>
      </c>
      <c r="L210" s="332">
        <v>1</v>
      </c>
      <c r="M210" s="332">
        <f>SUM(L3:L210)</f>
        <v>5831</v>
      </c>
      <c r="N210" s="346">
        <f>SUM(J64:J210)</f>
        <v>70745</v>
      </c>
      <c r="O210" s="332">
        <v>124</v>
      </c>
      <c r="P210" s="332">
        <v>68</v>
      </c>
      <c r="Q210" s="332">
        <v>19</v>
      </c>
    </row>
    <row r="211" ht="22.65" customHeight="1">
      <c r="B211" s="358">
        <v>44093</v>
      </c>
      <c r="C211" s="329">
        <v>88237</v>
      </c>
      <c r="D211" s="330">
        <v>5865</v>
      </c>
      <c r="E211" s="362"/>
      <c r="F211" s="330">
        <v>23739</v>
      </c>
      <c r="G211" s="330">
        <v>19514</v>
      </c>
      <c r="H211" s="344">
        <v>2860</v>
      </c>
      <c r="I211" s="344">
        <v>5366</v>
      </c>
      <c r="J211" s="344">
        <v>279</v>
      </c>
      <c r="K211" s="330">
        <f>D211-D210</f>
        <v>0</v>
      </c>
      <c r="L211" s="330">
        <v>1</v>
      </c>
      <c r="M211" s="330">
        <f>SUM(L3:L211)</f>
        <v>5832</v>
      </c>
      <c r="N211" s="344">
        <f>SUM(J65:J211)</f>
        <v>70551</v>
      </c>
      <c r="O211" s="330">
        <v>95</v>
      </c>
      <c r="P211" s="330">
        <v>50</v>
      </c>
      <c r="Q211" s="330">
        <v>9</v>
      </c>
    </row>
    <row r="212" ht="22.65" customHeight="1">
      <c r="B212" s="358">
        <v>44094</v>
      </c>
      <c r="C212" s="331">
        <v>88237</v>
      </c>
      <c r="D212" s="332">
        <v>5865</v>
      </c>
      <c r="E212" s="361"/>
      <c r="F212" s="332">
        <v>23739</v>
      </c>
      <c r="G212" s="332">
        <v>19514</v>
      </c>
      <c r="H212" s="346">
        <v>2860</v>
      </c>
      <c r="I212" s="346">
        <v>5366</v>
      </c>
      <c r="J212" s="346">
        <v>133</v>
      </c>
      <c r="K212" s="332">
        <f>D212-D211</f>
        <v>0</v>
      </c>
      <c r="L212" s="332">
        <v>4</v>
      </c>
      <c r="M212" s="332">
        <f>SUM(L3:L212)</f>
        <v>5836</v>
      </c>
      <c r="N212" s="346">
        <f>SUM(J66:J212)</f>
        <v>70384</v>
      </c>
      <c r="O212" s="332">
        <v>14</v>
      </c>
      <c r="P212" s="332">
        <v>33</v>
      </c>
      <c r="Q212" s="332">
        <v>11</v>
      </c>
    </row>
    <row r="213" ht="22.65" customHeight="1">
      <c r="B213" s="358">
        <v>44095</v>
      </c>
      <c r="C213" s="329">
        <v>88237</v>
      </c>
      <c r="D213" s="330">
        <v>5865</v>
      </c>
      <c r="E213" s="362"/>
      <c r="F213" s="330">
        <v>23739</v>
      </c>
      <c r="G213" s="330">
        <v>19514</v>
      </c>
      <c r="H213" s="344">
        <v>2860</v>
      </c>
      <c r="I213" s="344">
        <v>5366</v>
      </c>
      <c r="J213" s="344">
        <v>268</v>
      </c>
      <c r="K213" s="330">
        <f>D213-D212</f>
        <v>0</v>
      </c>
      <c r="L213" s="330">
        <v>2</v>
      </c>
      <c r="M213" s="330">
        <f>SUM(L3:L213)</f>
        <v>5838</v>
      </c>
      <c r="N213" s="344">
        <f>SUM(J67:J213)</f>
        <v>70089</v>
      </c>
      <c r="O213" s="330">
        <v>67</v>
      </c>
      <c r="P213" s="330">
        <v>19</v>
      </c>
      <c r="Q213" s="330">
        <v>9</v>
      </c>
    </row>
    <row r="214" ht="22.65" customHeight="1">
      <c r="B214" s="358">
        <v>44096</v>
      </c>
      <c r="C214" s="331">
        <v>89436</v>
      </c>
      <c r="D214" s="332">
        <v>5870</v>
      </c>
      <c r="E214" s="361"/>
      <c r="F214" s="332">
        <v>24117</v>
      </c>
      <c r="G214" s="332">
        <v>19681</v>
      </c>
      <c r="H214" s="346">
        <v>2911</v>
      </c>
      <c r="I214" s="346">
        <v>5508</v>
      </c>
      <c r="J214" s="346">
        <v>438</v>
      </c>
      <c r="K214" s="332">
        <f>D214-D213</f>
        <v>5</v>
      </c>
      <c r="L214" s="332">
        <v>1</v>
      </c>
      <c r="M214" s="332">
        <f>SUM(L3:L214)</f>
        <v>5839</v>
      </c>
      <c r="N214" s="346">
        <f>SUM(J68:J214)</f>
        <v>69785</v>
      </c>
      <c r="O214" s="332">
        <v>141</v>
      </c>
      <c r="P214" s="332">
        <v>40</v>
      </c>
      <c r="Q214" s="332">
        <v>9</v>
      </c>
    </row>
    <row r="215" ht="22.65" customHeight="1">
      <c r="B215" s="358">
        <v>44097</v>
      </c>
      <c r="C215" s="329">
        <v>89756</v>
      </c>
      <c r="D215" s="330">
        <v>5876</v>
      </c>
      <c r="E215" s="362"/>
      <c r="F215" s="330">
        <v>24179</v>
      </c>
      <c r="G215" s="330">
        <v>19709</v>
      </c>
      <c r="H215" s="344">
        <v>2922</v>
      </c>
      <c r="I215" s="344">
        <v>5556</v>
      </c>
      <c r="J215" s="344">
        <v>554</v>
      </c>
      <c r="K215" s="330">
        <f>D215-D214</f>
        <v>6</v>
      </c>
      <c r="L215" s="330">
        <v>0</v>
      </c>
      <c r="M215" s="330">
        <f>SUM(L3:L215)</f>
        <v>5839</v>
      </c>
      <c r="N215" s="344">
        <f>SUM(J69:J215)</f>
        <v>69541</v>
      </c>
      <c r="O215" s="330">
        <v>181</v>
      </c>
      <c r="P215" s="330">
        <v>147</v>
      </c>
      <c r="Q215" s="330">
        <v>7</v>
      </c>
    </row>
    <row r="216" ht="22.65" customHeight="1">
      <c r="B216" s="358">
        <v>44098</v>
      </c>
      <c r="C216" s="331">
        <v>90289</v>
      </c>
      <c r="D216" s="332">
        <v>5878</v>
      </c>
      <c r="E216" s="361"/>
      <c r="F216" s="332">
        <v>24309</v>
      </c>
      <c r="G216" s="332">
        <v>19845</v>
      </c>
      <c r="H216" s="346">
        <v>2930</v>
      </c>
      <c r="I216" s="346">
        <v>5596</v>
      </c>
      <c r="J216" s="346">
        <v>540</v>
      </c>
      <c r="K216" s="332">
        <f>D216-D215</f>
        <v>2</v>
      </c>
      <c r="L216" s="332">
        <v>1</v>
      </c>
      <c r="M216" s="332">
        <f>SUM(L3:L216)</f>
        <v>5840</v>
      </c>
      <c r="N216" s="346">
        <f>SUM(J70:J216)</f>
        <v>69446</v>
      </c>
      <c r="O216" s="332">
        <v>159</v>
      </c>
      <c r="P216" s="332">
        <v>121</v>
      </c>
      <c r="Q216" s="332">
        <v>6</v>
      </c>
    </row>
    <row r="217" ht="22.65" customHeight="1">
      <c r="B217" s="358">
        <v>44099</v>
      </c>
      <c r="C217" s="329">
        <v>90923</v>
      </c>
      <c r="D217" s="330">
        <v>5880</v>
      </c>
      <c r="E217" s="362"/>
      <c r="F217" s="330">
        <v>24594</v>
      </c>
      <c r="G217" s="330">
        <v>19972</v>
      </c>
      <c r="H217" s="344">
        <v>2936</v>
      </c>
      <c r="I217" s="344">
        <v>5640</v>
      </c>
      <c r="J217" s="344">
        <v>632</v>
      </c>
      <c r="K217" s="330">
        <f>D217-D216</f>
        <v>2</v>
      </c>
      <c r="L217" s="330">
        <v>4</v>
      </c>
      <c r="M217" s="330">
        <f>SUM(L3:L217)</f>
        <v>5844</v>
      </c>
      <c r="N217" s="344">
        <f>SUM(J71:J217)</f>
        <v>69546</v>
      </c>
      <c r="O217" s="330">
        <v>185</v>
      </c>
      <c r="P217" s="330">
        <v>96</v>
      </c>
      <c r="Q217" s="330">
        <v>10</v>
      </c>
    </row>
    <row r="218" ht="22.65" customHeight="1">
      <c r="B218" s="358">
        <v>44100</v>
      </c>
      <c r="C218" s="331">
        <v>90923</v>
      </c>
      <c r="D218" s="332">
        <v>5880</v>
      </c>
      <c r="E218" s="361"/>
      <c r="F218" s="332">
        <v>24594</v>
      </c>
      <c r="G218" s="332">
        <v>19972</v>
      </c>
      <c r="H218" s="346">
        <v>2936</v>
      </c>
      <c r="I218" s="346">
        <v>5640</v>
      </c>
      <c r="J218" s="346">
        <v>325</v>
      </c>
      <c r="K218" s="332">
        <f>D218-D217</f>
        <v>0</v>
      </c>
      <c r="L218" s="332">
        <v>2</v>
      </c>
      <c r="M218" s="332">
        <f>SUM(L3:L218)</f>
        <v>5846</v>
      </c>
      <c r="N218" s="346">
        <f>SUM(J72:J218)</f>
        <v>69572</v>
      </c>
      <c r="O218" s="332">
        <v>155</v>
      </c>
      <c r="P218" s="332">
        <v>21</v>
      </c>
      <c r="Q218" s="332">
        <v>8</v>
      </c>
    </row>
    <row r="219" ht="22.65" customHeight="1">
      <c r="B219" s="358">
        <v>44101</v>
      </c>
      <c r="C219" s="329">
        <v>90923</v>
      </c>
      <c r="D219" s="330">
        <v>5880</v>
      </c>
      <c r="E219" s="362"/>
      <c r="F219" s="330">
        <v>24594</v>
      </c>
      <c r="G219" s="330">
        <v>19972</v>
      </c>
      <c r="H219" s="344">
        <v>2936</v>
      </c>
      <c r="I219" s="344">
        <v>5640</v>
      </c>
      <c r="J219" s="344">
        <v>167</v>
      </c>
      <c r="K219" s="330">
        <f>D219-D218</f>
        <v>0</v>
      </c>
      <c r="L219" s="330">
        <v>1</v>
      </c>
      <c r="M219" s="330">
        <f>SUM(L3:L219)</f>
        <v>5847</v>
      </c>
      <c r="N219" s="344">
        <f>SUM(J73:J219)</f>
        <v>69478</v>
      </c>
      <c r="O219" s="330">
        <v>35</v>
      </c>
      <c r="P219" s="330">
        <v>47</v>
      </c>
      <c r="Q219" s="330">
        <v>10</v>
      </c>
    </row>
    <row r="220" ht="22.65" customHeight="1">
      <c r="B220" s="358">
        <v>44102</v>
      </c>
      <c r="C220" s="331">
        <v>90923</v>
      </c>
      <c r="D220" s="332">
        <v>5880</v>
      </c>
      <c r="E220" s="361"/>
      <c r="F220" s="332">
        <v>24594</v>
      </c>
      <c r="G220" s="332">
        <v>19972</v>
      </c>
      <c r="H220" s="346">
        <v>2936</v>
      </c>
      <c r="I220" s="346">
        <v>5640</v>
      </c>
      <c r="J220" s="346">
        <v>378</v>
      </c>
      <c r="K220" s="332">
        <f>D220-D219</f>
        <v>0</v>
      </c>
      <c r="L220" s="332">
        <v>1</v>
      </c>
      <c r="M220" s="332">
        <f>SUM(L3:L220)</f>
        <v>5848</v>
      </c>
      <c r="N220" s="346">
        <f>SUM(J74:J220)</f>
        <v>69380</v>
      </c>
      <c r="O220" s="332">
        <v>82</v>
      </c>
      <c r="P220" s="332">
        <v>43</v>
      </c>
      <c r="Q220" s="332">
        <v>9</v>
      </c>
    </row>
    <row r="221" ht="22.65" customHeight="1">
      <c r="B221" s="358">
        <v>44103</v>
      </c>
      <c r="C221" s="329">
        <v>92466</v>
      </c>
      <c r="D221" s="330">
        <v>5890</v>
      </c>
      <c r="E221" s="362"/>
      <c r="F221" s="330">
        <v>25046</v>
      </c>
      <c r="G221" s="330">
        <v>20202</v>
      </c>
      <c r="H221" s="344">
        <v>2969</v>
      </c>
      <c r="I221" s="344">
        <v>5793</v>
      </c>
      <c r="J221" s="344">
        <v>613</v>
      </c>
      <c r="K221" s="330">
        <f>D221-D220</f>
        <v>10</v>
      </c>
      <c r="L221" s="330">
        <v>2</v>
      </c>
      <c r="M221" s="330">
        <f>SUM(L3:L221)</f>
        <v>5850</v>
      </c>
      <c r="N221" s="344">
        <f>SUM(J75:J221)</f>
        <v>69336</v>
      </c>
      <c r="O221" s="330">
        <v>261</v>
      </c>
      <c r="P221" s="330">
        <v>48</v>
      </c>
      <c r="Q221" s="330">
        <v>18</v>
      </c>
    </row>
    <row r="222" ht="22.65" customHeight="1">
      <c r="B222" s="358">
        <v>44104</v>
      </c>
      <c r="C222" s="331">
        <v>92863</v>
      </c>
      <c r="D222" s="332">
        <v>5893</v>
      </c>
      <c r="E222" s="361"/>
      <c r="F222" s="332">
        <v>25146</v>
      </c>
      <c r="G222" s="332">
        <v>20247</v>
      </c>
      <c r="H222" s="346">
        <v>2991</v>
      </c>
      <c r="I222" s="346">
        <v>5861</v>
      </c>
      <c r="J222" s="346">
        <v>688</v>
      </c>
      <c r="K222" s="332">
        <f>D222-D221</f>
        <v>3</v>
      </c>
      <c r="L222" s="332">
        <v>4</v>
      </c>
      <c r="M222" s="332">
        <f>SUM(L3:L222)</f>
        <v>5854</v>
      </c>
      <c r="N222" s="346">
        <f>SUM(J76:J222)</f>
        <v>69279</v>
      </c>
      <c r="O222" s="332">
        <v>221</v>
      </c>
      <c r="P222" s="332">
        <v>83</v>
      </c>
      <c r="Q222" s="332">
        <v>26</v>
      </c>
    </row>
    <row r="223" ht="22.65" customHeight="1">
      <c r="B223" s="358">
        <v>44105</v>
      </c>
      <c r="C223" s="329">
        <v>93615</v>
      </c>
      <c r="D223" s="330">
        <v>5893</v>
      </c>
      <c r="E223" s="362"/>
      <c r="F223" s="330">
        <v>24459</v>
      </c>
      <c r="G223" s="330">
        <v>20328</v>
      </c>
      <c r="H223" s="344">
        <v>3014</v>
      </c>
      <c r="I223" s="344">
        <v>5950</v>
      </c>
      <c r="J223" s="344">
        <v>634</v>
      </c>
      <c r="K223" s="330">
        <f>D223-D222</f>
        <v>0</v>
      </c>
      <c r="L223" s="330">
        <v>1</v>
      </c>
      <c r="M223" s="330">
        <f>SUM(L3:L223)</f>
        <v>5855</v>
      </c>
      <c r="N223" s="344">
        <f>SUM(J77:J223)</f>
        <v>69129</v>
      </c>
      <c r="O223" s="330">
        <v>228</v>
      </c>
      <c r="P223" s="330">
        <v>85</v>
      </c>
      <c r="Q223" s="330">
        <v>19</v>
      </c>
    </row>
    <row r="224" ht="22.65" customHeight="1">
      <c r="B224" s="358">
        <v>44106</v>
      </c>
      <c r="C224" s="331">
        <v>94283</v>
      </c>
      <c r="D224" s="332">
        <v>5895</v>
      </c>
      <c r="E224" s="361"/>
      <c r="F224" s="332">
        <v>25668</v>
      </c>
      <c r="G224" s="332">
        <v>20406</v>
      </c>
      <c r="H224" s="346">
        <v>3025</v>
      </c>
      <c r="I224" s="346">
        <v>6034</v>
      </c>
      <c r="J224" s="346">
        <v>712</v>
      </c>
      <c r="K224" s="332">
        <f>D224-D223</f>
        <v>2</v>
      </c>
      <c r="L224" s="332">
        <v>3</v>
      </c>
      <c r="M224" s="332">
        <f>SUM(L3:L224)</f>
        <v>5858</v>
      </c>
      <c r="N224" s="346">
        <f>SUM(J78:J224)</f>
        <v>69141</v>
      </c>
      <c r="O224" s="332">
        <v>235</v>
      </c>
      <c r="P224" s="332">
        <v>85</v>
      </c>
      <c r="Q224" s="332">
        <v>35</v>
      </c>
    </row>
    <row r="225" ht="22.65" customHeight="1">
      <c r="B225" s="358">
        <v>44107</v>
      </c>
      <c r="C225" s="329">
        <v>94283</v>
      </c>
      <c r="D225" s="330">
        <v>5895</v>
      </c>
      <c r="E225" s="362"/>
      <c r="F225" s="330">
        <v>25668</v>
      </c>
      <c r="G225" s="330">
        <v>20406</v>
      </c>
      <c r="H225" s="344">
        <v>3025</v>
      </c>
      <c r="I225" s="344">
        <v>6034</v>
      </c>
      <c r="J225" s="344">
        <v>461</v>
      </c>
      <c r="K225" s="330">
        <f>D225-D224</f>
        <v>0</v>
      </c>
      <c r="L225" s="330">
        <v>3</v>
      </c>
      <c r="M225" s="330">
        <f>SUM(L3:L225)</f>
        <v>5861</v>
      </c>
      <c r="N225" s="344">
        <f>SUM(J79:J225)</f>
        <v>69093</v>
      </c>
      <c r="O225" s="330">
        <v>182</v>
      </c>
      <c r="P225" s="330">
        <v>37</v>
      </c>
      <c r="Q225" s="330">
        <v>28</v>
      </c>
    </row>
    <row r="226" ht="22.65" customHeight="1">
      <c r="B226" s="358">
        <v>44108</v>
      </c>
      <c r="C226" s="331">
        <v>94283</v>
      </c>
      <c r="D226" s="332">
        <v>5895</v>
      </c>
      <c r="E226" s="361"/>
      <c r="F226" s="332">
        <v>25668</v>
      </c>
      <c r="G226" s="332">
        <v>20406</v>
      </c>
      <c r="H226" s="346">
        <v>3025</v>
      </c>
      <c r="I226" s="346">
        <v>6034</v>
      </c>
      <c r="J226" s="346">
        <v>155</v>
      </c>
      <c r="K226" s="332">
        <f>D226-D225</f>
        <v>0</v>
      </c>
      <c r="L226" s="332">
        <v>3</v>
      </c>
      <c r="M226" s="332">
        <f>SUM(L3:L226)</f>
        <v>5864</v>
      </c>
      <c r="N226" s="346">
        <f>SUM(J80:J226)</f>
        <v>68970</v>
      </c>
      <c r="O226" s="332">
        <v>44</v>
      </c>
      <c r="P226" s="332">
        <v>21</v>
      </c>
      <c r="Q226" s="332">
        <v>22</v>
      </c>
    </row>
    <row r="227" ht="22.65" customHeight="1">
      <c r="B227" s="358">
        <v>44109</v>
      </c>
      <c r="C227" s="329">
        <v>94283</v>
      </c>
      <c r="D227" s="330">
        <v>5895</v>
      </c>
      <c r="E227" s="362"/>
      <c r="F227" s="330">
        <v>25668</v>
      </c>
      <c r="G227" s="330">
        <v>20406</v>
      </c>
      <c r="H227" s="344">
        <v>3025</v>
      </c>
      <c r="I227" s="344">
        <v>6034</v>
      </c>
      <c r="J227" s="344">
        <v>375</v>
      </c>
      <c r="K227" s="330">
        <f>D227-D226</f>
        <v>0</v>
      </c>
      <c r="L227" s="330">
        <v>2</v>
      </c>
      <c r="M227" s="330">
        <f>SUM(L3:L227)</f>
        <v>5866</v>
      </c>
      <c r="N227" s="344">
        <f>SUM(J81:J227)</f>
        <v>68890</v>
      </c>
      <c r="O227" s="330">
        <v>71</v>
      </c>
      <c r="P227" s="330">
        <v>34</v>
      </c>
      <c r="Q227" s="330">
        <v>25</v>
      </c>
    </row>
    <row r="228" ht="22.65" customHeight="1">
      <c r="B228" s="358">
        <v>44110</v>
      </c>
      <c r="C228" s="331">
        <v>96145</v>
      </c>
      <c r="D228" s="332">
        <v>5883</v>
      </c>
      <c r="E228" s="361"/>
      <c r="F228" s="332">
        <v>26306</v>
      </c>
      <c r="G228" s="332">
        <v>20596</v>
      </c>
      <c r="H228" s="346">
        <v>3139</v>
      </c>
      <c r="I228" s="346">
        <v>6217</v>
      </c>
      <c r="J228" s="346">
        <v>786</v>
      </c>
      <c r="K228" s="332">
        <f>D228-D227</f>
        <v>-12</v>
      </c>
      <c r="L228" s="332">
        <v>4</v>
      </c>
      <c r="M228" s="332">
        <f>SUM(L3:L228)</f>
        <v>5870</v>
      </c>
      <c r="N228" s="346">
        <f>SUM(J82:J228)</f>
        <v>68922</v>
      </c>
      <c r="O228" s="332">
        <v>297</v>
      </c>
      <c r="P228" s="332">
        <v>96</v>
      </c>
      <c r="Q228" s="332">
        <v>37</v>
      </c>
    </row>
    <row r="229" ht="22.65" customHeight="1">
      <c r="B229" s="358">
        <v>44111</v>
      </c>
      <c r="C229" s="329">
        <v>96677</v>
      </c>
      <c r="D229" s="330">
        <v>5892</v>
      </c>
      <c r="E229" s="362"/>
      <c r="F229" s="330">
        <v>26456</v>
      </c>
      <c r="G229" s="330">
        <v>20647</v>
      </c>
      <c r="H229" s="344">
        <v>3181</v>
      </c>
      <c r="I229" s="344">
        <v>6247</v>
      </c>
      <c r="J229" s="344">
        <v>831</v>
      </c>
      <c r="K229" s="330">
        <f>D229-D228</f>
        <v>9</v>
      </c>
      <c r="L229" s="330">
        <v>3</v>
      </c>
      <c r="M229" s="330">
        <f>SUM(L3:L229)</f>
        <v>5873</v>
      </c>
      <c r="N229" s="344">
        <f>SUM(J83:J229)</f>
        <v>69055</v>
      </c>
      <c r="O229" s="330">
        <v>270</v>
      </c>
      <c r="P229" s="330">
        <v>137</v>
      </c>
      <c r="Q229" s="330">
        <v>28</v>
      </c>
    </row>
    <row r="230" ht="22.65" customHeight="1">
      <c r="B230" s="358">
        <v>44112</v>
      </c>
      <c r="C230" s="331">
        <v>97532</v>
      </c>
      <c r="D230" s="332">
        <v>5892</v>
      </c>
      <c r="E230" s="361"/>
      <c r="F230" s="332">
        <v>26824</v>
      </c>
      <c r="G230" s="332">
        <v>20754</v>
      </c>
      <c r="H230" s="346">
        <v>3202</v>
      </c>
      <c r="I230" s="346">
        <v>6309</v>
      </c>
      <c r="J230" s="346">
        <v>835</v>
      </c>
      <c r="K230" s="332">
        <f>D230-D229</f>
        <v>0</v>
      </c>
      <c r="L230" s="332">
        <v>1</v>
      </c>
      <c r="M230" s="332">
        <f>SUM(L3:L230)</f>
        <v>5874</v>
      </c>
      <c r="N230" s="346">
        <f>SUM(J84:J230)</f>
        <v>69233</v>
      </c>
      <c r="O230" s="332">
        <v>309</v>
      </c>
      <c r="P230" s="332">
        <v>90</v>
      </c>
      <c r="Q230" s="332">
        <v>61</v>
      </c>
    </row>
    <row r="231" ht="22.65" customHeight="1">
      <c r="B231" s="358">
        <v>44113</v>
      </c>
      <c r="C231" s="329">
        <v>98451</v>
      </c>
      <c r="D231" s="330">
        <v>5894</v>
      </c>
      <c r="E231" s="362"/>
      <c r="F231" s="330">
        <v>27161</v>
      </c>
      <c r="G231" s="330">
        <v>20876</v>
      </c>
      <c r="H231" s="344">
        <v>3256</v>
      </c>
      <c r="I231" s="344">
        <v>6403</v>
      </c>
      <c r="J231" s="344">
        <v>785</v>
      </c>
      <c r="K231" s="330">
        <f>D231-D230</f>
        <v>2</v>
      </c>
      <c r="L231" s="330">
        <v>5</v>
      </c>
      <c r="M231" s="330">
        <f>SUM(L3:L231)</f>
        <v>5879</v>
      </c>
      <c r="N231" s="344">
        <f>SUM(J85:J231)</f>
        <v>69330</v>
      </c>
      <c r="O231" s="330">
        <v>291</v>
      </c>
      <c r="P231" s="330">
        <v>101</v>
      </c>
      <c r="Q231" s="330">
        <v>33</v>
      </c>
    </row>
    <row r="232" ht="22.65" customHeight="1">
      <c r="B232" s="358">
        <v>44114</v>
      </c>
      <c r="C232" s="331">
        <v>98451</v>
      </c>
      <c r="D232" s="332">
        <v>5894</v>
      </c>
      <c r="E232" s="361"/>
      <c r="F232" s="332">
        <v>27161</v>
      </c>
      <c r="G232" s="332">
        <v>20876</v>
      </c>
      <c r="H232" s="346">
        <v>3256</v>
      </c>
      <c r="I232" s="346">
        <v>6403</v>
      </c>
      <c r="J232" s="346">
        <v>510</v>
      </c>
      <c r="K232" s="332">
        <f>D232-D231</f>
        <v>0</v>
      </c>
      <c r="L232" s="332">
        <v>5</v>
      </c>
      <c r="M232" s="332">
        <f>SUM(L3:L232)</f>
        <v>5884</v>
      </c>
      <c r="N232" s="346">
        <f>SUM(J86:J232)</f>
        <v>69482</v>
      </c>
      <c r="O232" s="332">
        <v>193</v>
      </c>
      <c r="P232" s="332">
        <v>66</v>
      </c>
      <c r="Q232" s="332">
        <v>38</v>
      </c>
    </row>
    <row r="233" ht="22.65" customHeight="1">
      <c r="B233" s="358">
        <v>44115</v>
      </c>
      <c r="C233" s="329">
        <v>98451</v>
      </c>
      <c r="D233" s="330">
        <v>5894</v>
      </c>
      <c r="E233" s="362"/>
      <c r="F233" s="330">
        <v>27161</v>
      </c>
      <c r="G233" s="330">
        <v>20876</v>
      </c>
      <c r="H233" s="344">
        <v>3256</v>
      </c>
      <c r="I233" s="344">
        <v>6403</v>
      </c>
      <c r="J233" s="344">
        <v>161</v>
      </c>
      <c r="K233" s="330">
        <f>D233-D232</f>
        <v>0</v>
      </c>
      <c r="L233" s="330">
        <v>2</v>
      </c>
      <c r="M233" s="330">
        <f>SUM(L3:L233)</f>
        <v>5886</v>
      </c>
      <c r="N233" s="344">
        <f>SUM(J87:J233)</f>
        <v>69384</v>
      </c>
      <c r="O233" s="330">
        <v>72</v>
      </c>
      <c r="P233" s="330">
        <v>13</v>
      </c>
      <c r="Q233" s="330">
        <v>36</v>
      </c>
    </row>
    <row r="234" ht="22.65" customHeight="1">
      <c r="B234" s="358">
        <v>44116</v>
      </c>
      <c r="C234" s="331">
        <v>98451</v>
      </c>
      <c r="D234" s="332">
        <v>5894</v>
      </c>
      <c r="E234" s="361"/>
      <c r="F234" s="332">
        <v>27161</v>
      </c>
      <c r="G234" s="332">
        <v>20876</v>
      </c>
      <c r="H234" s="346">
        <v>3256</v>
      </c>
      <c r="I234" s="346">
        <v>6403</v>
      </c>
      <c r="J234" s="346">
        <v>637</v>
      </c>
      <c r="K234" s="332">
        <f>D234-D233</f>
        <v>0</v>
      </c>
      <c r="L234" s="332">
        <v>3</v>
      </c>
      <c r="M234" s="332">
        <f>SUM(L3:L234)</f>
        <v>5889</v>
      </c>
      <c r="N234" s="346">
        <f>SUM(J88:J234)</f>
        <v>69591</v>
      </c>
      <c r="O234" s="332">
        <v>90</v>
      </c>
      <c r="P234" s="332">
        <v>38</v>
      </c>
      <c r="Q234" s="332">
        <v>40</v>
      </c>
    </row>
    <row r="235" ht="22.65" customHeight="1">
      <c r="B235" s="358">
        <v>44117</v>
      </c>
      <c r="C235" s="329">
        <v>100654</v>
      </c>
      <c r="D235" s="330">
        <v>5899</v>
      </c>
      <c r="E235" s="362"/>
      <c r="F235" s="330">
        <v>27821</v>
      </c>
      <c r="G235" s="330">
        <v>21136</v>
      </c>
      <c r="H235" s="344">
        <v>3406</v>
      </c>
      <c r="I235" s="344">
        <v>6594</v>
      </c>
      <c r="J235" s="344">
        <v>916</v>
      </c>
      <c r="K235" s="330">
        <f>D235-D234</f>
        <v>5</v>
      </c>
      <c r="L235" s="330">
        <v>1</v>
      </c>
      <c r="M235" s="330">
        <f>SUM(L3:L235)</f>
        <v>5890</v>
      </c>
      <c r="N235" s="344">
        <f>SUM(J89:J235)</f>
        <v>69841</v>
      </c>
      <c r="O235" s="330">
        <v>293</v>
      </c>
      <c r="P235" s="330">
        <v>101</v>
      </c>
      <c r="Q235" s="330">
        <v>45</v>
      </c>
    </row>
    <row r="236" ht="22.65" customHeight="1">
      <c r="B236" s="358">
        <v>44118</v>
      </c>
      <c r="C236" s="331">
        <v>101332</v>
      </c>
      <c r="D236" s="332">
        <v>5907</v>
      </c>
      <c r="E236" s="361"/>
      <c r="F236" s="332">
        <v>27942</v>
      </c>
      <c r="G236" s="332">
        <v>21225</v>
      </c>
      <c r="H236" s="346">
        <v>3460</v>
      </c>
      <c r="I236" s="346">
        <v>6675</v>
      </c>
      <c r="J236" s="346">
        <v>968</v>
      </c>
      <c r="K236" s="332">
        <f>D236-D235</f>
        <v>8</v>
      </c>
      <c r="L236" s="332">
        <v>2</v>
      </c>
      <c r="M236" s="332">
        <f>SUM(L3:L236)</f>
        <v>5892</v>
      </c>
      <c r="N236" s="346">
        <f>SUM(J90:J236)</f>
        <v>70001</v>
      </c>
      <c r="O236" s="332">
        <v>319</v>
      </c>
      <c r="P236" s="332">
        <v>153</v>
      </c>
      <c r="Q236" s="332">
        <v>53</v>
      </c>
    </row>
    <row r="237" ht="22.65" customHeight="1">
      <c r="B237" s="358">
        <v>44119</v>
      </c>
      <c r="C237" s="329">
        <v>102407</v>
      </c>
      <c r="D237" s="330">
        <v>5910</v>
      </c>
      <c r="E237" s="362"/>
      <c r="F237" s="330">
        <v>28346</v>
      </c>
      <c r="G237" s="330">
        <v>21355</v>
      </c>
      <c r="H237" s="344">
        <v>3505</v>
      </c>
      <c r="I237" s="344">
        <v>6807</v>
      </c>
      <c r="J237" s="344">
        <v>902</v>
      </c>
      <c r="K237" s="330">
        <f>D237-D236</f>
        <v>3</v>
      </c>
      <c r="L237" s="330">
        <v>3</v>
      </c>
      <c r="M237" s="330">
        <f>SUM(L3:L237)</f>
        <v>5895</v>
      </c>
      <c r="N237" s="344">
        <f>SUM(J91:J237)</f>
        <v>70293</v>
      </c>
      <c r="O237" s="330">
        <v>282</v>
      </c>
      <c r="P237" s="330">
        <v>92</v>
      </c>
      <c r="Q237" s="330">
        <v>41</v>
      </c>
    </row>
    <row r="238" ht="22.65" customHeight="1">
      <c r="B238" s="358">
        <v>44120</v>
      </c>
      <c r="C238" s="331">
        <v>103200</v>
      </c>
      <c r="D238" s="332">
        <v>5918</v>
      </c>
      <c r="E238" s="361"/>
      <c r="F238" s="332">
        <v>28592</v>
      </c>
      <c r="G238" s="332">
        <v>21475</v>
      </c>
      <c r="H238" s="346">
        <v>3549</v>
      </c>
      <c r="I238" s="346">
        <v>6920</v>
      </c>
      <c r="J238" s="346">
        <v>1179</v>
      </c>
      <c r="K238" s="332">
        <f>D238-D237</f>
        <v>8</v>
      </c>
      <c r="L238" s="332">
        <v>2</v>
      </c>
      <c r="M238" s="332">
        <f>SUM(L3:L238)</f>
        <v>5897</v>
      </c>
      <c r="N238" s="346">
        <f>SUM(J92:J238)</f>
        <v>70940</v>
      </c>
      <c r="O238" s="332">
        <v>341</v>
      </c>
      <c r="P238" s="332">
        <v>206</v>
      </c>
      <c r="Q238" s="332">
        <v>55</v>
      </c>
    </row>
    <row r="239" ht="22.65" customHeight="1">
      <c r="B239" s="358">
        <v>44121</v>
      </c>
      <c r="C239" s="329">
        <v>103200</v>
      </c>
      <c r="D239" s="330">
        <v>5918</v>
      </c>
      <c r="E239" s="362"/>
      <c r="F239" s="330">
        <v>28592</v>
      </c>
      <c r="G239" s="330">
        <v>21475</v>
      </c>
      <c r="H239" s="344">
        <v>3549</v>
      </c>
      <c r="I239" s="344">
        <v>6920</v>
      </c>
      <c r="J239" s="344">
        <v>697</v>
      </c>
      <c r="K239" s="330">
        <f>D239-D238</f>
        <v>0</v>
      </c>
      <c r="L239" s="330">
        <v>4</v>
      </c>
      <c r="M239" s="330">
        <f>SUM(L3:L239)</f>
        <v>5901</v>
      </c>
      <c r="N239" s="344">
        <f>SUM(J93:J239)</f>
        <v>71234</v>
      </c>
      <c r="O239" s="330">
        <v>271</v>
      </c>
      <c r="P239" s="330">
        <v>76</v>
      </c>
      <c r="Q239" s="330">
        <v>64</v>
      </c>
    </row>
    <row r="240" ht="22.65" customHeight="1">
      <c r="B240" s="358">
        <v>44122</v>
      </c>
      <c r="C240" s="331">
        <v>103200</v>
      </c>
      <c r="D240" s="332">
        <v>5918</v>
      </c>
      <c r="E240" s="361"/>
      <c r="F240" s="332">
        <v>28592</v>
      </c>
      <c r="G240" s="332">
        <v>21475</v>
      </c>
      <c r="H240" s="346">
        <v>3549</v>
      </c>
      <c r="I240" s="346">
        <v>6920</v>
      </c>
      <c r="J240" s="346">
        <v>321</v>
      </c>
      <c r="K240" s="332">
        <f>D240-D239</f>
        <v>0</v>
      </c>
      <c r="L240" s="332">
        <v>1</v>
      </c>
      <c r="M240" s="332">
        <f>SUM(L3:L240)</f>
        <v>5902</v>
      </c>
      <c r="N240" s="346">
        <f>SUM(J94:J240)</f>
        <v>71345</v>
      </c>
      <c r="O240" s="332">
        <v>63</v>
      </c>
      <c r="P240" s="332">
        <v>41</v>
      </c>
      <c r="Q240" s="332">
        <v>34</v>
      </c>
    </row>
    <row r="241" ht="22.65" customHeight="1">
      <c r="B241" s="358">
        <v>44123</v>
      </c>
      <c r="C241" s="329">
        <v>103200</v>
      </c>
      <c r="D241" s="330">
        <v>5918</v>
      </c>
      <c r="E241" s="362"/>
      <c r="F241" s="330">
        <v>28592</v>
      </c>
      <c r="G241" s="330">
        <v>21475</v>
      </c>
      <c r="H241" s="344">
        <v>3549</v>
      </c>
      <c r="I241" s="344">
        <v>6920</v>
      </c>
      <c r="J241" s="344">
        <v>770</v>
      </c>
      <c r="K241" s="330">
        <f>D241-D240</f>
        <v>0</v>
      </c>
      <c r="L241" s="330">
        <v>4</v>
      </c>
      <c r="M241" s="330">
        <f>SUM(L3:L241)</f>
        <v>5906</v>
      </c>
      <c r="N241" s="344">
        <f>SUM(J95:J241)</f>
        <v>71624</v>
      </c>
      <c r="O241" s="330">
        <v>127</v>
      </c>
      <c r="P241" s="330">
        <v>85</v>
      </c>
      <c r="Q241" s="330">
        <v>44</v>
      </c>
    </row>
    <row r="242" ht="22.65" customHeight="1">
      <c r="B242" s="358">
        <v>44124</v>
      </c>
      <c r="C242" s="331">
        <v>106380</v>
      </c>
      <c r="D242" s="332">
        <v>5922</v>
      </c>
      <c r="E242" s="361"/>
      <c r="F242" s="332">
        <v>29497</v>
      </c>
      <c r="G242" s="332">
        <v>21885</v>
      </c>
      <c r="H242" s="346">
        <v>3752</v>
      </c>
      <c r="I242" s="346">
        <v>7424</v>
      </c>
      <c r="J242" s="346">
        <v>1290</v>
      </c>
      <c r="K242" s="332">
        <f>D242-D241</f>
        <v>4</v>
      </c>
      <c r="L242" s="332">
        <v>4</v>
      </c>
      <c r="M242" s="332">
        <f>SUM(L3:L242)</f>
        <v>5910</v>
      </c>
      <c r="N242" s="346">
        <f>SUM(J96:J242)</f>
        <v>72168</v>
      </c>
      <c r="O242" s="332">
        <v>398</v>
      </c>
      <c r="P242" s="332">
        <v>217</v>
      </c>
      <c r="Q242" s="332">
        <v>88</v>
      </c>
    </row>
    <row r="243" ht="22.65" customHeight="1">
      <c r="B243" s="358">
        <v>44125</v>
      </c>
      <c r="C243" s="329">
        <v>107355</v>
      </c>
      <c r="D243" s="330">
        <v>5929</v>
      </c>
      <c r="E243" s="362"/>
      <c r="F243" s="330">
        <v>29848</v>
      </c>
      <c r="G243" s="330">
        <v>21911</v>
      </c>
      <c r="H243" s="344">
        <v>3819</v>
      </c>
      <c r="I243" s="344">
        <v>7513</v>
      </c>
      <c r="J243" s="344">
        <v>1570</v>
      </c>
      <c r="K243" s="330">
        <f>D243-D242</f>
        <v>7</v>
      </c>
      <c r="L243" s="330">
        <v>3</v>
      </c>
      <c r="M243" s="330">
        <f>SUM(L3:L243)</f>
        <v>5913</v>
      </c>
      <c r="N243" s="344">
        <f>SUM(J97:J243)</f>
        <v>72938</v>
      </c>
      <c r="O243" s="330">
        <v>542</v>
      </c>
      <c r="P243" s="330">
        <v>174</v>
      </c>
      <c r="Q243" s="330">
        <v>71</v>
      </c>
    </row>
    <row r="244" ht="22.65" customHeight="1">
      <c r="B244" s="358">
        <v>44126</v>
      </c>
      <c r="C244" s="331">
        <v>108969</v>
      </c>
      <c r="D244" s="332">
        <v>5930</v>
      </c>
      <c r="E244" s="361"/>
      <c r="F244" s="332">
        <v>30392</v>
      </c>
      <c r="G244" s="332">
        <v>22187</v>
      </c>
      <c r="H244" s="346">
        <v>3890</v>
      </c>
      <c r="I244" s="346">
        <v>7831</v>
      </c>
      <c r="J244" s="346">
        <v>1666</v>
      </c>
      <c r="K244" s="332">
        <f>D244-D243</f>
        <v>1</v>
      </c>
      <c r="L244" s="332">
        <v>9</v>
      </c>
      <c r="M244" s="332">
        <f>SUM(L3:L244)</f>
        <v>5922</v>
      </c>
      <c r="N244" s="346">
        <f>SUM(J98:J244)</f>
        <v>73830</v>
      </c>
      <c r="O244" s="332">
        <v>521</v>
      </c>
      <c r="P244" s="332">
        <v>294</v>
      </c>
      <c r="Q244" s="332">
        <v>101</v>
      </c>
    </row>
    <row r="245" ht="22.65" customHeight="1">
      <c r="B245" s="358">
        <v>44127</v>
      </c>
      <c r="C245" s="329">
        <v>110594</v>
      </c>
      <c r="D245" s="330">
        <v>5933</v>
      </c>
      <c r="E245" s="362"/>
      <c r="F245" s="330">
        <v>30838</v>
      </c>
      <c r="G245" s="330">
        <v>22457</v>
      </c>
      <c r="H245" s="344">
        <v>3985</v>
      </c>
      <c r="I245" s="344">
        <v>8106</v>
      </c>
      <c r="J245" s="344">
        <v>1868</v>
      </c>
      <c r="K245" s="330">
        <f>D245-D244</f>
        <v>3</v>
      </c>
      <c r="L245" s="330">
        <v>7</v>
      </c>
      <c r="M245" s="330">
        <f>SUM(L3:L245)</f>
        <v>5929</v>
      </c>
      <c r="N245" s="344">
        <f>SUM(J99:J245)</f>
        <v>74925</v>
      </c>
      <c r="O245" s="330">
        <v>578</v>
      </c>
      <c r="P245" s="330">
        <v>322</v>
      </c>
      <c r="Q245" s="330">
        <v>93</v>
      </c>
    </row>
    <row r="246" ht="22.65" customHeight="1">
      <c r="B246" s="358">
        <v>44128</v>
      </c>
      <c r="C246" s="331">
        <v>110594</v>
      </c>
      <c r="D246" s="332">
        <v>5933</v>
      </c>
      <c r="E246" s="361"/>
      <c r="F246" s="332">
        <v>30838</v>
      </c>
      <c r="G246" s="332">
        <v>22457</v>
      </c>
      <c r="H246" s="346">
        <v>3985</v>
      </c>
      <c r="I246" s="346">
        <v>8106</v>
      </c>
      <c r="J246" s="346">
        <v>1477</v>
      </c>
      <c r="K246" s="332">
        <f>D246-D245</f>
        <v>0</v>
      </c>
      <c r="L246" s="332">
        <v>8</v>
      </c>
      <c r="M246" s="332">
        <f>SUM(L3:L246)</f>
        <v>5937</v>
      </c>
      <c r="N246" s="346">
        <f>SUM(J100:J246)</f>
        <v>75970</v>
      </c>
      <c r="O246" s="332">
        <v>713</v>
      </c>
      <c r="P246" s="332">
        <v>100</v>
      </c>
      <c r="Q246" s="332">
        <v>130</v>
      </c>
    </row>
    <row r="247" ht="22.65" customHeight="1">
      <c r="B247" s="358">
        <v>44129</v>
      </c>
      <c r="C247" s="329">
        <v>110594</v>
      </c>
      <c r="D247" s="330">
        <v>5933</v>
      </c>
      <c r="E247" s="362"/>
      <c r="F247" s="330">
        <v>30838</v>
      </c>
      <c r="G247" s="330">
        <v>22457</v>
      </c>
      <c r="H247" s="344">
        <v>3985</v>
      </c>
      <c r="I247" s="344">
        <v>8106</v>
      </c>
      <c r="J247" s="344">
        <v>514</v>
      </c>
      <c r="K247" s="330">
        <f>D247-D246</f>
        <v>0</v>
      </c>
      <c r="L247" s="330">
        <v>8</v>
      </c>
      <c r="M247" s="330">
        <f>SUM(L3:L247)</f>
        <v>5945</v>
      </c>
      <c r="N247" s="344">
        <f>SUM(J101:J247)</f>
        <v>76219</v>
      </c>
      <c r="O247" s="330">
        <v>79</v>
      </c>
      <c r="P247" s="330">
        <v>179</v>
      </c>
      <c r="Q247" s="330">
        <v>85</v>
      </c>
    </row>
    <row r="248" ht="22.65" customHeight="1">
      <c r="B248" s="358">
        <v>44130</v>
      </c>
      <c r="C248" s="331">
        <v>110594</v>
      </c>
      <c r="D248" s="332">
        <v>5933</v>
      </c>
      <c r="E248" s="361"/>
      <c r="F248" s="332">
        <v>30838</v>
      </c>
      <c r="G248" s="332">
        <v>22457</v>
      </c>
      <c r="H248" s="346">
        <v>3985</v>
      </c>
      <c r="I248" s="346">
        <v>8106</v>
      </c>
      <c r="J248" s="346">
        <v>1068</v>
      </c>
      <c r="K248" s="332">
        <f>D248-D247</f>
        <v>0</v>
      </c>
      <c r="L248" s="332">
        <v>11</v>
      </c>
      <c r="M248" s="332">
        <f>SUM(L3:L248)</f>
        <v>5956</v>
      </c>
      <c r="N248" s="346">
        <f>SUM(J102:J248)</f>
        <v>76639</v>
      </c>
      <c r="O248" s="332">
        <v>174</v>
      </c>
      <c r="P248" s="332">
        <v>173</v>
      </c>
      <c r="Q248" s="332">
        <v>134</v>
      </c>
    </row>
    <row r="249" ht="22.65" customHeight="1">
      <c r="B249" s="358">
        <v>44131</v>
      </c>
      <c r="C249" s="329">
        <v>115785</v>
      </c>
      <c r="D249" s="330">
        <v>5918</v>
      </c>
      <c r="E249" s="362"/>
      <c r="F249" s="330">
        <v>32516</v>
      </c>
      <c r="G249" s="330">
        <v>23328</v>
      </c>
      <c r="H249" s="344">
        <v>4407</v>
      </c>
      <c r="I249" s="344">
        <v>8652</v>
      </c>
      <c r="J249" s="344">
        <v>2415</v>
      </c>
      <c r="K249" s="330">
        <f>D249-D248</f>
        <v>-15</v>
      </c>
      <c r="L249" s="330">
        <v>9</v>
      </c>
      <c r="M249" s="330">
        <f>SUM(L3:L249)</f>
        <v>5965</v>
      </c>
      <c r="N249" s="344">
        <f>SUM(J103:J249)</f>
        <v>78153</v>
      </c>
      <c r="O249" s="330">
        <v>412</v>
      </c>
      <c r="P249" s="330">
        <v>458</v>
      </c>
      <c r="Q249" s="330">
        <v>116</v>
      </c>
    </row>
    <row r="250" ht="22.65" customHeight="1">
      <c r="B250" s="358">
        <v>44132</v>
      </c>
      <c r="C250" s="331">
        <v>117913</v>
      </c>
      <c r="D250" s="332">
        <v>5927</v>
      </c>
      <c r="E250" s="361"/>
      <c r="F250" s="332">
        <v>32915</v>
      </c>
      <c r="G250" s="332">
        <v>23648</v>
      </c>
      <c r="H250" s="346">
        <v>4553</v>
      </c>
      <c r="I250" s="346">
        <v>9001</v>
      </c>
      <c r="J250" s="346">
        <v>3390</v>
      </c>
      <c r="K250" s="332">
        <f>D250-D249</f>
        <v>9</v>
      </c>
      <c r="L250" s="332">
        <v>9</v>
      </c>
      <c r="M250" s="332">
        <f>SUM(L3:L250)</f>
        <v>5974</v>
      </c>
      <c r="N250" s="346">
        <f>SUM(J104:J250)</f>
        <v>80497</v>
      </c>
      <c r="O250" s="332">
        <v>1202</v>
      </c>
      <c r="P250" s="332">
        <v>610</v>
      </c>
      <c r="Q250" s="332">
        <v>125</v>
      </c>
    </row>
    <row r="251" ht="22.65" customHeight="1">
      <c r="B251" s="358">
        <v>44133</v>
      </c>
      <c r="C251" s="329">
        <v>121167</v>
      </c>
      <c r="D251" s="330">
        <v>5934</v>
      </c>
      <c r="E251" s="362"/>
      <c r="F251" s="330">
        <v>34070</v>
      </c>
      <c r="G251" s="330">
        <v>24154</v>
      </c>
      <c r="H251" s="344">
        <v>4662</v>
      </c>
      <c r="I251" s="344">
        <v>9512</v>
      </c>
      <c r="J251" s="344">
        <v>3263</v>
      </c>
      <c r="K251" s="330">
        <f>D251-D250</f>
        <v>7</v>
      </c>
      <c r="L251" s="330">
        <v>9</v>
      </c>
      <c r="M251" s="330">
        <f>SUM(L4:L251)</f>
        <v>5983</v>
      </c>
      <c r="N251" s="344">
        <f>SUM(J105:J251)</f>
        <v>82721</v>
      </c>
      <c r="O251" s="330">
        <v>1007</v>
      </c>
      <c r="P251" s="330">
        <v>526</v>
      </c>
      <c r="Q251" s="330">
        <v>131</v>
      </c>
    </row>
    <row r="252" ht="22.65" customHeight="1">
      <c r="B252" s="358">
        <v>44134</v>
      </c>
      <c r="C252" s="331">
        <v>124355</v>
      </c>
      <c r="D252" s="332">
        <v>5938</v>
      </c>
      <c r="E252" s="361"/>
      <c r="F252" s="332">
        <v>34937</v>
      </c>
      <c r="G252" s="332">
        <v>24896</v>
      </c>
      <c r="H252" s="346">
        <v>4828</v>
      </c>
      <c r="I252" s="346">
        <v>9981</v>
      </c>
      <c r="J252" s="346">
        <v>4056</v>
      </c>
      <c r="K252" s="332">
        <f>D252-D251</f>
        <v>4</v>
      </c>
      <c r="L252" s="332">
        <v>9</v>
      </c>
      <c r="M252" s="332">
        <f>SUM(L5:L252)</f>
        <v>5992</v>
      </c>
      <c r="N252" s="346">
        <f>SUM(J106:J252)</f>
        <v>85631</v>
      </c>
      <c r="O252" s="332">
        <v>1144</v>
      </c>
      <c r="P252" s="332">
        <v>596</v>
      </c>
      <c r="Q252" s="332">
        <v>221</v>
      </c>
    </row>
    <row r="253" ht="22.65" customHeight="1">
      <c r="B253" s="358">
        <v>44135</v>
      </c>
      <c r="C253" s="329">
        <v>124355</v>
      </c>
      <c r="D253" s="330">
        <v>5938</v>
      </c>
      <c r="E253" s="362"/>
      <c r="F253" s="330">
        <v>34937</v>
      </c>
      <c r="G253" s="330">
        <v>24896</v>
      </c>
      <c r="H253" s="344">
        <v>4828</v>
      </c>
      <c r="I253" s="344">
        <v>9981</v>
      </c>
      <c r="J253" s="344">
        <v>2987</v>
      </c>
      <c r="K253" s="330">
        <f>D253-D252</f>
        <v>0</v>
      </c>
      <c r="L253" s="330">
        <v>13</v>
      </c>
      <c r="M253" s="330">
        <f>SUM(L6:L253)</f>
        <v>6005</v>
      </c>
      <c r="N253" s="344">
        <f>SUM(J107:J253)</f>
        <v>87838</v>
      </c>
      <c r="O253" s="330">
        <v>1537</v>
      </c>
      <c r="P253" s="330">
        <v>202</v>
      </c>
      <c r="Q253" s="330">
        <v>122</v>
      </c>
    </row>
    <row r="254" ht="22.65" customHeight="1">
      <c r="B254" s="358">
        <v>44136</v>
      </c>
      <c r="C254" s="331">
        <v>124355</v>
      </c>
      <c r="D254" s="332">
        <v>5938</v>
      </c>
      <c r="E254" s="361"/>
      <c r="F254" s="332">
        <v>34937</v>
      </c>
      <c r="G254" s="332">
        <v>24896</v>
      </c>
      <c r="H254" s="346">
        <v>4828</v>
      </c>
      <c r="I254" s="346">
        <v>9981</v>
      </c>
      <c r="J254" s="346">
        <v>1298</v>
      </c>
      <c r="K254" s="332">
        <f>D254-D253</f>
        <v>0</v>
      </c>
      <c r="L254" s="332">
        <v>22</v>
      </c>
      <c r="M254" s="332">
        <f>SUM(L7:L254)</f>
        <v>6027</v>
      </c>
      <c r="N254" s="346">
        <f>SUM(J108:J254)</f>
        <v>88674</v>
      </c>
      <c r="O254" s="332">
        <v>275</v>
      </c>
      <c r="P254" s="332">
        <v>417</v>
      </c>
      <c r="Q254" s="332">
        <v>153</v>
      </c>
    </row>
    <row r="255" ht="22.65" customHeight="1">
      <c r="B255" s="358">
        <v>44137</v>
      </c>
      <c r="C255" s="329">
        <v>124355</v>
      </c>
      <c r="D255" s="330">
        <v>5938</v>
      </c>
      <c r="E255" s="362"/>
      <c r="F255" s="330">
        <v>34937</v>
      </c>
      <c r="G255" s="330">
        <v>24896</v>
      </c>
      <c r="H255" s="344">
        <v>4828</v>
      </c>
      <c r="I255" s="344">
        <v>9981</v>
      </c>
      <c r="J255" s="344">
        <v>1570</v>
      </c>
      <c r="K255" s="330">
        <f>D255-D254</f>
        <v>0</v>
      </c>
      <c r="L255" s="330">
        <v>20</v>
      </c>
      <c r="M255" s="330">
        <f>SUM(L8:L255)</f>
        <v>6047</v>
      </c>
      <c r="N255" s="344">
        <f>SUM(J109:J255)</f>
        <v>89567</v>
      </c>
      <c r="O255" s="330">
        <v>240</v>
      </c>
      <c r="P255" s="330">
        <v>137</v>
      </c>
      <c r="Q255" s="330">
        <v>161</v>
      </c>
    </row>
    <row r="256" ht="22.65" customHeight="1">
      <c r="B256" s="358">
        <v>44138</v>
      </c>
      <c r="C256" s="331">
        <v>134532</v>
      </c>
      <c r="D256" s="332">
        <v>5969</v>
      </c>
      <c r="E256" s="361"/>
      <c r="F256" s="332">
        <v>38254</v>
      </c>
      <c r="G256" s="332">
        <v>26260</v>
      </c>
      <c r="H256" s="346">
        <v>5395</v>
      </c>
      <c r="I256" s="346">
        <v>11146</v>
      </c>
      <c r="J256" s="346">
        <v>3609</v>
      </c>
      <c r="K256" s="332">
        <f>D256-D255</f>
        <v>31</v>
      </c>
      <c r="L256" s="332">
        <v>19</v>
      </c>
      <c r="M256" s="332">
        <f>SUM(L9:L256)</f>
        <v>6066</v>
      </c>
      <c r="N256" s="346">
        <f>SUM(J110:J256)</f>
        <v>92240</v>
      </c>
      <c r="O256" s="332">
        <v>841</v>
      </c>
      <c r="P256" s="332">
        <v>636</v>
      </c>
      <c r="Q256" s="332">
        <v>122</v>
      </c>
    </row>
    <row r="257" ht="22.65" customHeight="1">
      <c r="B257" s="358">
        <v>44139</v>
      </c>
      <c r="C257" s="329">
        <v>137730</v>
      </c>
      <c r="D257" s="330">
        <v>5997</v>
      </c>
      <c r="E257" s="362"/>
      <c r="F257" s="330">
        <v>38965</v>
      </c>
      <c r="G257" s="330">
        <v>26721</v>
      </c>
      <c r="H257" s="344">
        <v>5593</v>
      </c>
      <c r="I257" s="344">
        <v>11624</v>
      </c>
      <c r="J257" s="344">
        <v>4485</v>
      </c>
      <c r="K257" s="330">
        <f>D257-D256</f>
        <v>28</v>
      </c>
      <c r="L257" s="330">
        <v>21</v>
      </c>
      <c r="M257" s="330">
        <f>SUM(L4:L257)</f>
        <v>6087</v>
      </c>
      <c r="N257" s="344">
        <f>SUM(J111:J257)</f>
        <v>95288</v>
      </c>
      <c r="O257" s="330">
        <v>1527</v>
      </c>
      <c r="P257" s="330">
        <v>610</v>
      </c>
      <c r="Q257" s="330">
        <v>152</v>
      </c>
    </row>
    <row r="258" ht="22.65" customHeight="1">
      <c r="B258" s="358">
        <v>44140</v>
      </c>
      <c r="C258" s="331">
        <v>141764</v>
      </c>
      <c r="D258" s="332">
        <v>6002</v>
      </c>
      <c r="E258" s="361"/>
      <c r="F258" s="332">
        <v>40090</v>
      </c>
      <c r="G258" s="332">
        <v>27354</v>
      </c>
      <c r="H258" s="346">
        <v>5698</v>
      </c>
      <c r="I258" s="346">
        <v>12202</v>
      </c>
      <c r="J258" s="346">
        <v>4746</v>
      </c>
      <c r="K258" s="332">
        <f>D258-D257</f>
        <v>5</v>
      </c>
      <c r="L258" s="332">
        <v>22</v>
      </c>
      <c r="M258" s="332">
        <f>SUM(L5:L258)</f>
        <v>6109</v>
      </c>
      <c r="N258" s="346">
        <f>SUM(J112:J258)</f>
        <v>98741</v>
      </c>
      <c r="O258" s="332">
        <v>1607</v>
      </c>
      <c r="P258" s="332">
        <v>599</v>
      </c>
      <c r="Q258" s="332">
        <v>246</v>
      </c>
    </row>
    <row r="259" ht="22.65" customHeight="1">
      <c r="B259" s="358">
        <v>44141</v>
      </c>
      <c r="C259" s="329">
        <v>146461</v>
      </c>
      <c r="D259" s="330">
        <v>6022</v>
      </c>
      <c r="E259" s="362"/>
      <c r="F259" s="330">
        <v>41615</v>
      </c>
      <c r="G259" s="330">
        <v>28085</v>
      </c>
      <c r="H259" s="344">
        <v>5957</v>
      </c>
      <c r="I259" s="344">
        <v>12641</v>
      </c>
      <c r="J259" s="344">
        <v>4454</v>
      </c>
      <c r="K259" s="330">
        <f>D259-D258</f>
        <v>20</v>
      </c>
      <c r="L259" s="330">
        <v>25</v>
      </c>
      <c r="M259" s="330">
        <f>SUM(L6:L259)</f>
        <v>6134</v>
      </c>
      <c r="N259" s="344">
        <f>SUM(J113:J259)</f>
        <v>101866</v>
      </c>
      <c r="O259" s="330">
        <v>1127</v>
      </c>
      <c r="P259" s="330">
        <v>983</v>
      </c>
      <c r="Q259" s="330">
        <v>212</v>
      </c>
    </row>
    <row r="260" ht="22.65" customHeight="1">
      <c r="B260" s="358">
        <v>44142</v>
      </c>
      <c r="C260" s="331">
        <v>146461</v>
      </c>
      <c r="D260" s="332">
        <v>6022</v>
      </c>
      <c r="E260" s="361"/>
      <c r="F260" s="332">
        <v>41615</v>
      </c>
      <c r="G260" s="332">
        <v>28085</v>
      </c>
      <c r="H260" s="346">
        <v>5957</v>
      </c>
      <c r="I260" s="346">
        <v>12641</v>
      </c>
      <c r="J260" s="346">
        <v>4453</v>
      </c>
      <c r="K260" s="332">
        <f>D260-D259</f>
        <v>0</v>
      </c>
      <c r="L260" s="332">
        <v>26</v>
      </c>
      <c r="M260" s="332">
        <f>SUM(L7:L260)</f>
        <v>6160</v>
      </c>
      <c r="N260" s="346">
        <f>SUM(J114:J260)</f>
        <v>105287</v>
      </c>
      <c r="O260" s="332">
        <v>1974</v>
      </c>
      <c r="P260" s="332">
        <v>570</v>
      </c>
      <c r="Q260" s="332">
        <v>185</v>
      </c>
    </row>
    <row r="261" ht="22.65" customHeight="1">
      <c r="B261" s="358">
        <v>44143</v>
      </c>
      <c r="C261" s="329">
        <v>146461</v>
      </c>
      <c r="D261" s="330">
        <v>6022</v>
      </c>
      <c r="E261" s="362"/>
      <c r="F261" s="330">
        <v>41615</v>
      </c>
      <c r="G261" s="330">
        <v>28085</v>
      </c>
      <c r="H261" s="344">
        <v>5957</v>
      </c>
      <c r="I261" s="344">
        <v>12641</v>
      </c>
      <c r="J261" s="344">
        <v>2098</v>
      </c>
      <c r="K261" s="330">
        <f>D261-D260</f>
        <v>0</v>
      </c>
      <c r="L261" s="330">
        <v>22</v>
      </c>
      <c r="M261" s="330">
        <f>SUM(L8:L261)</f>
        <v>6182</v>
      </c>
      <c r="N261" s="344">
        <f>SUM(J115:J261)</f>
        <v>106967</v>
      </c>
      <c r="O261" s="330">
        <v>379</v>
      </c>
      <c r="P261" s="330">
        <v>536</v>
      </c>
      <c r="Q261" s="330">
        <v>147</v>
      </c>
    </row>
    <row r="262" ht="22.65" customHeight="1">
      <c r="B262" s="358">
        <v>44144</v>
      </c>
      <c r="C262" s="331">
        <v>146461</v>
      </c>
      <c r="D262" s="332">
        <v>6022</v>
      </c>
      <c r="E262" s="361"/>
      <c r="F262" s="332">
        <v>41615</v>
      </c>
      <c r="G262" s="332">
        <v>28085</v>
      </c>
      <c r="H262" s="346">
        <v>5957</v>
      </c>
      <c r="I262" s="346">
        <v>12641</v>
      </c>
      <c r="J262" s="346">
        <v>3727</v>
      </c>
      <c r="K262" s="332">
        <f>D262-D261</f>
        <v>0</v>
      </c>
      <c r="L262" s="332">
        <v>34</v>
      </c>
      <c r="M262" s="332">
        <f>SUM(L9:L262)</f>
        <v>6216</v>
      </c>
      <c r="N262" s="346">
        <f>SUM(J116:J262)</f>
        <v>110010</v>
      </c>
      <c r="O262" s="332">
        <v>548</v>
      </c>
      <c r="P262" s="332">
        <v>362</v>
      </c>
      <c r="Q262" s="332">
        <v>84</v>
      </c>
    </row>
    <row r="263" ht="22.65" customHeight="1">
      <c r="B263" s="358">
        <v>44145</v>
      </c>
      <c r="C263" s="329">
        <v>162240</v>
      </c>
      <c r="D263" s="330">
        <v>6057</v>
      </c>
      <c r="E263" s="362"/>
      <c r="F263" s="330">
        <v>46377</v>
      </c>
      <c r="G263" s="330">
        <v>30555</v>
      </c>
      <c r="H263" s="344">
        <v>6575</v>
      </c>
      <c r="I263" s="344">
        <v>14787</v>
      </c>
      <c r="J263" s="344">
        <v>4500</v>
      </c>
      <c r="K263" s="330">
        <f>D263-D262</f>
        <v>35</v>
      </c>
      <c r="L263" s="330">
        <v>35</v>
      </c>
      <c r="M263" s="330">
        <f>SUM(L10:L263)</f>
        <v>6251</v>
      </c>
      <c r="N263" s="344">
        <f>SUM(J117:J263)</f>
        <v>113301</v>
      </c>
      <c r="O263" s="330">
        <v>1255</v>
      </c>
      <c r="P263" s="330">
        <v>601</v>
      </c>
      <c r="Q263" s="330">
        <v>196</v>
      </c>
    </row>
    <row r="264" ht="22.65" customHeight="1">
      <c r="B264" s="358">
        <v>44146</v>
      </c>
      <c r="C264" s="331">
        <v>166707</v>
      </c>
      <c r="D264" s="332">
        <v>6082</v>
      </c>
      <c r="E264" s="361"/>
      <c r="F264" s="332">
        <v>47685</v>
      </c>
      <c r="G264" s="332">
        <v>31151</v>
      </c>
      <c r="H264" s="346">
        <v>6824</v>
      </c>
      <c r="I264" s="346">
        <v>15475</v>
      </c>
      <c r="J264" s="346">
        <v>5711</v>
      </c>
      <c r="K264" s="332">
        <f>D264-D263</f>
        <v>25</v>
      </c>
      <c r="L264" s="332">
        <v>27</v>
      </c>
      <c r="M264" s="332">
        <f>SUM(L11:L264)</f>
        <v>6278</v>
      </c>
      <c r="N264" s="346">
        <f>SUM(J118:J264)</f>
        <v>117555</v>
      </c>
      <c r="O264" s="332">
        <v>1966</v>
      </c>
      <c r="P264" s="332">
        <v>835</v>
      </c>
      <c r="Q264" s="332">
        <v>263</v>
      </c>
    </row>
    <row r="265" ht="22.65" customHeight="1">
      <c r="B265" s="358">
        <v>44147</v>
      </c>
      <c r="C265" s="329">
        <v>171365</v>
      </c>
      <c r="D265" s="330">
        <v>6122</v>
      </c>
      <c r="E265" s="362"/>
      <c r="F265" s="330">
        <v>49232</v>
      </c>
      <c r="G265" s="330">
        <v>31980</v>
      </c>
      <c r="H265" s="344">
        <v>6915</v>
      </c>
      <c r="I265" s="344">
        <v>15956</v>
      </c>
      <c r="J265" s="344">
        <v>5568</v>
      </c>
      <c r="K265" s="330">
        <f>D265-D264</f>
        <v>40</v>
      </c>
      <c r="L265" s="330">
        <v>27</v>
      </c>
      <c r="M265" s="330">
        <f>SUM(L12:L265)</f>
        <v>6305</v>
      </c>
      <c r="N265" s="344">
        <f>SUM(J119:J265)</f>
        <v>121629</v>
      </c>
      <c r="O265" s="330">
        <v>1695</v>
      </c>
      <c r="P265" s="330">
        <v>770</v>
      </c>
      <c r="Q265" s="330">
        <v>248</v>
      </c>
    </row>
    <row r="266" ht="22.65" customHeight="1">
      <c r="B266" s="358">
        <v>44148</v>
      </c>
      <c r="C266" s="331">
        <v>177355</v>
      </c>
      <c r="D266" s="332">
        <v>6164</v>
      </c>
      <c r="E266" s="361"/>
      <c r="F266" s="332">
        <v>51043</v>
      </c>
      <c r="G266" s="332">
        <v>32726</v>
      </c>
      <c r="H266" s="346">
        <v>7327</v>
      </c>
      <c r="I266" s="346">
        <v>16639</v>
      </c>
      <c r="J266" s="346">
        <v>6734</v>
      </c>
      <c r="K266" s="332">
        <f>D266-D265</f>
        <v>42</v>
      </c>
      <c r="L266" s="332">
        <v>32</v>
      </c>
      <c r="M266" s="332">
        <f>SUM(L13:L266)</f>
        <v>6337</v>
      </c>
      <c r="N266" s="346">
        <f>SUM(J120:J266)</f>
        <v>127154</v>
      </c>
      <c r="O266" s="332">
        <v>2247</v>
      </c>
      <c r="P266" s="332">
        <v>939</v>
      </c>
      <c r="Q266" s="332">
        <v>222</v>
      </c>
    </row>
    <row r="267" ht="22.65" customHeight="1">
      <c r="B267" s="358">
        <v>44149</v>
      </c>
      <c r="C267" s="329">
        <v>177355</v>
      </c>
      <c r="D267" s="330">
        <v>6164</v>
      </c>
      <c r="E267" s="362"/>
      <c r="F267" s="330">
        <v>51043</v>
      </c>
      <c r="G267" s="330">
        <v>32726</v>
      </c>
      <c r="H267" s="344">
        <v>7327</v>
      </c>
      <c r="I267" s="344">
        <v>16639</v>
      </c>
      <c r="J267" s="344">
        <v>3515</v>
      </c>
      <c r="K267" s="330">
        <f>D267-D266</f>
        <v>0</v>
      </c>
      <c r="L267" s="330">
        <v>36</v>
      </c>
      <c r="M267" s="330">
        <f>SUM(L14:L267)</f>
        <v>6373</v>
      </c>
      <c r="N267" s="344">
        <f>SUM(J121:J267)</f>
        <v>129971</v>
      </c>
      <c r="O267" s="330">
        <v>1364</v>
      </c>
      <c r="P267" s="330">
        <v>373</v>
      </c>
      <c r="Q267" s="330">
        <v>182</v>
      </c>
    </row>
    <row r="268" ht="22.65" customHeight="1">
      <c r="B268" s="358">
        <v>44150</v>
      </c>
      <c r="C268" s="331">
        <v>177355</v>
      </c>
      <c r="D268" s="332">
        <v>6164</v>
      </c>
      <c r="E268" s="361"/>
      <c r="F268" s="332">
        <v>51043</v>
      </c>
      <c r="G268" s="332">
        <v>32726</v>
      </c>
      <c r="H268" s="346">
        <v>7327</v>
      </c>
      <c r="I268" s="346">
        <v>16639</v>
      </c>
      <c r="J268" s="346">
        <v>1582</v>
      </c>
      <c r="K268" s="332">
        <f>D268-D267</f>
        <v>0</v>
      </c>
      <c r="L268" s="332">
        <v>39</v>
      </c>
      <c r="M268" s="332">
        <f>SUM(L15:L268)</f>
        <v>6412</v>
      </c>
      <c r="N268" s="346">
        <f>SUM(J122:J268)</f>
        <v>131232</v>
      </c>
      <c r="O268" s="332">
        <v>416</v>
      </c>
      <c r="P268" s="332">
        <v>311</v>
      </c>
      <c r="Q268" s="332">
        <v>28</v>
      </c>
    </row>
    <row r="269" ht="22.65" customHeight="1">
      <c r="B269" s="358">
        <v>44151</v>
      </c>
      <c r="C269" s="329">
        <v>177355</v>
      </c>
      <c r="D269" s="330">
        <v>6164</v>
      </c>
      <c r="E269" s="362"/>
      <c r="F269" s="330">
        <v>51043</v>
      </c>
      <c r="G269" s="330">
        <v>32726</v>
      </c>
      <c r="H269" s="344">
        <v>7327</v>
      </c>
      <c r="I269" s="344">
        <v>16639</v>
      </c>
      <c r="J269" s="344">
        <v>2547</v>
      </c>
      <c r="K269" s="330">
        <f>D269-D268</f>
        <v>0</v>
      </c>
      <c r="L269" s="330">
        <v>36</v>
      </c>
      <c r="M269" s="330">
        <f>SUM(L16:L269)</f>
        <v>6448</v>
      </c>
      <c r="N269" s="344">
        <f>SUM(J123:J269)</f>
        <v>132979</v>
      </c>
      <c r="O269" s="330">
        <v>644</v>
      </c>
      <c r="P269" s="330">
        <v>259</v>
      </c>
      <c r="Q269" s="330">
        <v>120</v>
      </c>
    </row>
    <row r="270" ht="22.65" customHeight="1">
      <c r="B270" s="358">
        <v>44152</v>
      </c>
      <c r="C270" s="331">
        <v>192439</v>
      </c>
      <c r="D270" s="332">
        <v>6225</v>
      </c>
      <c r="E270" s="361"/>
      <c r="F270" s="332">
        <v>55950</v>
      </c>
      <c r="G270" s="332">
        <v>34663</v>
      </c>
      <c r="H270" s="346">
        <v>7822</v>
      </c>
      <c r="I270" s="346">
        <v>18574</v>
      </c>
      <c r="J270" s="346">
        <v>4460</v>
      </c>
      <c r="K270" s="332">
        <f>D270-D269</f>
        <v>61</v>
      </c>
      <c r="L270" s="332">
        <v>39</v>
      </c>
      <c r="M270" s="332">
        <f>SUM(L17:L270)</f>
        <v>6487</v>
      </c>
      <c r="N270" s="346">
        <f>SUM(J124:J270)</f>
        <v>136128</v>
      </c>
      <c r="O270" s="332">
        <v>1314</v>
      </c>
      <c r="P270" s="332">
        <v>365</v>
      </c>
      <c r="Q270" s="332">
        <v>255</v>
      </c>
    </row>
    <row r="271" ht="22.65" customHeight="1">
      <c r="B271" s="358">
        <v>44153</v>
      </c>
      <c r="C271" s="329">
        <v>196446</v>
      </c>
      <c r="D271" s="330">
        <v>6321</v>
      </c>
      <c r="E271" s="362"/>
      <c r="F271" s="330">
        <v>57149</v>
      </c>
      <c r="G271" s="330">
        <v>34983</v>
      </c>
      <c r="H271" s="344">
        <v>8077</v>
      </c>
      <c r="I271" s="344">
        <v>19158</v>
      </c>
      <c r="J271" s="344">
        <v>4961</v>
      </c>
      <c r="K271" s="330">
        <f>D271-D270</f>
        <v>96</v>
      </c>
      <c r="L271" s="330">
        <v>49</v>
      </c>
      <c r="M271" s="330">
        <f>SUM(L18:L271)</f>
        <v>6536</v>
      </c>
      <c r="N271" s="344">
        <f>SUM(J125:J271)</f>
        <v>139391</v>
      </c>
      <c r="O271" s="330">
        <v>1437</v>
      </c>
      <c r="P271" s="330">
        <v>917</v>
      </c>
      <c r="Q271" s="330">
        <v>113</v>
      </c>
    </row>
    <row r="272" ht="22.65" customHeight="1">
      <c r="B272" s="358">
        <v>44154</v>
      </c>
      <c r="C272" s="331">
        <v>201055</v>
      </c>
      <c r="D272" s="332">
        <v>6340</v>
      </c>
      <c r="E272" s="361"/>
      <c r="F272" s="332">
        <v>58154</v>
      </c>
      <c r="G272" s="332">
        <v>35945</v>
      </c>
      <c r="H272" s="346">
        <v>8257</v>
      </c>
      <c r="I272" s="346">
        <v>19855</v>
      </c>
      <c r="J272" s="346">
        <v>7623</v>
      </c>
      <c r="K272" s="332">
        <f>D272-D271</f>
        <v>19</v>
      </c>
      <c r="L272" s="332">
        <v>42</v>
      </c>
      <c r="M272" s="332">
        <f>SUM(L19:L272)</f>
        <v>6578</v>
      </c>
      <c r="N272" s="346">
        <f>SUM(J126:J272)</f>
        <v>145734</v>
      </c>
      <c r="O272" s="332">
        <v>1843</v>
      </c>
      <c r="P272" s="332">
        <v>1263</v>
      </c>
      <c r="Q272" s="332">
        <v>233</v>
      </c>
    </row>
    <row r="273" ht="22.65" customHeight="1">
      <c r="B273" s="358">
        <v>44155</v>
      </c>
      <c r="C273" s="329">
        <v>208295</v>
      </c>
      <c r="D273" s="330">
        <v>6406</v>
      </c>
      <c r="E273" s="362"/>
      <c r="F273" s="330">
        <v>59714</v>
      </c>
      <c r="G273" s="330">
        <v>37147</v>
      </c>
      <c r="H273" s="344">
        <v>8466</v>
      </c>
      <c r="I273" s="344">
        <v>20999</v>
      </c>
      <c r="J273" s="344">
        <v>5464</v>
      </c>
      <c r="K273" s="330">
        <f>D273-D272</f>
        <v>66</v>
      </c>
      <c r="L273" s="330">
        <v>43</v>
      </c>
      <c r="M273" s="330">
        <f>SUM(L20:L273)</f>
        <v>6620</v>
      </c>
      <c r="N273" s="344">
        <f>SUM(J127:J273)</f>
        <v>149995</v>
      </c>
      <c r="O273" s="330">
        <v>1875</v>
      </c>
      <c r="P273" s="370">
        <v>709</v>
      </c>
      <c r="Q273" s="370">
        <v>185</v>
      </c>
    </row>
    <row r="274" ht="22.65" customHeight="1">
      <c r="B274" s="358">
        <v>44156</v>
      </c>
      <c r="C274" s="331">
        <v>208295</v>
      </c>
      <c r="D274" s="332">
        <v>6406</v>
      </c>
      <c r="E274" s="361"/>
      <c r="F274" s="332">
        <v>59714</v>
      </c>
      <c r="G274" s="332">
        <v>37147</v>
      </c>
      <c r="H274" s="346">
        <v>8466</v>
      </c>
      <c r="I274" s="346">
        <v>20999</v>
      </c>
      <c r="J274" s="346">
        <v>4494</v>
      </c>
      <c r="K274" s="332">
        <f>D274-D273</f>
        <v>0</v>
      </c>
      <c r="L274" s="332">
        <v>44</v>
      </c>
      <c r="M274" s="332">
        <f>SUM(L21:L274)</f>
        <v>6664</v>
      </c>
      <c r="N274" s="346">
        <f>SUM(J128:J274)</f>
        <v>153734</v>
      </c>
      <c r="O274" s="332">
        <v>1682</v>
      </c>
      <c r="P274" s="371">
        <v>703</v>
      </c>
      <c r="Q274" s="371">
        <v>107</v>
      </c>
    </row>
    <row r="275" ht="22.65" customHeight="1">
      <c r="B275" s="358">
        <v>44157</v>
      </c>
      <c r="C275" s="329">
        <v>208295</v>
      </c>
      <c r="D275" s="330">
        <v>6406</v>
      </c>
      <c r="E275" s="362"/>
      <c r="F275" s="330">
        <v>59714</v>
      </c>
      <c r="G275" s="330">
        <v>37147</v>
      </c>
      <c r="H275" s="344">
        <v>8466</v>
      </c>
      <c r="I275" s="344">
        <v>20999</v>
      </c>
      <c r="J275" s="344">
        <v>2422</v>
      </c>
      <c r="K275" s="330">
        <f>D275-D274</f>
        <v>0</v>
      </c>
      <c r="L275" s="330">
        <v>54</v>
      </c>
      <c r="M275" s="330">
        <f>SUM(L22:L275)</f>
        <v>6717</v>
      </c>
      <c r="N275" s="344">
        <f>SUM(J129:J275)</f>
        <v>155741</v>
      </c>
      <c r="O275" s="370">
        <v>730</v>
      </c>
      <c r="P275" s="370">
        <v>369</v>
      </c>
      <c r="Q275" s="370">
        <v>208</v>
      </c>
    </row>
    <row r="276" ht="22.65" customHeight="1">
      <c r="B276" s="358">
        <v>44158</v>
      </c>
      <c r="C276" s="331">
        <v>208295</v>
      </c>
      <c r="D276" s="332">
        <v>6406</v>
      </c>
      <c r="E276" s="361"/>
      <c r="F276" s="332">
        <v>59714</v>
      </c>
      <c r="G276" s="332">
        <v>37147</v>
      </c>
      <c r="H276" s="346">
        <v>8466</v>
      </c>
      <c r="I276" s="346">
        <v>20999</v>
      </c>
      <c r="J276" s="346">
        <v>3875</v>
      </c>
      <c r="K276" s="332">
        <f>D276-D275</f>
        <v>0</v>
      </c>
      <c r="L276" s="332">
        <v>47</v>
      </c>
      <c r="M276" s="332">
        <f>SUM(L23:L276)</f>
        <v>6763</v>
      </c>
      <c r="N276" s="346">
        <f>SUM(J130:J276)</f>
        <v>158889</v>
      </c>
      <c r="O276" s="371">
        <v>989</v>
      </c>
      <c r="P276" s="371">
        <v>280</v>
      </c>
      <c r="Q276" s="371">
        <v>102</v>
      </c>
    </row>
    <row r="277" ht="22.65" customHeight="1">
      <c r="B277" s="358">
        <v>44159</v>
      </c>
      <c r="C277" s="329">
        <v>225560</v>
      </c>
      <c r="D277" s="330">
        <v>6500</v>
      </c>
      <c r="E277" s="362"/>
      <c r="F277" s="330">
        <v>65736</v>
      </c>
      <c r="G277" s="330">
        <v>39278</v>
      </c>
      <c r="H277" s="344">
        <v>9039</v>
      </c>
      <c r="I277" s="344">
        <v>23233</v>
      </c>
      <c r="J277" s="344">
        <v>5676</v>
      </c>
      <c r="K277" s="330">
        <f>D277-D276</f>
        <v>94</v>
      </c>
      <c r="L277" s="330">
        <v>43</v>
      </c>
      <c r="M277" s="330">
        <f>SUM(L24:L277)</f>
        <v>6804</v>
      </c>
      <c r="N277" s="344">
        <f>SUM(J131:J277)</f>
        <v>163762</v>
      </c>
      <c r="O277" s="370">
        <v>1481</v>
      </c>
      <c r="P277" s="370">
        <v>724</v>
      </c>
      <c r="Q277" s="370">
        <v>232</v>
      </c>
    </row>
    <row r="278" ht="22.65" customHeight="1">
      <c r="B278" s="358">
        <v>44160</v>
      </c>
      <c r="C278" s="331">
        <v>230514</v>
      </c>
      <c r="D278" s="332">
        <v>6555</v>
      </c>
      <c r="E278" s="361"/>
      <c r="F278" s="332">
        <v>67060</v>
      </c>
      <c r="G278" s="332">
        <v>39653</v>
      </c>
      <c r="H278" s="346">
        <v>9319</v>
      </c>
      <c r="I278" s="346">
        <v>24183</v>
      </c>
      <c r="J278" s="346">
        <v>6062</v>
      </c>
      <c r="K278" s="332">
        <f>D278-D277</f>
        <v>55</v>
      </c>
      <c r="L278" s="332">
        <v>34</v>
      </c>
      <c r="M278" s="332">
        <f>SUM(L25:L278)</f>
        <v>6836</v>
      </c>
      <c r="N278" s="346">
        <f>SUM(J132:J278)</f>
        <v>169140</v>
      </c>
      <c r="O278" s="371">
        <v>2038</v>
      </c>
      <c r="P278" s="371">
        <v>481</v>
      </c>
      <c r="Q278" s="371">
        <v>122</v>
      </c>
    </row>
    <row r="279" ht="22.65" customHeight="1">
      <c r="B279" s="358">
        <v>44161</v>
      </c>
      <c r="C279" s="329">
        <v>236355</v>
      </c>
      <c r="D279" s="330">
        <v>6622</v>
      </c>
      <c r="E279" s="362"/>
      <c r="F279" s="330">
        <v>68508</v>
      </c>
      <c r="G279" s="330">
        <v>40484</v>
      </c>
      <c r="H279" s="344">
        <v>9443</v>
      </c>
      <c r="I279" s="344">
        <v>25115</v>
      </c>
      <c r="J279" s="344">
        <v>6906</v>
      </c>
      <c r="K279" s="330">
        <f>D279-D278</f>
        <v>67</v>
      </c>
      <c r="L279" s="330">
        <v>33</v>
      </c>
      <c r="M279" s="330">
        <f>SUM(L26:L279)</f>
        <v>6868</v>
      </c>
      <c r="N279" s="344">
        <f>SUM(J133:J279)</f>
        <v>175359</v>
      </c>
      <c r="O279" s="370">
        <v>2499</v>
      </c>
      <c r="P279" s="370">
        <v>1133</v>
      </c>
      <c r="Q279" s="370">
        <v>120</v>
      </c>
    </row>
    <row r="280" ht="22.65" customHeight="1">
      <c r="B280" s="358">
        <v>44162</v>
      </c>
      <c r="C280" s="331">
        <v>243129</v>
      </c>
      <c r="D280" s="332">
        <v>6681</v>
      </c>
      <c r="E280" s="361"/>
      <c r="F280" s="332">
        <v>70824</v>
      </c>
      <c r="G280" s="332">
        <v>41444</v>
      </c>
      <c r="H280" s="346">
        <v>9571</v>
      </c>
      <c r="I280" s="346">
        <v>25867</v>
      </c>
      <c r="J280" s="346">
        <v>6464</v>
      </c>
      <c r="K280" s="332">
        <f>D280-D279</f>
        <v>59</v>
      </c>
      <c r="L280" s="332">
        <v>26</v>
      </c>
      <c r="M280" s="332">
        <f>SUM(L27:L280)</f>
        <v>6888</v>
      </c>
      <c r="N280" s="346">
        <f>SUM(J134:J280)</f>
        <v>181129</v>
      </c>
      <c r="O280" s="371">
        <v>2190</v>
      </c>
      <c r="P280" s="371">
        <v>704</v>
      </c>
      <c r="Q280" s="371">
        <v>139</v>
      </c>
    </row>
    <row r="281" ht="22.65" customHeight="1">
      <c r="B281" s="358">
        <v>44163</v>
      </c>
      <c r="C281" s="329">
        <v>243129</v>
      </c>
      <c r="D281" s="330">
        <v>6681</v>
      </c>
      <c r="E281" s="362"/>
      <c r="F281" s="330">
        <v>70824</v>
      </c>
      <c r="G281" s="330">
        <v>41444</v>
      </c>
      <c r="H281" s="344">
        <v>9571</v>
      </c>
      <c r="I281" s="344">
        <v>25867</v>
      </c>
      <c r="J281" s="344">
        <v>3825</v>
      </c>
      <c r="K281" s="330">
        <f>D281-D280</f>
        <v>0</v>
      </c>
      <c r="L281" s="330">
        <v>18</v>
      </c>
      <c r="M281" s="330">
        <f>SUM(L28:L281)</f>
        <v>6899</v>
      </c>
      <c r="N281" s="344">
        <f>SUM(J135:J281)</f>
        <v>184590</v>
      </c>
      <c r="O281" s="370">
        <v>1185</v>
      </c>
      <c r="P281" s="370">
        <v>706</v>
      </c>
      <c r="Q281" s="370">
        <v>115</v>
      </c>
    </row>
    <row r="282" ht="22.65" customHeight="1">
      <c r="B282" s="358">
        <v>44164</v>
      </c>
      <c r="C282" s="331">
        <v>243129</v>
      </c>
      <c r="D282" s="332">
        <v>6681</v>
      </c>
      <c r="E282" s="361"/>
      <c r="F282" s="332">
        <v>70824</v>
      </c>
      <c r="G282" s="332">
        <v>41444</v>
      </c>
      <c r="H282" s="346">
        <v>9571</v>
      </c>
      <c r="I282" s="346">
        <v>25867</v>
      </c>
      <c r="J282" s="346">
        <v>2752</v>
      </c>
      <c r="K282" s="332">
        <f>D282-D281</f>
        <v>0</v>
      </c>
      <c r="L282" s="332">
        <v>18</v>
      </c>
      <c r="M282" s="332">
        <f>SUM(L29:L282)</f>
        <v>6908</v>
      </c>
      <c r="N282" s="346">
        <f>SUM(J136:J282)</f>
        <v>187027</v>
      </c>
      <c r="O282" s="371">
        <v>745</v>
      </c>
      <c r="P282" s="371">
        <v>333</v>
      </c>
      <c r="Q282" s="371">
        <v>59</v>
      </c>
    </row>
    <row r="283" ht="22.65" customHeight="1">
      <c r="B283" s="358">
        <v>44165</v>
      </c>
      <c r="C283" s="329">
        <v>243129</v>
      </c>
      <c r="D283" s="330">
        <v>6681</v>
      </c>
      <c r="E283" s="362"/>
      <c r="F283" s="330">
        <v>70824</v>
      </c>
      <c r="G283" s="330">
        <v>41444</v>
      </c>
      <c r="H283" s="344">
        <v>9571</v>
      </c>
      <c r="I283" s="344">
        <v>25867</v>
      </c>
      <c r="J283" s="344">
        <v>3491</v>
      </c>
      <c r="K283" s="330">
        <f>D283-D282</f>
        <v>0</v>
      </c>
      <c r="L283" s="330">
        <v>10</v>
      </c>
      <c r="M283" s="330">
        <f>SUM(L30:L283)</f>
        <v>6910</v>
      </c>
      <c r="N283" s="344">
        <f>SUM(J137:J283)</f>
        <v>190267</v>
      </c>
      <c r="O283" s="370">
        <v>1054</v>
      </c>
      <c r="P283" s="370">
        <v>275</v>
      </c>
      <c r="Q283" s="370">
        <v>60</v>
      </c>
    </row>
    <row r="284" ht="22.65" customHeight="1">
      <c r="B284" s="358">
        <v>44166</v>
      </c>
      <c r="C284" s="331">
        <v>260758</v>
      </c>
      <c r="D284" s="332">
        <v>6798</v>
      </c>
      <c r="E284" s="361"/>
      <c r="F284" s="332">
        <v>76802</v>
      </c>
      <c r="G284" s="332">
        <v>43607</v>
      </c>
      <c r="H284" s="346">
        <v>9928</v>
      </c>
      <c r="I284" s="346">
        <v>28748</v>
      </c>
      <c r="J284" s="346">
        <v>5073</v>
      </c>
      <c r="K284" s="332">
        <f>D284-D283</f>
        <v>117</v>
      </c>
      <c r="L284" s="332">
        <v>3</v>
      </c>
      <c r="M284" s="332">
        <f>SUM(L31:L284)</f>
        <v>6902</v>
      </c>
      <c r="N284" s="346">
        <f>SUM(J138:J284)</f>
        <v>195062</v>
      </c>
      <c r="O284" s="371">
        <v>1621</v>
      </c>
      <c r="P284" s="371">
        <v>448</v>
      </c>
      <c r="Q284" s="371">
        <v>147</v>
      </c>
    </row>
    <row r="285" ht="22.65" customHeight="1">
      <c r="B285" s="358">
        <v>44167</v>
      </c>
      <c r="C285" s="329">
        <v>266158</v>
      </c>
      <c r="D285" s="330">
        <v>6972</v>
      </c>
      <c r="E285" s="362"/>
      <c r="F285" s="330">
        <v>78617</v>
      </c>
      <c r="G285" s="330">
        <v>44080</v>
      </c>
      <c r="H285" s="344">
        <v>10081</v>
      </c>
      <c r="I285" s="344">
        <v>29581</v>
      </c>
      <c r="J285" s="344">
        <v>0</v>
      </c>
      <c r="K285" s="330">
        <f>D285-D284</f>
        <v>174</v>
      </c>
      <c r="L285" s="330">
        <v>0</v>
      </c>
      <c r="M285" s="330">
        <f>SUM(L32:L285)</f>
        <v>6891</v>
      </c>
      <c r="N285" s="344">
        <f>SUM(J139:J285)</f>
        <v>194529</v>
      </c>
      <c r="O285" s="330">
        <v>0</v>
      </c>
      <c r="P285" s="330">
        <v>0</v>
      </c>
      <c r="Q285" s="330">
        <v>0</v>
      </c>
    </row>
  </sheetData>
  <mergeCells count="1">
    <mergeCell ref="B2:Q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dimension ref="B3:I286"/>
  <sheetViews>
    <sheetView workbookViewId="0" showGridLines="0" defaultGridColor="1"/>
  </sheetViews>
  <sheetFormatPr defaultColWidth="16.3333" defaultRowHeight="20.05" customHeight="1" outlineLevelRow="0" outlineLevelCol="0"/>
  <cols>
    <col min="1" max="1" width="15.7344" style="372" customWidth="1"/>
    <col min="2" max="9" width="16.3516" style="372" customWidth="1"/>
    <col min="10" max="16384" width="16.3516" style="372" customWidth="1"/>
  </cols>
  <sheetData>
    <row r="1" ht="74.55" customHeight="1"/>
    <row r="2" ht="36.45" customHeight="1">
      <c r="B2" t="s" s="2">
        <v>81</v>
      </c>
      <c r="C2" s="2"/>
      <c r="D2" s="2"/>
      <c r="E2" s="2"/>
      <c r="F2" s="2"/>
      <c r="G2" s="2"/>
      <c r="H2" s="2"/>
      <c r="I2" s="2"/>
    </row>
    <row r="3" ht="52.9" customHeight="1">
      <c r="B3" t="s" s="3">
        <v>61</v>
      </c>
      <c r="C3" t="s" s="318">
        <v>82</v>
      </c>
      <c r="D3" t="s" s="320">
        <v>83</v>
      </c>
      <c r="E3" t="s" s="321">
        <v>64</v>
      </c>
      <c r="F3" t="s" s="319">
        <v>24</v>
      </c>
      <c r="G3" t="s" s="320">
        <v>84</v>
      </c>
      <c r="H3" t="s" s="318">
        <v>85</v>
      </c>
      <c r="I3" t="s" s="322">
        <v>86</v>
      </c>
    </row>
    <row r="4" ht="22.9" customHeight="1">
      <c r="B4" s="373">
        <v>43885</v>
      </c>
      <c r="C4" s="326">
        <v>1</v>
      </c>
      <c r="D4" s="327">
        <v>0</v>
      </c>
      <c r="E4" s="327">
        <v>1</v>
      </c>
      <c r="F4" s="327">
        <v>0</v>
      </c>
      <c r="G4" s="327">
        <v>0</v>
      </c>
      <c r="H4" s="327">
        <v>0</v>
      </c>
      <c r="I4" s="327">
        <f>C4-(D4+E4)</f>
        <v>0</v>
      </c>
    </row>
    <row r="5" ht="22.65" customHeight="1">
      <c r="B5" s="358">
        <v>43886</v>
      </c>
      <c r="C5" s="329">
        <v>1</v>
      </c>
      <c r="D5" s="330">
        <v>0</v>
      </c>
      <c r="E5" s="330">
        <v>1</v>
      </c>
      <c r="F5" s="330">
        <v>0</v>
      </c>
      <c r="G5" s="330">
        <f>D5-D4</f>
        <v>0</v>
      </c>
      <c r="H5" s="330">
        <f>C5-C4</f>
        <v>0</v>
      </c>
      <c r="I5" s="330">
        <f>C5-(D5+E5)</f>
        <v>0</v>
      </c>
    </row>
    <row r="6" ht="22.65" customHeight="1">
      <c r="B6" s="328">
        <v>43887</v>
      </c>
      <c r="C6" s="331">
        <v>1</v>
      </c>
      <c r="D6" s="332">
        <v>0</v>
      </c>
      <c r="E6" s="332">
        <v>1</v>
      </c>
      <c r="F6" s="332">
        <v>0</v>
      </c>
      <c r="G6" s="332">
        <f>D6-D5</f>
        <v>0</v>
      </c>
      <c r="H6" s="332">
        <f>C6-C5</f>
        <v>0</v>
      </c>
      <c r="I6" s="332">
        <f>C6-(D6+E6)</f>
        <v>0</v>
      </c>
    </row>
    <row r="7" ht="22.65" customHeight="1">
      <c r="B7" s="328">
        <v>43888</v>
      </c>
      <c r="C7" s="329">
        <v>1</v>
      </c>
      <c r="D7" s="330">
        <v>0</v>
      </c>
      <c r="E7" s="330">
        <v>1</v>
      </c>
      <c r="F7" s="330">
        <v>0</v>
      </c>
      <c r="G7" s="330">
        <f>D7-D6</f>
        <v>0</v>
      </c>
      <c r="H7" s="330">
        <f>C7-C6</f>
        <v>0</v>
      </c>
      <c r="I7" s="330">
        <f>C7-(D7+E7)</f>
        <v>0</v>
      </c>
    </row>
    <row r="8" ht="22.65" customHeight="1">
      <c r="B8" s="328">
        <v>43889</v>
      </c>
      <c r="C8" s="331">
        <v>1</v>
      </c>
      <c r="D8" s="332">
        <v>0</v>
      </c>
      <c r="E8" s="332">
        <v>1</v>
      </c>
      <c r="F8" s="332">
        <v>0</v>
      </c>
      <c r="G8" s="332">
        <f>D8-D7</f>
        <v>0</v>
      </c>
      <c r="H8" s="332">
        <f>C8-C7</f>
        <v>0</v>
      </c>
      <c r="I8" s="332">
        <f>C8-(D8+E8)</f>
        <v>0</v>
      </c>
    </row>
    <row r="9" ht="22.65" customHeight="1">
      <c r="B9" s="328">
        <v>43890</v>
      </c>
      <c r="C9" s="329">
        <v>1</v>
      </c>
      <c r="D9" s="330">
        <v>0</v>
      </c>
      <c r="E9" s="330">
        <v>1</v>
      </c>
      <c r="F9" s="330">
        <v>0</v>
      </c>
      <c r="G9" s="330">
        <f>D9-D8</f>
        <v>0</v>
      </c>
      <c r="H9" s="330">
        <f>C9-C8</f>
        <v>0</v>
      </c>
      <c r="I9" s="330">
        <f>C9-(D9+E9)</f>
        <v>0</v>
      </c>
    </row>
    <row r="10" ht="22.65" customHeight="1">
      <c r="B10" s="328">
        <v>43891</v>
      </c>
      <c r="C10" s="331">
        <v>2</v>
      </c>
      <c r="D10" s="332">
        <v>0</v>
      </c>
      <c r="E10" s="332">
        <v>1</v>
      </c>
      <c r="F10" s="332">
        <v>0</v>
      </c>
      <c r="G10" s="332">
        <f>D10-D9</f>
        <v>0</v>
      </c>
      <c r="H10" s="332">
        <f>C10-C9</f>
        <v>1</v>
      </c>
      <c r="I10" s="332">
        <f>C10-(D10+E10)</f>
        <v>1</v>
      </c>
    </row>
    <row r="11" ht="22.65" customHeight="1">
      <c r="B11" s="328">
        <v>43892</v>
      </c>
      <c r="C11" s="329">
        <v>8</v>
      </c>
      <c r="D11" s="330">
        <v>0</v>
      </c>
      <c r="E11" s="330">
        <v>1</v>
      </c>
      <c r="F11" s="330">
        <v>0</v>
      </c>
      <c r="G11" s="330">
        <f>D11-D10</f>
        <v>0</v>
      </c>
      <c r="H11" s="330">
        <f>C11-C10</f>
        <v>6</v>
      </c>
      <c r="I11" s="330">
        <f>C11-(D11+E11)</f>
        <v>7</v>
      </c>
    </row>
    <row r="12" ht="22.65" customHeight="1">
      <c r="B12" s="328">
        <v>43893</v>
      </c>
      <c r="C12" s="331">
        <v>13</v>
      </c>
      <c r="D12" s="332">
        <v>0</v>
      </c>
      <c r="E12" s="332">
        <v>1</v>
      </c>
      <c r="F12" s="332">
        <v>0</v>
      </c>
      <c r="G12" s="332">
        <f>D12-D11</f>
        <v>0</v>
      </c>
      <c r="H12" s="332">
        <f>C12-C11</f>
        <v>5</v>
      </c>
      <c r="I12" s="332">
        <f>C12-(D12+E12)</f>
        <v>12</v>
      </c>
    </row>
    <row r="13" ht="22.65" customHeight="1">
      <c r="B13" s="328">
        <v>43894</v>
      </c>
      <c r="C13" s="329">
        <v>23</v>
      </c>
      <c r="D13" s="330">
        <v>0</v>
      </c>
      <c r="E13" s="330">
        <v>1</v>
      </c>
      <c r="F13" s="330">
        <v>0</v>
      </c>
      <c r="G13" s="330">
        <f>D13-D12</f>
        <v>0</v>
      </c>
      <c r="H13" s="330">
        <f>C13-C12</f>
        <v>10</v>
      </c>
      <c r="I13" s="330">
        <f>C13-(D13+E13)</f>
        <v>22</v>
      </c>
    </row>
    <row r="14" ht="22.65" customHeight="1">
      <c r="B14" s="328">
        <v>43895</v>
      </c>
      <c r="C14" s="331">
        <v>50</v>
      </c>
      <c r="D14" s="332">
        <v>0</v>
      </c>
      <c r="E14" s="332">
        <v>1</v>
      </c>
      <c r="F14" s="332">
        <v>0</v>
      </c>
      <c r="G14" s="332">
        <f>D14-D13</f>
        <v>0</v>
      </c>
      <c r="H14" s="332">
        <f>C14-C13</f>
        <v>27</v>
      </c>
      <c r="I14" s="332">
        <f>C14-(D14+E14)</f>
        <v>49</v>
      </c>
    </row>
    <row r="15" ht="22.65" customHeight="1">
      <c r="B15" s="328">
        <v>43896</v>
      </c>
      <c r="C15" s="329">
        <v>109</v>
      </c>
      <c r="D15" s="330">
        <v>0</v>
      </c>
      <c r="E15" s="330">
        <v>1</v>
      </c>
      <c r="F15" s="330">
        <v>0</v>
      </c>
      <c r="G15" s="330">
        <f>D15-D14</f>
        <v>0</v>
      </c>
      <c r="H15" s="330">
        <f>C15-C14</f>
        <v>59</v>
      </c>
      <c r="I15" s="330">
        <f>C15-(D15+E15)</f>
        <v>108</v>
      </c>
    </row>
    <row r="16" ht="22.65" customHeight="1">
      <c r="B16" s="328">
        <v>43897</v>
      </c>
      <c r="C16" s="331">
        <v>169</v>
      </c>
      <c r="D16" s="332">
        <v>0</v>
      </c>
      <c r="E16" s="332">
        <v>1</v>
      </c>
      <c r="F16" s="332">
        <v>0</v>
      </c>
      <c r="G16" s="332">
        <f>D16-D15</f>
        <v>0</v>
      </c>
      <c r="H16" s="332">
        <f>C16-C15</f>
        <v>60</v>
      </c>
      <c r="I16" s="332">
        <f>C16-(D16+E16)</f>
        <v>168</v>
      </c>
    </row>
    <row r="17" ht="22.65" customHeight="1">
      <c r="B17" s="328">
        <v>43898</v>
      </c>
      <c r="C17" s="329">
        <v>200</v>
      </c>
      <c r="D17" s="330">
        <v>0</v>
      </c>
      <c r="E17" s="330">
        <v>1</v>
      </c>
      <c r="F17" s="330">
        <v>0</v>
      </c>
      <c r="G17" s="330">
        <f>D17-D16</f>
        <v>0</v>
      </c>
      <c r="H17" s="330">
        <f>C17-C16</f>
        <v>31</v>
      </c>
      <c r="I17" s="330">
        <f>C17-(D17+E17)</f>
        <v>199</v>
      </c>
    </row>
    <row r="18" ht="24.15" customHeight="1">
      <c r="B18" s="356">
        <v>43899</v>
      </c>
      <c r="C18" s="331">
        <v>239</v>
      </c>
      <c r="D18" s="332">
        <v>0</v>
      </c>
      <c r="E18" s="332">
        <v>1</v>
      </c>
      <c r="F18" s="332">
        <v>0</v>
      </c>
      <c r="G18" s="332">
        <f>D18-D17</f>
        <v>0</v>
      </c>
      <c r="H18" s="332">
        <f>C18-C17</f>
        <v>39</v>
      </c>
      <c r="I18" s="332">
        <f>C18-(D18+E18)</f>
        <v>238</v>
      </c>
    </row>
    <row r="19" ht="25.65" customHeight="1">
      <c r="B19" s="352">
        <v>43900</v>
      </c>
      <c r="C19" s="353">
        <v>267</v>
      </c>
      <c r="D19" s="330">
        <v>0</v>
      </c>
      <c r="E19" s="330">
        <v>1</v>
      </c>
      <c r="F19" s="330">
        <v>0</v>
      </c>
      <c r="G19" s="330">
        <f>D19-D18</f>
        <v>0</v>
      </c>
      <c r="H19" s="330">
        <f>C19-C18</f>
        <v>28</v>
      </c>
      <c r="I19" s="330">
        <f>C19-(D19+E19)</f>
        <v>266</v>
      </c>
    </row>
    <row r="20" ht="25.65" customHeight="1">
      <c r="B20" s="374">
        <v>43901</v>
      </c>
      <c r="C20" s="375">
        <v>314</v>
      </c>
      <c r="D20" s="332">
        <v>3</v>
      </c>
      <c r="E20" s="332">
        <v>1</v>
      </c>
      <c r="F20" s="332">
        <v>0</v>
      </c>
      <c r="G20" s="332">
        <f>D20-D19</f>
        <v>3</v>
      </c>
      <c r="H20" s="332">
        <f>C20-C19</f>
        <v>47</v>
      </c>
      <c r="I20" s="332">
        <f>C20-(D20+E20)</f>
        <v>310</v>
      </c>
    </row>
    <row r="21" ht="25.65" customHeight="1">
      <c r="B21" s="352">
        <v>43902</v>
      </c>
      <c r="C21" s="353">
        <v>314</v>
      </c>
      <c r="D21" s="330">
        <v>3</v>
      </c>
      <c r="E21" s="330">
        <v>1</v>
      </c>
      <c r="F21" s="330">
        <v>0</v>
      </c>
      <c r="G21" s="330">
        <f>D21-D20</f>
        <v>0</v>
      </c>
      <c r="H21" s="330">
        <f>C21-C20</f>
        <v>0</v>
      </c>
      <c r="I21" s="330">
        <f>C21-(D21+E21)</f>
        <v>310</v>
      </c>
    </row>
    <row r="22" ht="24.65" customHeight="1">
      <c r="B22" s="376">
        <v>43903</v>
      </c>
      <c r="C22" s="377">
        <v>559</v>
      </c>
      <c r="D22" s="378">
        <v>3</v>
      </c>
      <c r="E22" s="378">
        <v>1</v>
      </c>
      <c r="F22" s="378">
        <v>0</v>
      </c>
      <c r="G22" s="332">
        <f>D22-D21</f>
        <v>0</v>
      </c>
      <c r="H22" s="332">
        <f>C22-C21</f>
        <v>245</v>
      </c>
      <c r="I22" s="332">
        <f>C22-(D22+E22)</f>
        <v>555</v>
      </c>
    </row>
    <row r="23" ht="23.65" customHeight="1">
      <c r="B23" s="379">
        <v>43904</v>
      </c>
      <c r="C23" s="380">
        <v>689</v>
      </c>
      <c r="D23" s="381">
        <v>4</v>
      </c>
      <c r="E23" s="382">
        <v>1</v>
      </c>
      <c r="F23" s="383">
        <v>0.6</v>
      </c>
      <c r="G23" s="384">
        <f>D23-D22</f>
        <v>1</v>
      </c>
      <c r="H23" s="330">
        <f>C23-C22</f>
        <v>130</v>
      </c>
      <c r="I23" s="330">
        <f>C23-(D23+E23)</f>
        <v>684</v>
      </c>
    </row>
    <row r="24" ht="23.15" customHeight="1">
      <c r="B24" s="385">
        <v>43905</v>
      </c>
      <c r="C24" s="386">
        <v>886</v>
      </c>
      <c r="D24" s="387">
        <v>4</v>
      </c>
      <c r="E24" s="387">
        <v>1</v>
      </c>
      <c r="F24" s="387">
        <v>0.75</v>
      </c>
      <c r="G24" s="332">
        <f>D24-D23</f>
        <v>0</v>
      </c>
      <c r="H24" s="332">
        <f>C24-C23</f>
        <v>197</v>
      </c>
      <c r="I24" s="332">
        <f>C24-(D24+E24)</f>
        <v>881</v>
      </c>
    </row>
    <row r="25" ht="24.15" customHeight="1">
      <c r="B25" s="356">
        <v>43906</v>
      </c>
      <c r="C25" s="388">
        <v>1058</v>
      </c>
      <c r="D25" s="389">
        <v>5</v>
      </c>
      <c r="E25" s="389">
        <v>1</v>
      </c>
      <c r="F25" s="389">
        <v>0.8532</v>
      </c>
      <c r="G25" s="330">
        <f>D25-D24</f>
        <v>1</v>
      </c>
      <c r="H25" s="330">
        <f>C25-C24</f>
        <v>172</v>
      </c>
      <c r="I25" s="330">
        <f>C25-(D25+E25)</f>
        <v>1052</v>
      </c>
    </row>
    <row r="26" ht="25.65" customHeight="1">
      <c r="B26" s="352">
        <v>43907</v>
      </c>
      <c r="C26" s="390">
        <v>1243</v>
      </c>
      <c r="D26" s="391">
        <v>10</v>
      </c>
      <c r="E26" s="392">
        <v>1</v>
      </c>
      <c r="F26" s="393">
        <v>0.7677</v>
      </c>
      <c r="G26" s="354">
        <f>D26-D25</f>
        <v>5</v>
      </c>
      <c r="H26" s="332">
        <f>C26-C25</f>
        <v>185</v>
      </c>
      <c r="I26" s="332">
        <f>C26-(D26+E26)</f>
        <v>1232</v>
      </c>
    </row>
    <row r="27" ht="24.15" customHeight="1">
      <c r="B27" s="355">
        <v>43908</v>
      </c>
      <c r="C27" s="394">
        <v>1486</v>
      </c>
      <c r="D27" s="395">
        <v>14</v>
      </c>
      <c r="E27" s="395">
        <v>31</v>
      </c>
      <c r="F27" s="395">
        <v>0.8287</v>
      </c>
      <c r="G27" s="330">
        <f>D27-D26</f>
        <v>4</v>
      </c>
      <c r="H27" s="330">
        <f>C27-C26</f>
        <v>243</v>
      </c>
      <c r="I27" s="330">
        <f>C27-(D27+E27)</f>
        <v>1441</v>
      </c>
    </row>
    <row r="28" ht="22.65" customHeight="1">
      <c r="B28" s="328">
        <v>43909</v>
      </c>
      <c r="C28" s="331">
        <v>1795</v>
      </c>
      <c r="D28" s="332">
        <v>21</v>
      </c>
      <c r="E28" s="332">
        <v>31</v>
      </c>
      <c r="F28" s="332">
        <v>0.8706</v>
      </c>
      <c r="G28" s="332">
        <f>D28-D27</f>
        <v>7</v>
      </c>
      <c r="H28" s="332">
        <f>C28-C27</f>
        <v>309</v>
      </c>
      <c r="I28" s="332">
        <f>C28-(D28+E28)</f>
        <v>1743</v>
      </c>
    </row>
    <row r="29" ht="22.65" customHeight="1">
      <c r="B29" s="328">
        <v>43910</v>
      </c>
      <c r="C29" s="329">
        <v>2257</v>
      </c>
      <c r="D29" s="330">
        <v>37</v>
      </c>
      <c r="E29" s="330">
        <v>204</v>
      </c>
      <c r="F29" s="330">
        <v>0.8917</v>
      </c>
      <c r="G29" s="330">
        <f>D29-D28</f>
        <v>16</v>
      </c>
      <c r="H29" s="330">
        <f>C29-C28</f>
        <v>462</v>
      </c>
      <c r="I29" s="330">
        <f>C29-(D29+E29)</f>
        <v>2016</v>
      </c>
    </row>
    <row r="30" ht="22.65" customHeight="1">
      <c r="B30" s="328">
        <v>43911</v>
      </c>
      <c r="C30" s="331">
        <v>2815</v>
      </c>
      <c r="D30" s="332">
        <v>67</v>
      </c>
      <c r="E30" s="332">
        <v>263</v>
      </c>
      <c r="F30" s="332">
        <v>0.9051</v>
      </c>
      <c r="G30" s="332">
        <f>D30-D29</f>
        <v>30</v>
      </c>
      <c r="H30" s="332">
        <f>C30-C29</f>
        <v>558</v>
      </c>
      <c r="I30" s="332">
        <f>C30-(D30+E30)</f>
        <v>2485</v>
      </c>
    </row>
    <row r="31" ht="22.65" customHeight="1">
      <c r="B31" s="328">
        <v>43912</v>
      </c>
      <c r="C31" s="329">
        <v>3401</v>
      </c>
      <c r="D31" s="330">
        <v>75</v>
      </c>
      <c r="E31" s="330">
        <v>340</v>
      </c>
      <c r="F31" s="330">
        <v>0.9267</v>
      </c>
      <c r="G31" s="330">
        <f>D31-D30</f>
        <v>8</v>
      </c>
      <c r="H31" s="330">
        <f>C31-C30</f>
        <v>586</v>
      </c>
      <c r="I31" s="330">
        <f>C31-(D31+E31)</f>
        <v>2986</v>
      </c>
    </row>
    <row r="32" ht="22.65" customHeight="1">
      <c r="B32" s="328">
        <v>43913</v>
      </c>
      <c r="C32" s="331">
        <v>3743</v>
      </c>
      <c r="D32" s="332">
        <v>88</v>
      </c>
      <c r="E32" s="332">
        <v>401</v>
      </c>
      <c r="F32" s="332">
        <v>0.9418</v>
      </c>
      <c r="G32" s="332">
        <f>D32-D31</f>
        <v>13</v>
      </c>
      <c r="H32" s="332">
        <f>C32-C31</f>
        <v>342</v>
      </c>
      <c r="I32" s="332">
        <f>C32-(D32+E32)</f>
        <v>3254</v>
      </c>
    </row>
    <row r="33" ht="22.65" customHeight="1">
      <c r="B33" s="358">
        <v>43914</v>
      </c>
      <c r="C33" s="329">
        <v>4269</v>
      </c>
      <c r="D33" s="330">
        <v>122</v>
      </c>
      <c r="E33" s="330">
        <v>461</v>
      </c>
      <c r="F33" s="330">
        <v>0.9530999999999999</v>
      </c>
      <c r="G33" s="330">
        <f>D33-D32</f>
        <v>34</v>
      </c>
      <c r="H33" s="330">
        <f>C33-C32</f>
        <v>526</v>
      </c>
      <c r="I33" s="330">
        <f>C33-(D33+E33)</f>
        <v>3686</v>
      </c>
    </row>
    <row r="34" ht="22.65" customHeight="1">
      <c r="B34" s="358">
        <v>43915</v>
      </c>
      <c r="C34" s="331">
        <v>4937</v>
      </c>
      <c r="D34" s="332">
        <v>178</v>
      </c>
      <c r="E34" s="332">
        <v>547</v>
      </c>
      <c r="F34" s="332">
        <v>0.9618</v>
      </c>
      <c r="G34" s="332">
        <f>D34-D33</f>
        <v>56</v>
      </c>
      <c r="H34" s="332">
        <f>C34-C33</f>
        <v>668</v>
      </c>
      <c r="I34" s="332">
        <f>C34-(D34+E34)</f>
        <v>4212</v>
      </c>
    </row>
    <row r="35" ht="22.65" customHeight="1">
      <c r="B35" s="358">
        <v>43916</v>
      </c>
      <c r="C35" s="329">
        <v>6235</v>
      </c>
      <c r="D35" s="330">
        <v>220</v>
      </c>
      <c r="E35" s="330">
        <v>675</v>
      </c>
      <c r="F35" s="330">
        <v>0.9679</v>
      </c>
      <c r="G35" s="330">
        <f>D35-D34</f>
        <v>42</v>
      </c>
      <c r="H35" s="330">
        <f>C35-C34</f>
        <v>1298</v>
      </c>
      <c r="I35" s="330">
        <f>C35-(D35+E35)</f>
        <v>5340</v>
      </c>
    </row>
    <row r="36" ht="22.65" customHeight="1">
      <c r="B36" s="358">
        <v>43917</v>
      </c>
      <c r="C36" s="331">
        <v>7284</v>
      </c>
      <c r="D36" s="332">
        <v>289</v>
      </c>
      <c r="E36" s="332">
        <v>858</v>
      </c>
      <c r="F36" s="332">
        <v>0.9726</v>
      </c>
      <c r="G36" s="332">
        <f>D36-D35</f>
        <v>69</v>
      </c>
      <c r="H36" s="332">
        <f>C36-C35</f>
        <v>1049</v>
      </c>
      <c r="I36" s="332">
        <f>C36-(D36+E36)</f>
        <v>6137</v>
      </c>
    </row>
    <row r="37" ht="22.65" customHeight="1">
      <c r="B37" s="358">
        <v>43918</v>
      </c>
      <c r="C37" s="329">
        <v>9134</v>
      </c>
      <c r="D37" s="330">
        <v>353</v>
      </c>
      <c r="E37" s="330">
        <v>1063</v>
      </c>
      <c r="F37" s="330">
        <v>0.9756</v>
      </c>
      <c r="G37" s="330">
        <f>D37-D36</f>
        <v>64</v>
      </c>
      <c r="H37" s="330">
        <f>C37-C36</f>
        <v>1850</v>
      </c>
      <c r="I37" s="330">
        <f>C37-(D37+E37)</f>
        <v>7718</v>
      </c>
    </row>
    <row r="38" ht="22.65" customHeight="1">
      <c r="B38" s="358">
        <v>43919</v>
      </c>
      <c r="C38" s="331">
        <v>10836</v>
      </c>
      <c r="D38" s="332">
        <v>431</v>
      </c>
      <c r="E38" s="332">
        <v>1359</v>
      </c>
      <c r="F38" s="332">
        <v>0.9774</v>
      </c>
      <c r="G38" s="332">
        <f>D38-D37</f>
        <v>78</v>
      </c>
      <c r="H38" s="332">
        <f>C38-C37</f>
        <v>1702</v>
      </c>
      <c r="I38" s="332">
        <f>C38-(D38+E38)</f>
        <v>9046</v>
      </c>
    </row>
    <row r="39" ht="22.65" customHeight="1">
      <c r="B39" s="358">
        <v>43920</v>
      </c>
      <c r="C39" s="329">
        <v>11899</v>
      </c>
      <c r="D39" s="330">
        <v>513</v>
      </c>
      <c r="E39" s="330">
        <v>1527</v>
      </c>
      <c r="F39" s="330">
        <v>0.9782</v>
      </c>
      <c r="G39" s="330">
        <f>D39-D38</f>
        <v>82</v>
      </c>
      <c r="H39" s="330">
        <f>C39-C38</f>
        <v>1063</v>
      </c>
      <c r="I39" s="330">
        <f>C39-(D39+E39)</f>
        <v>9859</v>
      </c>
    </row>
    <row r="40" ht="22.65" customHeight="1">
      <c r="B40" s="358">
        <v>43921</v>
      </c>
      <c r="C40" s="331">
        <v>12775</v>
      </c>
      <c r="D40" s="332">
        <v>705</v>
      </c>
      <c r="E40" s="332">
        <v>1696</v>
      </c>
      <c r="F40" s="332">
        <v>0.9796</v>
      </c>
      <c r="G40" s="332">
        <f>D40-D39</f>
        <v>192</v>
      </c>
      <c r="H40" s="332">
        <f>C40-C39</f>
        <v>876</v>
      </c>
      <c r="I40" s="332">
        <f>C40-(D40+E40)</f>
        <v>10374</v>
      </c>
    </row>
    <row r="41" ht="22.65" customHeight="1">
      <c r="B41" s="358">
        <v>43922</v>
      </c>
      <c r="C41" s="329">
        <v>13964</v>
      </c>
      <c r="D41" s="330">
        <v>828</v>
      </c>
      <c r="E41" s="330">
        <v>2132</v>
      </c>
      <c r="F41" s="330">
        <v>0.9801</v>
      </c>
      <c r="G41" s="330">
        <f>D41-D40</f>
        <v>123</v>
      </c>
      <c r="H41" s="330">
        <f>C41-C40</f>
        <v>1189</v>
      </c>
      <c r="I41" s="330">
        <f>C41-(D41+E41)</f>
        <v>11004</v>
      </c>
    </row>
    <row r="42" ht="22.65" customHeight="1">
      <c r="B42" s="358">
        <v>43923</v>
      </c>
      <c r="C42" s="331">
        <v>15348</v>
      </c>
      <c r="D42" s="332">
        <v>1011</v>
      </c>
      <c r="E42" s="332">
        <v>2495</v>
      </c>
      <c r="F42" s="332">
        <v>0.9802999999999999</v>
      </c>
      <c r="G42" s="332">
        <f>D42-D41</f>
        <v>183</v>
      </c>
      <c r="H42" s="332">
        <f>C42-C41</f>
        <v>1384</v>
      </c>
      <c r="I42" s="332">
        <f>C42-(D42+E42)</f>
        <v>11842</v>
      </c>
    </row>
    <row r="43" ht="22.65" customHeight="1">
      <c r="B43" s="358">
        <v>43924</v>
      </c>
      <c r="C43" s="329">
        <v>16770</v>
      </c>
      <c r="D43" s="330">
        <v>1143</v>
      </c>
      <c r="E43" s="330">
        <v>2872</v>
      </c>
      <c r="F43" s="330">
        <v>0.9796</v>
      </c>
      <c r="G43" s="330">
        <f>D43-D42</f>
        <v>132</v>
      </c>
      <c r="H43" s="330">
        <f>C43-C42</f>
        <v>1422</v>
      </c>
      <c r="I43" s="330">
        <f>C43-(D43+E43)</f>
        <v>12755</v>
      </c>
    </row>
    <row r="44" ht="22.65" customHeight="1">
      <c r="B44" s="358">
        <v>43925</v>
      </c>
      <c r="C44" s="331">
        <v>18431</v>
      </c>
      <c r="D44" s="332">
        <v>1283</v>
      </c>
      <c r="E44" s="332">
        <v>3247</v>
      </c>
      <c r="F44" s="332">
        <v>0.9782</v>
      </c>
      <c r="G44" s="332">
        <f>D44-D43</f>
        <v>140</v>
      </c>
      <c r="H44" s="332">
        <f>C44-C43</f>
        <v>1661</v>
      </c>
      <c r="I44" s="332">
        <f>C44-(D44+E44)</f>
        <v>13901</v>
      </c>
    </row>
    <row r="45" ht="22.65" customHeight="1">
      <c r="B45" s="358">
        <v>43926</v>
      </c>
      <c r="C45" s="329">
        <v>19691</v>
      </c>
      <c r="D45" s="330">
        <v>1447</v>
      </c>
      <c r="E45" s="330">
        <v>3751</v>
      </c>
      <c r="F45" s="330">
        <v>0.9762</v>
      </c>
      <c r="G45" s="330">
        <f>D45-D44</f>
        <v>164</v>
      </c>
      <c r="H45" s="330">
        <f>C45-C44</f>
        <v>1260</v>
      </c>
      <c r="I45" s="330">
        <f>C45-(D45+E45)</f>
        <v>14493</v>
      </c>
    </row>
    <row r="46" ht="22.65" customHeight="1">
      <c r="B46" s="358">
        <v>43927</v>
      </c>
      <c r="C46" s="331">
        <v>20814</v>
      </c>
      <c r="D46" s="332">
        <v>1632</v>
      </c>
      <c r="E46" s="332">
        <v>3986</v>
      </c>
      <c r="F46" s="332">
        <v>0.9739</v>
      </c>
      <c r="G46" s="332">
        <f>D46-D45</f>
        <v>185</v>
      </c>
      <c r="H46" s="332">
        <f>C46-C45</f>
        <v>1123</v>
      </c>
      <c r="I46" s="332">
        <f>C46-(D46+E46)</f>
        <v>15196</v>
      </c>
    </row>
    <row r="47" ht="22.65" customHeight="1">
      <c r="B47" s="358">
        <v>43928</v>
      </c>
      <c r="C47" s="329">
        <v>22194</v>
      </c>
      <c r="D47" s="330">
        <v>2035</v>
      </c>
      <c r="E47" s="330">
        <v>4157</v>
      </c>
      <c r="F47" s="330">
        <v>0.9725</v>
      </c>
      <c r="G47" s="330">
        <f>D47-D46</f>
        <v>403</v>
      </c>
      <c r="H47" s="330">
        <f>C47-C46</f>
        <v>1380</v>
      </c>
      <c r="I47" s="330">
        <f>C47-(D47+E47)</f>
        <v>16002</v>
      </c>
    </row>
    <row r="48" ht="22.65" customHeight="1">
      <c r="B48" s="358">
        <v>43929</v>
      </c>
      <c r="C48" s="331">
        <v>23403</v>
      </c>
      <c r="D48" s="332">
        <v>2240</v>
      </c>
      <c r="E48" s="332">
        <v>4681</v>
      </c>
      <c r="F48" s="332">
        <v>0.9706</v>
      </c>
      <c r="G48" s="332">
        <f>D48-D47</f>
        <v>205</v>
      </c>
      <c r="H48" s="332">
        <f>C48-C47</f>
        <v>1209</v>
      </c>
      <c r="I48" s="332">
        <f>C48-(D48+E48)</f>
        <v>16482</v>
      </c>
    </row>
    <row r="49" ht="22.65" customHeight="1">
      <c r="B49" s="358">
        <v>43930</v>
      </c>
      <c r="C49" s="329">
        <v>24983</v>
      </c>
      <c r="D49" s="330">
        <v>2523</v>
      </c>
      <c r="E49" s="330">
        <v>5164</v>
      </c>
      <c r="F49" s="330">
        <v>0.9685</v>
      </c>
      <c r="G49" s="330">
        <f>D49-D48</f>
        <v>283</v>
      </c>
      <c r="H49" s="330">
        <f>C49-C48</f>
        <v>1580</v>
      </c>
      <c r="I49" s="330">
        <f>C49-(D49+E49)</f>
        <v>17296</v>
      </c>
    </row>
    <row r="50" ht="22.65" customHeight="1">
      <c r="B50" s="358">
        <v>43931</v>
      </c>
      <c r="C50" s="331">
        <v>26667</v>
      </c>
      <c r="D50" s="332">
        <v>3019</v>
      </c>
      <c r="E50" s="332">
        <v>5568</v>
      </c>
      <c r="F50" s="332">
        <v>0.9669</v>
      </c>
      <c r="G50" s="332">
        <f>D50-D49</f>
        <v>496</v>
      </c>
      <c r="H50" s="332">
        <f>C50-C49</f>
        <v>1684</v>
      </c>
      <c r="I50" s="332">
        <f>C50-(D50+E50)</f>
        <v>18080</v>
      </c>
    </row>
    <row r="51" ht="22.65" customHeight="1">
      <c r="B51" s="358">
        <v>43932</v>
      </c>
      <c r="C51" s="329">
        <v>28018</v>
      </c>
      <c r="D51" s="330">
        <v>3346</v>
      </c>
      <c r="E51" s="330">
        <v>5986</v>
      </c>
      <c r="F51" s="330">
        <v>0.9651</v>
      </c>
      <c r="G51" s="330">
        <f>D51-D50</f>
        <v>327</v>
      </c>
      <c r="H51" s="330">
        <f>C51-C50</f>
        <v>1351</v>
      </c>
      <c r="I51" s="330">
        <f>C51-(D51+E51)</f>
        <v>18686</v>
      </c>
    </row>
    <row r="52" ht="22.65" customHeight="1">
      <c r="B52" s="358">
        <v>43933</v>
      </c>
      <c r="C52" s="331">
        <v>29647</v>
      </c>
      <c r="D52" s="332">
        <v>3600</v>
      </c>
      <c r="E52" s="332">
        <v>6463</v>
      </c>
      <c r="F52" s="332">
        <v>0.9628</v>
      </c>
      <c r="G52" s="332">
        <f>D52-D51</f>
        <v>254</v>
      </c>
      <c r="H52" s="332">
        <f>C52-C51</f>
        <v>1629</v>
      </c>
      <c r="I52" s="332">
        <f>C52-(D52+E52)</f>
        <v>19584</v>
      </c>
    </row>
    <row r="53" ht="22.65" customHeight="1">
      <c r="B53" s="358">
        <v>43934</v>
      </c>
      <c r="C53" s="329">
        <v>30589</v>
      </c>
      <c r="D53" s="330">
        <v>3903</v>
      </c>
      <c r="E53" s="330">
        <v>6707</v>
      </c>
      <c r="F53" s="330">
        <v>0.9602000000000001</v>
      </c>
      <c r="G53" s="330">
        <f>D53-D52</f>
        <v>303</v>
      </c>
      <c r="H53" s="330">
        <f>C53-C52</f>
        <v>942</v>
      </c>
      <c r="I53" s="330">
        <f>C53-(D53+E53)</f>
        <v>19979</v>
      </c>
    </row>
    <row r="54" ht="22.65" customHeight="1">
      <c r="B54" s="358">
        <v>43935</v>
      </c>
      <c r="C54" s="331">
        <v>31119</v>
      </c>
      <c r="D54" s="332">
        <v>4157</v>
      </c>
      <c r="E54" s="332">
        <v>6868</v>
      </c>
      <c r="F54" s="332">
        <v>0.9572000000000001</v>
      </c>
      <c r="G54" s="332">
        <f>D54-D53</f>
        <v>254</v>
      </c>
      <c r="H54" s="332">
        <f>C54-C53</f>
        <v>530</v>
      </c>
      <c r="I54" s="332">
        <f>C54-(D54+E54)</f>
        <v>20094</v>
      </c>
    </row>
    <row r="55" ht="22.65" customHeight="1">
      <c r="B55" s="358">
        <v>43936</v>
      </c>
      <c r="C55" s="329">
        <v>33573</v>
      </c>
      <c r="D55" s="330">
        <v>4440</v>
      </c>
      <c r="E55" s="330">
        <v>7107</v>
      </c>
      <c r="F55" s="330">
        <v>0.9539</v>
      </c>
      <c r="G55" s="330">
        <f>D55-D54</f>
        <v>283</v>
      </c>
      <c r="H55" s="330">
        <f>C55-C54</f>
        <v>2454</v>
      </c>
      <c r="I55" s="330">
        <f>C55-(D55+E55)</f>
        <v>22026</v>
      </c>
    </row>
    <row r="56" ht="22.65" customHeight="1">
      <c r="B56" s="358">
        <v>43937</v>
      </c>
      <c r="C56" s="331">
        <v>34809</v>
      </c>
      <c r="D56" s="332">
        <v>4857</v>
      </c>
      <c r="E56" s="332">
        <v>7562</v>
      </c>
      <c r="F56" s="332">
        <v>0.9508</v>
      </c>
      <c r="G56" s="332">
        <f>D56-D55</f>
        <v>417</v>
      </c>
      <c r="H56" s="332">
        <f>C56-C55</f>
        <v>1236</v>
      </c>
      <c r="I56" s="332">
        <f>C56-(D56+E56)</f>
        <v>22390</v>
      </c>
    </row>
    <row r="57" ht="22.65" customHeight="1">
      <c r="B57" s="358">
        <v>43938</v>
      </c>
      <c r="C57" s="329">
        <v>36138</v>
      </c>
      <c r="D57" s="330">
        <v>5163</v>
      </c>
      <c r="E57" s="330">
        <v>7961</v>
      </c>
      <c r="F57" s="330">
        <v>0.9474</v>
      </c>
      <c r="G57" s="330">
        <f>D57-D56</f>
        <v>306</v>
      </c>
      <c r="H57" s="330">
        <f>C57-C56</f>
        <v>1329</v>
      </c>
      <c r="I57" s="330">
        <f>C57-(D57+E57)</f>
        <v>23014</v>
      </c>
    </row>
    <row r="58" ht="22.65" customHeight="1">
      <c r="B58" s="358">
        <v>43939</v>
      </c>
      <c r="C58" s="331">
        <v>37183</v>
      </c>
      <c r="D58" s="332">
        <v>5453</v>
      </c>
      <c r="E58" s="332">
        <v>8348</v>
      </c>
      <c r="F58" s="332">
        <v>0.9438</v>
      </c>
      <c r="G58" s="332">
        <f>D58-D57</f>
        <v>290</v>
      </c>
      <c r="H58" s="332">
        <f>C58-C57</f>
        <v>1045</v>
      </c>
      <c r="I58" s="332">
        <f>C58-(D58+E58)</f>
        <v>23382</v>
      </c>
    </row>
    <row r="59" ht="22.65" customHeight="1">
      <c r="B59" s="358">
        <v>43940</v>
      </c>
      <c r="C59" s="329">
        <v>38496</v>
      </c>
      <c r="D59" s="330">
        <v>5683</v>
      </c>
      <c r="E59" s="330">
        <v>8757</v>
      </c>
      <c r="F59" s="330">
        <v>0.9399999999999999</v>
      </c>
      <c r="G59" s="330">
        <f>D59-D58</f>
        <v>230</v>
      </c>
      <c r="H59" s="330">
        <f>C59-C58</f>
        <v>1313</v>
      </c>
      <c r="I59" s="330">
        <f>C59-(D59+E59)</f>
        <v>24056</v>
      </c>
    </row>
    <row r="60" ht="22.65" customHeight="1">
      <c r="B60" s="358">
        <v>43941</v>
      </c>
      <c r="C60" s="331">
        <v>39983</v>
      </c>
      <c r="D60" s="332">
        <v>5828</v>
      </c>
      <c r="E60" s="332">
        <v>8895</v>
      </c>
      <c r="F60" s="332">
        <v>0.9357</v>
      </c>
      <c r="G60" s="332">
        <f>D60-D59</f>
        <v>145</v>
      </c>
      <c r="H60" s="332">
        <f>C60-C59</f>
        <v>1487</v>
      </c>
      <c r="I60" s="332">
        <f>C60-(D60+E60)</f>
        <v>25260</v>
      </c>
    </row>
    <row r="61" ht="22.65" customHeight="1">
      <c r="B61" s="358">
        <v>43942</v>
      </c>
      <c r="C61" s="329">
        <v>40956</v>
      </c>
      <c r="D61" s="330">
        <v>5998</v>
      </c>
      <c r="E61" s="330">
        <v>9002</v>
      </c>
      <c r="F61" s="330">
        <v>0.9312</v>
      </c>
      <c r="G61" s="330">
        <f>D61-D60</f>
        <v>170</v>
      </c>
      <c r="H61" s="330">
        <f>C61-C60</f>
        <v>973</v>
      </c>
      <c r="I61" s="330">
        <f>C61-(D61+E61)</f>
        <v>25956</v>
      </c>
    </row>
    <row r="62" ht="22.65" customHeight="1">
      <c r="B62" s="358">
        <v>43943</v>
      </c>
      <c r="C62" s="331">
        <v>41889</v>
      </c>
      <c r="D62" s="332">
        <v>6262</v>
      </c>
      <c r="E62" s="332">
        <v>9433</v>
      </c>
      <c r="F62" s="332">
        <v>0.9266</v>
      </c>
      <c r="G62" s="332">
        <f>D62-D61</f>
        <v>264</v>
      </c>
      <c r="H62" s="332">
        <f>C62-C61</f>
        <v>933</v>
      </c>
      <c r="I62" s="332">
        <f>C62-(D62+E62)</f>
        <v>26194</v>
      </c>
    </row>
    <row r="63" ht="22.65" customHeight="1">
      <c r="B63" s="358">
        <v>43944</v>
      </c>
      <c r="C63" s="329">
        <v>42797</v>
      </c>
      <c r="D63" s="330">
        <v>6490</v>
      </c>
      <c r="E63" s="330">
        <v>9800</v>
      </c>
      <c r="F63" s="330">
        <v>0.9219000000000001</v>
      </c>
      <c r="G63" s="330">
        <f>D63-D62</f>
        <v>228</v>
      </c>
      <c r="H63" s="330">
        <f>C63-C62</f>
        <v>908</v>
      </c>
      <c r="I63" s="330">
        <f>C63-(D63+E63)</f>
        <v>26507</v>
      </c>
    </row>
    <row r="64" ht="22.65" customHeight="1">
      <c r="B64" s="358">
        <v>43945</v>
      </c>
      <c r="C64" s="331">
        <v>44293</v>
      </c>
      <c r="D64" s="332">
        <v>6679</v>
      </c>
      <c r="E64" s="332">
        <v>10122</v>
      </c>
      <c r="F64" s="332">
        <v>0.9171</v>
      </c>
      <c r="G64" s="332">
        <f>D64-D63</f>
        <v>189</v>
      </c>
      <c r="H64" s="332">
        <f>C64-C63</f>
        <v>1496</v>
      </c>
      <c r="I64" s="332">
        <f>C64-(D64+E64)</f>
        <v>27492</v>
      </c>
    </row>
    <row r="65" ht="22.65" customHeight="1">
      <c r="B65" s="358">
        <v>43946</v>
      </c>
      <c r="C65" s="329">
        <v>45325</v>
      </c>
      <c r="D65" s="330">
        <v>6917</v>
      </c>
      <c r="E65" s="330">
        <v>10417</v>
      </c>
      <c r="F65" s="362"/>
      <c r="G65" s="330">
        <f>D65-D64</f>
        <v>238</v>
      </c>
      <c r="H65" s="330">
        <f>C65-C64</f>
        <v>1032</v>
      </c>
      <c r="I65" s="330">
        <f>C65-(D65+E65)</f>
        <v>27991</v>
      </c>
    </row>
    <row r="66" ht="22.65" customHeight="1">
      <c r="B66" s="358">
        <v>43947</v>
      </c>
      <c r="C66" s="331">
        <v>46134</v>
      </c>
      <c r="D66" s="332">
        <v>7094</v>
      </c>
      <c r="E66" s="332">
        <v>10785</v>
      </c>
      <c r="F66" s="361"/>
      <c r="G66" s="332">
        <f>D66-D65</f>
        <v>177</v>
      </c>
      <c r="H66" s="332">
        <f>C66-C65</f>
        <v>809</v>
      </c>
      <c r="I66" s="332">
        <f>C66-(D66+E66)</f>
        <v>28255</v>
      </c>
    </row>
    <row r="67" ht="22.65" customHeight="1">
      <c r="B67" s="358">
        <v>43948</v>
      </c>
      <c r="C67" s="329">
        <v>46687</v>
      </c>
      <c r="D67" s="330">
        <v>7207</v>
      </c>
      <c r="E67" s="330">
        <v>10878</v>
      </c>
      <c r="F67" s="362"/>
      <c r="G67" s="330">
        <f>D67-D66</f>
        <v>113</v>
      </c>
      <c r="H67" s="330">
        <f>C67-C66</f>
        <v>553</v>
      </c>
      <c r="I67" s="330">
        <f>C67-(D67+E67)</f>
        <v>28602</v>
      </c>
    </row>
    <row r="68" ht="22.65" customHeight="1">
      <c r="B68" s="358">
        <v>43949</v>
      </c>
      <c r="C68" s="331">
        <v>47334</v>
      </c>
      <c r="D68" s="332">
        <v>7331</v>
      </c>
      <c r="E68" s="332">
        <v>10943</v>
      </c>
      <c r="F68" s="361"/>
      <c r="G68" s="332">
        <f>D68-D67</f>
        <v>124</v>
      </c>
      <c r="H68" s="332">
        <f>C68-C67</f>
        <v>647</v>
      </c>
      <c r="I68" s="332">
        <f>C68-(D68+E68)</f>
        <v>29060</v>
      </c>
    </row>
    <row r="69" ht="22.65" customHeight="1">
      <c r="B69" s="358">
        <v>43950</v>
      </c>
      <c r="C69" s="329">
        <v>47859</v>
      </c>
      <c r="D69" s="330">
        <v>7501</v>
      </c>
      <c r="E69" s="330">
        <v>11283</v>
      </c>
      <c r="F69" s="362"/>
      <c r="G69" s="330">
        <f>D69-D68</f>
        <v>170</v>
      </c>
      <c r="H69" s="330">
        <f>C69-C68</f>
        <v>525</v>
      </c>
      <c r="I69" s="330">
        <f>C69-(D69+E69)</f>
        <v>29075</v>
      </c>
    </row>
    <row r="70" ht="22.65" customHeight="1">
      <c r="B70" s="358">
        <v>43951</v>
      </c>
      <c r="C70" s="331">
        <v>48519</v>
      </c>
      <c r="D70" s="332">
        <v>7594</v>
      </c>
      <c r="E70" s="332">
        <v>11576</v>
      </c>
      <c r="F70" s="361"/>
      <c r="G70" s="332">
        <f>D70-D69</f>
        <v>93</v>
      </c>
      <c r="H70" s="332">
        <f>C70-C69</f>
        <v>660</v>
      </c>
      <c r="I70" s="332">
        <f>C70-(D70+E70)</f>
        <v>29349</v>
      </c>
    </row>
    <row r="71" ht="22.65" customHeight="1">
      <c r="B71" s="358">
        <v>43952</v>
      </c>
      <c r="C71" s="329">
        <v>49032</v>
      </c>
      <c r="D71" s="330">
        <v>7703</v>
      </c>
      <c r="E71" s="330">
        <v>11892</v>
      </c>
      <c r="F71" s="362"/>
      <c r="G71" s="330">
        <f>D71-D70</f>
        <v>109</v>
      </c>
      <c r="H71" s="330">
        <f>C71-C70</f>
        <v>513</v>
      </c>
      <c r="I71" s="330">
        <f>C71-(D71+E71)</f>
        <v>29437</v>
      </c>
    </row>
    <row r="72" ht="22.65" customHeight="1">
      <c r="B72" s="358">
        <v>43953</v>
      </c>
      <c r="C72" s="331">
        <v>49517</v>
      </c>
      <c r="D72" s="332">
        <v>7765</v>
      </c>
      <c r="E72" s="332">
        <v>12211</v>
      </c>
      <c r="F72" s="361"/>
      <c r="G72" s="332">
        <f>D72-D71</f>
        <v>62</v>
      </c>
      <c r="H72" s="332">
        <f>C72-C71</f>
        <v>485</v>
      </c>
      <c r="I72" s="332">
        <f>C72-(D72+E72)</f>
        <v>29541</v>
      </c>
    </row>
    <row r="73" ht="24.15" customHeight="1">
      <c r="B73" s="359">
        <v>43954</v>
      </c>
      <c r="C73" s="388">
        <v>49906</v>
      </c>
      <c r="D73" s="389">
        <v>7844</v>
      </c>
      <c r="E73" s="389">
        <v>12309</v>
      </c>
      <c r="F73" s="396"/>
      <c r="G73" s="389">
        <f>D73-D72</f>
        <v>79</v>
      </c>
      <c r="H73" s="389">
        <f>C73-C72</f>
        <v>389</v>
      </c>
      <c r="I73" s="389">
        <f>C73-(D73+E73)</f>
        <v>29753</v>
      </c>
    </row>
    <row r="74" ht="25.65" customHeight="1">
      <c r="B74" s="360">
        <v>43955</v>
      </c>
      <c r="C74" s="390">
        <v>50267</v>
      </c>
      <c r="D74" s="391">
        <v>7924</v>
      </c>
      <c r="E74" s="391">
        <v>12378</v>
      </c>
      <c r="F74" s="397"/>
      <c r="G74" s="391">
        <f>D74-D73</f>
        <v>80</v>
      </c>
      <c r="H74" s="391">
        <f>C74-C73</f>
        <v>361</v>
      </c>
      <c r="I74" s="392">
        <f>C74-(D74+E74)</f>
        <v>29965</v>
      </c>
    </row>
    <row r="75" ht="24.15" customHeight="1">
      <c r="B75" s="357">
        <v>43956</v>
      </c>
      <c r="C75" s="394">
        <v>50509</v>
      </c>
      <c r="D75" s="395">
        <v>8016</v>
      </c>
      <c r="E75" s="395">
        <v>12441</v>
      </c>
      <c r="F75" s="398"/>
      <c r="G75" s="395">
        <f>D75-D74</f>
        <v>92</v>
      </c>
      <c r="H75" s="395">
        <f>C75-C74</f>
        <v>242</v>
      </c>
      <c r="I75" s="395">
        <f>C75-(D75+E75)</f>
        <v>30052</v>
      </c>
    </row>
    <row r="76" ht="22.65" customHeight="1">
      <c r="B76" s="358">
        <v>43957</v>
      </c>
      <c r="C76" s="331">
        <v>50781</v>
      </c>
      <c r="D76" s="332">
        <v>8339</v>
      </c>
      <c r="E76" s="332">
        <v>12731</v>
      </c>
      <c r="F76" s="361"/>
      <c r="G76" s="332">
        <f>D76-D75</f>
        <v>323</v>
      </c>
      <c r="H76" s="332">
        <f>C76-C75</f>
        <v>272</v>
      </c>
      <c r="I76" s="332">
        <f>C76-(D76+E76)</f>
        <v>29711</v>
      </c>
    </row>
    <row r="77" ht="22.65" customHeight="1">
      <c r="B77" s="358">
        <v>43958</v>
      </c>
      <c r="C77" s="329">
        <v>51420</v>
      </c>
      <c r="D77" s="330">
        <v>8415</v>
      </c>
      <c r="E77" s="330">
        <v>12980</v>
      </c>
      <c r="F77" s="362"/>
      <c r="G77" s="330">
        <f>D77-D76</f>
        <v>76</v>
      </c>
      <c r="H77" s="330">
        <f>C77-C76</f>
        <v>639</v>
      </c>
      <c r="I77" s="330">
        <f>C77-(D77+E77)</f>
        <v>30025</v>
      </c>
    </row>
    <row r="78" ht="22.65" customHeight="1">
      <c r="B78" s="358">
        <v>43959</v>
      </c>
      <c r="C78" s="331">
        <v>52011</v>
      </c>
      <c r="D78" s="332">
        <v>8521</v>
      </c>
      <c r="E78" s="332">
        <v>13201</v>
      </c>
      <c r="F78" s="361"/>
      <c r="G78" s="332">
        <f>D78-D77</f>
        <v>106</v>
      </c>
      <c r="H78" s="332">
        <f>C78-C77</f>
        <v>591</v>
      </c>
      <c r="I78" s="332">
        <f>C78-(D78+E78)</f>
        <v>30289</v>
      </c>
    </row>
    <row r="79" ht="22.65" customHeight="1">
      <c r="B79" s="358">
        <v>43960</v>
      </c>
      <c r="C79" s="329">
        <v>52596</v>
      </c>
      <c r="D79" s="330">
        <v>8581</v>
      </c>
      <c r="E79" s="330">
        <v>13411</v>
      </c>
      <c r="F79" s="362"/>
      <c r="G79" s="330">
        <f>D79-D78</f>
        <v>60</v>
      </c>
      <c r="H79" s="330">
        <f>C79-C78</f>
        <v>585</v>
      </c>
      <c r="I79" s="330">
        <f>C79-(D79+E79)</f>
        <v>30604</v>
      </c>
    </row>
    <row r="80" ht="22.65" customHeight="1">
      <c r="B80" s="358">
        <v>43961</v>
      </c>
      <c r="C80" s="331">
        <v>53081</v>
      </c>
      <c r="D80" s="332">
        <v>8656</v>
      </c>
      <c r="E80" s="332">
        <v>13642</v>
      </c>
      <c r="F80" s="361"/>
      <c r="G80" s="332">
        <f>D80-D79</f>
        <v>75</v>
      </c>
      <c r="H80" s="332">
        <f>C80-C79</f>
        <v>485</v>
      </c>
      <c r="I80" s="332">
        <f>C80-(D80+E80)</f>
        <v>30783</v>
      </c>
    </row>
    <row r="81" ht="22.65" customHeight="1">
      <c r="B81" s="358">
        <v>43962</v>
      </c>
      <c r="C81" s="329">
        <v>53449</v>
      </c>
      <c r="D81" s="330">
        <v>8707</v>
      </c>
      <c r="E81" s="330">
        <v>13697</v>
      </c>
      <c r="F81" s="362"/>
      <c r="G81" s="330">
        <f>D81-D80</f>
        <v>51</v>
      </c>
      <c r="H81" s="330">
        <f>C81-C80</f>
        <v>368</v>
      </c>
      <c r="I81" s="330">
        <f>C81-(D81+E81)</f>
        <v>31045</v>
      </c>
    </row>
    <row r="82" ht="22.65" customHeight="1">
      <c r="B82" s="358">
        <v>43963</v>
      </c>
      <c r="C82" s="331">
        <v>53779</v>
      </c>
      <c r="D82" s="332">
        <v>8761</v>
      </c>
      <c r="E82" s="332">
        <v>13732</v>
      </c>
      <c r="F82" s="361"/>
      <c r="G82" s="332">
        <f>D82-D81</f>
        <v>54</v>
      </c>
      <c r="H82" s="332">
        <f>C82-C81</f>
        <v>330</v>
      </c>
      <c r="I82" s="332">
        <f>C82-(D82+E82)</f>
        <v>31286</v>
      </c>
    </row>
    <row r="83" ht="22.65" customHeight="1">
      <c r="B83" s="358">
        <v>43964</v>
      </c>
      <c r="C83" s="329">
        <v>53981</v>
      </c>
      <c r="D83" s="330">
        <v>8843</v>
      </c>
      <c r="E83" s="330">
        <v>13937</v>
      </c>
      <c r="F83" s="362"/>
      <c r="G83" s="330">
        <f>D83-D82</f>
        <v>82</v>
      </c>
      <c r="H83" s="330">
        <f>C83-C82</f>
        <v>202</v>
      </c>
      <c r="I83" s="330">
        <f>C83-(D83+E83)</f>
        <v>31201</v>
      </c>
    </row>
    <row r="84" ht="22.65" customHeight="1">
      <c r="B84" s="358">
        <v>43965</v>
      </c>
      <c r="C84" s="331">
        <v>54288</v>
      </c>
      <c r="D84" s="332">
        <v>8903</v>
      </c>
      <c r="E84" s="332">
        <v>14111</v>
      </c>
      <c r="F84" s="361"/>
      <c r="G84" s="332">
        <f>D84-D83</f>
        <v>60</v>
      </c>
      <c r="H84" s="332">
        <f>C84-C83</f>
        <v>307</v>
      </c>
      <c r="I84" s="332">
        <f>C84-(D84+E84)</f>
        <v>31274</v>
      </c>
    </row>
    <row r="85" ht="22.65" customHeight="1">
      <c r="B85" s="358">
        <v>43966</v>
      </c>
      <c r="C85" s="329">
        <v>54644</v>
      </c>
      <c r="D85" s="330">
        <v>8959</v>
      </c>
      <c r="E85" s="330">
        <v>14301</v>
      </c>
      <c r="F85" s="362"/>
      <c r="G85" s="330">
        <f>D85-D84</f>
        <v>56</v>
      </c>
      <c r="H85" s="330">
        <f>C85-C84</f>
        <v>356</v>
      </c>
      <c r="I85" s="330">
        <f>C85-(D85+E85)</f>
        <v>31384</v>
      </c>
    </row>
    <row r="86" ht="22.65" customHeight="1">
      <c r="B86" s="358">
        <v>43967</v>
      </c>
      <c r="C86" s="331">
        <v>54989</v>
      </c>
      <c r="D86" s="332">
        <v>9005</v>
      </c>
      <c r="E86" s="332">
        <v>14460</v>
      </c>
      <c r="F86" s="361"/>
      <c r="G86" s="332">
        <f>D86-D85</f>
        <v>46</v>
      </c>
      <c r="H86" s="332">
        <f>C86-C85</f>
        <v>345</v>
      </c>
      <c r="I86" s="332">
        <f>C86-(D86+E86)</f>
        <v>31524</v>
      </c>
    </row>
    <row r="87" ht="22.65" customHeight="1">
      <c r="B87" s="358">
        <v>43968</v>
      </c>
      <c r="C87" s="329">
        <v>55280</v>
      </c>
      <c r="D87" s="330">
        <v>9052</v>
      </c>
      <c r="E87" s="330">
        <v>14630</v>
      </c>
      <c r="F87" s="362"/>
      <c r="G87" s="330">
        <f>D87-D86</f>
        <v>47</v>
      </c>
      <c r="H87" s="330">
        <f>C87-C86</f>
        <v>291</v>
      </c>
      <c r="I87" s="330">
        <f>C87-(D87+E87)</f>
        <v>31598</v>
      </c>
    </row>
    <row r="88" ht="22.65" customHeight="1">
      <c r="B88" s="358">
        <v>43969</v>
      </c>
      <c r="C88" s="331">
        <v>55559</v>
      </c>
      <c r="D88" s="332">
        <v>9080</v>
      </c>
      <c r="E88" s="332">
        <v>14657</v>
      </c>
      <c r="F88" s="361"/>
      <c r="G88" s="332">
        <f>D88-D87</f>
        <v>28</v>
      </c>
      <c r="H88" s="332">
        <f>C88-C87</f>
        <v>279</v>
      </c>
      <c r="I88" s="332">
        <f>C88-(D88+E88)</f>
        <v>31822</v>
      </c>
    </row>
    <row r="89" ht="22.65" customHeight="1">
      <c r="B89" s="358">
        <v>43970</v>
      </c>
      <c r="C89" s="329">
        <v>55791</v>
      </c>
      <c r="D89" s="330">
        <v>9108</v>
      </c>
      <c r="E89" s="330">
        <v>14687</v>
      </c>
      <c r="F89" s="362"/>
      <c r="G89" s="330">
        <f>D89-D88</f>
        <v>28</v>
      </c>
      <c r="H89" s="330">
        <f>C89-C88</f>
        <v>232</v>
      </c>
      <c r="I89" s="330">
        <f>C89-(D89+E89)</f>
        <v>31996</v>
      </c>
    </row>
    <row r="90" ht="22.65" customHeight="1">
      <c r="B90" s="358">
        <v>43971</v>
      </c>
      <c r="C90" s="331">
        <v>55983</v>
      </c>
      <c r="D90" s="332">
        <v>9150</v>
      </c>
      <c r="E90" s="332">
        <v>14847</v>
      </c>
      <c r="F90" s="361"/>
      <c r="G90" s="332">
        <f>D90-D89</f>
        <v>42</v>
      </c>
      <c r="H90" s="332">
        <f>C90-C89</f>
        <v>192</v>
      </c>
      <c r="I90" s="332">
        <f>C90-(D90+E90)</f>
        <v>31986</v>
      </c>
    </row>
    <row r="91" ht="22.65" customHeight="1">
      <c r="B91" s="358">
        <v>43972</v>
      </c>
      <c r="C91" s="329">
        <v>56235</v>
      </c>
      <c r="D91" s="330">
        <v>9186</v>
      </c>
      <c r="E91" s="330">
        <v>14988</v>
      </c>
      <c r="F91" s="362"/>
      <c r="G91" s="330">
        <f>D91-D90</f>
        <v>36</v>
      </c>
      <c r="H91" s="330">
        <f>C91-C90</f>
        <v>252</v>
      </c>
      <c r="I91" s="330">
        <f>C91-(D91+E91)</f>
        <v>32061</v>
      </c>
    </row>
    <row r="92" ht="22.65" customHeight="1">
      <c r="B92" s="358">
        <v>43973</v>
      </c>
      <c r="C92" s="331">
        <v>56511</v>
      </c>
      <c r="D92" s="332">
        <v>9212</v>
      </c>
      <c r="E92" s="332">
        <v>15123</v>
      </c>
      <c r="F92" s="361"/>
      <c r="G92" s="332">
        <f>D92-D91</f>
        <v>26</v>
      </c>
      <c r="H92" s="332">
        <f>C92-C91</f>
        <v>276</v>
      </c>
      <c r="I92" s="332">
        <f>C92-(D92+E92)</f>
        <v>32176</v>
      </c>
    </row>
    <row r="93" ht="22.65" customHeight="1">
      <c r="B93" s="358">
        <v>43974</v>
      </c>
      <c r="C93" s="329">
        <v>56810</v>
      </c>
      <c r="D93" s="330">
        <v>9237</v>
      </c>
      <c r="E93" s="330">
        <v>15155</v>
      </c>
      <c r="F93" s="362"/>
      <c r="G93" s="330">
        <f>D93-D92</f>
        <v>25</v>
      </c>
      <c r="H93" s="330">
        <f>C93-C92</f>
        <v>299</v>
      </c>
      <c r="I93" s="330">
        <f>C93-(D93+E93)</f>
        <v>32418</v>
      </c>
    </row>
    <row r="94" ht="22.65" customHeight="1">
      <c r="B94" s="358">
        <v>43975</v>
      </c>
      <c r="C94" s="331">
        <v>57092</v>
      </c>
      <c r="D94" s="332">
        <v>9280</v>
      </c>
      <c r="E94" s="332">
        <v>15272</v>
      </c>
      <c r="F94" s="361"/>
      <c r="G94" s="332">
        <f>D94-D93</f>
        <v>43</v>
      </c>
      <c r="H94" s="332">
        <f>C94-C93</f>
        <v>282</v>
      </c>
      <c r="I94" s="332">
        <f>C94-(D94+E94)</f>
        <v>32540</v>
      </c>
    </row>
    <row r="95" ht="22.65" customHeight="1">
      <c r="B95" s="358">
        <v>43976</v>
      </c>
      <c r="C95" s="329">
        <v>57342</v>
      </c>
      <c r="D95" s="330">
        <v>9312</v>
      </c>
      <c r="E95" s="330">
        <v>15297</v>
      </c>
      <c r="F95" s="362"/>
      <c r="G95" s="330">
        <f>D95-D94</f>
        <v>32</v>
      </c>
      <c r="H95" s="330">
        <f>C95-C94</f>
        <v>250</v>
      </c>
      <c r="I95" s="330">
        <f>C95-(D95+E95)</f>
        <v>32733</v>
      </c>
    </row>
    <row r="96" ht="22.65" customHeight="1">
      <c r="B96" s="358">
        <v>43977</v>
      </c>
      <c r="C96" s="331">
        <v>57455</v>
      </c>
      <c r="D96" s="332">
        <v>9334</v>
      </c>
      <c r="E96" s="332">
        <v>15320</v>
      </c>
      <c r="F96" s="361"/>
      <c r="G96" s="332">
        <f>D96-D95</f>
        <v>22</v>
      </c>
      <c r="H96" s="332">
        <f>C96-C95</f>
        <v>113</v>
      </c>
      <c r="I96" s="332">
        <f>C96-(D96+E96)</f>
        <v>32801</v>
      </c>
    </row>
    <row r="97" ht="22.65" customHeight="1">
      <c r="B97" s="358">
        <v>43978</v>
      </c>
      <c r="C97" s="329">
        <v>57592</v>
      </c>
      <c r="D97" s="330">
        <v>9364</v>
      </c>
      <c r="E97" s="330">
        <v>15465</v>
      </c>
      <c r="F97" s="362"/>
      <c r="G97" s="330">
        <f>D97-D96</f>
        <v>30</v>
      </c>
      <c r="H97" s="330">
        <f>C97-C96</f>
        <v>137</v>
      </c>
      <c r="I97" s="330">
        <f>C97-(D97+E97)</f>
        <v>32763</v>
      </c>
    </row>
    <row r="98" ht="22.65" customHeight="1">
      <c r="B98" s="358">
        <v>43979</v>
      </c>
      <c r="C98" s="331">
        <v>57849</v>
      </c>
      <c r="D98" s="332">
        <v>9388</v>
      </c>
      <c r="E98" s="332">
        <v>15572</v>
      </c>
      <c r="F98" s="361"/>
      <c r="G98" s="332">
        <f>D98-D97</f>
        <v>24</v>
      </c>
      <c r="H98" s="332">
        <f>C98-C97</f>
        <v>257</v>
      </c>
      <c r="I98" s="332">
        <f>C98-(D98+E98)</f>
        <v>32889</v>
      </c>
    </row>
    <row r="99" ht="22.65" customHeight="1">
      <c r="B99" s="358">
        <v>43980</v>
      </c>
      <c r="C99" s="329">
        <v>58061</v>
      </c>
      <c r="D99" s="330">
        <v>9430</v>
      </c>
      <c r="E99" s="330">
        <v>15682</v>
      </c>
      <c r="F99" s="362"/>
      <c r="G99" s="330">
        <f>D99-D98</f>
        <v>42</v>
      </c>
      <c r="H99" s="330">
        <f>C99-C98</f>
        <v>212</v>
      </c>
      <c r="I99" s="330">
        <f>C99-(D99+E99)</f>
        <v>32949</v>
      </c>
    </row>
    <row r="100" ht="22.65" customHeight="1">
      <c r="B100" s="358">
        <v>43981</v>
      </c>
      <c r="C100" s="331">
        <v>58186</v>
      </c>
      <c r="D100" s="332">
        <v>9453</v>
      </c>
      <c r="E100" s="332">
        <v>15769</v>
      </c>
      <c r="F100" s="361"/>
      <c r="G100" s="332">
        <f>D100-D99</f>
        <v>23</v>
      </c>
      <c r="H100" s="332">
        <f>C100-C99</f>
        <v>125</v>
      </c>
      <c r="I100" s="332">
        <f>C100-(D100+E100)</f>
        <v>32964</v>
      </c>
    </row>
    <row r="101" ht="22.65" customHeight="1">
      <c r="B101" s="358">
        <v>43982</v>
      </c>
      <c r="C101" s="329">
        <v>58381</v>
      </c>
      <c r="D101" s="330">
        <v>9467</v>
      </c>
      <c r="E101" s="330">
        <v>15887</v>
      </c>
      <c r="F101" s="362"/>
      <c r="G101" s="330">
        <f>D101-D100</f>
        <v>14</v>
      </c>
      <c r="H101" s="330">
        <f>C101-C100</f>
        <v>195</v>
      </c>
      <c r="I101" s="330">
        <f>C101-(D101+E101)</f>
        <v>33027</v>
      </c>
    </row>
    <row r="102" ht="22.65" customHeight="1">
      <c r="B102" s="358">
        <v>43983</v>
      </c>
      <c r="C102" s="331">
        <v>58517</v>
      </c>
      <c r="D102" s="332">
        <v>9486</v>
      </c>
      <c r="E102" s="332">
        <v>15919</v>
      </c>
      <c r="F102" s="361"/>
      <c r="G102" s="332">
        <f>D102-D101</f>
        <v>19</v>
      </c>
      <c r="H102" s="332">
        <f>C102-C101</f>
        <v>136</v>
      </c>
      <c r="I102" s="332">
        <f>C102-(D102+E102)</f>
        <v>33112</v>
      </c>
    </row>
    <row r="103" ht="22.65" customHeight="1">
      <c r="B103" s="358">
        <v>43984</v>
      </c>
      <c r="C103" s="329">
        <v>58615</v>
      </c>
      <c r="D103" s="330">
        <v>9505</v>
      </c>
      <c r="E103" s="330">
        <v>15934</v>
      </c>
      <c r="F103" s="362"/>
      <c r="G103" s="330">
        <f>D103-D102</f>
        <v>19</v>
      </c>
      <c r="H103" s="330">
        <f>C103-C102</f>
        <v>98</v>
      </c>
      <c r="I103" s="330">
        <f>C103-(D103+E103)</f>
        <v>33176</v>
      </c>
    </row>
    <row r="104" ht="22.65" customHeight="1">
      <c r="B104" s="358">
        <v>43985</v>
      </c>
      <c r="C104" s="331">
        <v>58685</v>
      </c>
      <c r="D104" s="332">
        <v>9522</v>
      </c>
      <c r="E104" s="332">
        <v>15959</v>
      </c>
      <c r="F104" s="361"/>
      <c r="G104" s="332">
        <f>D104-D103</f>
        <v>17</v>
      </c>
      <c r="H104" s="332">
        <f>C104-C103</f>
        <v>70</v>
      </c>
      <c r="I104" s="332">
        <f>C104-(D104+E104)</f>
        <v>33204</v>
      </c>
    </row>
    <row r="105" ht="22.65" customHeight="1">
      <c r="B105" s="358">
        <v>43986</v>
      </c>
      <c r="C105" s="329">
        <v>58767</v>
      </c>
      <c r="D105" s="330">
        <v>9548</v>
      </c>
      <c r="E105" s="330">
        <v>16048</v>
      </c>
      <c r="F105" s="362"/>
      <c r="G105" s="330">
        <f>D105-D104</f>
        <v>26</v>
      </c>
      <c r="H105" s="330">
        <f>C105-C104</f>
        <v>82</v>
      </c>
      <c r="I105" s="330">
        <f>C105-(D105+E105)</f>
        <v>33171</v>
      </c>
    </row>
    <row r="106" ht="22.65" customHeight="1">
      <c r="B106" s="358">
        <v>43987</v>
      </c>
      <c r="C106" s="331">
        <v>58907</v>
      </c>
      <c r="D106" s="332">
        <v>9566</v>
      </c>
      <c r="E106" s="332">
        <v>16112</v>
      </c>
      <c r="F106" s="361"/>
      <c r="G106" s="332">
        <f>D106-D105</f>
        <v>18</v>
      </c>
      <c r="H106" s="332">
        <f>C106-C105</f>
        <v>140</v>
      </c>
      <c r="I106" s="332">
        <f>C106-(D106+E106)</f>
        <v>33229</v>
      </c>
    </row>
    <row r="107" ht="22.65" customHeight="1">
      <c r="B107" s="358">
        <v>43988</v>
      </c>
      <c r="C107" s="329">
        <v>59072</v>
      </c>
      <c r="D107" s="330">
        <v>9580</v>
      </c>
      <c r="E107" s="330">
        <v>16190</v>
      </c>
      <c r="F107" s="362"/>
      <c r="G107" s="330">
        <f>D107-D106</f>
        <v>14</v>
      </c>
      <c r="H107" s="330">
        <f>C107-C106</f>
        <v>165</v>
      </c>
      <c r="I107" s="330">
        <f>C107-(D107+E107)</f>
        <v>33302</v>
      </c>
    </row>
    <row r="108" ht="22.65" customHeight="1">
      <c r="B108" s="358">
        <v>43989</v>
      </c>
      <c r="C108" s="331">
        <v>59226</v>
      </c>
      <c r="D108" s="332">
        <v>9595</v>
      </c>
      <c r="E108" s="332">
        <v>16291</v>
      </c>
      <c r="F108" s="361"/>
      <c r="G108" s="332">
        <f>D108-D107</f>
        <v>15</v>
      </c>
      <c r="H108" s="332">
        <f>C108-C107</f>
        <v>154</v>
      </c>
      <c r="I108" s="332">
        <f>C108-(D108+E108)</f>
        <v>33340</v>
      </c>
    </row>
    <row r="109" ht="22.65" customHeight="1">
      <c r="B109" s="358">
        <v>43990</v>
      </c>
      <c r="C109" s="329">
        <v>59348</v>
      </c>
      <c r="D109" s="330">
        <v>9606</v>
      </c>
      <c r="E109" s="330">
        <v>16315</v>
      </c>
      <c r="F109" s="362"/>
      <c r="G109" s="330">
        <f>D109-D108</f>
        <v>11</v>
      </c>
      <c r="H109" s="330">
        <f>C109-C108</f>
        <v>122</v>
      </c>
      <c r="I109" s="330">
        <f>C109-(D109+E109)</f>
        <v>33427</v>
      </c>
    </row>
    <row r="110" ht="22.65" customHeight="1">
      <c r="B110" s="358">
        <v>43991</v>
      </c>
      <c r="C110" s="331">
        <v>59437</v>
      </c>
      <c r="D110" s="332">
        <v>9619</v>
      </c>
      <c r="E110" s="332">
        <v>16324</v>
      </c>
      <c r="F110" s="361"/>
      <c r="G110" s="332">
        <f>D110-D109</f>
        <v>13</v>
      </c>
      <c r="H110" s="332">
        <f>C110-C109</f>
        <v>89</v>
      </c>
      <c r="I110" s="332">
        <f>C110-(D110+E110)</f>
        <v>33494</v>
      </c>
    </row>
    <row r="111" ht="22.65" customHeight="1">
      <c r="B111" s="358">
        <v>43992</v>
      </c>
      <c r="C111" s="329">
        <v>59569</v>
      </c>
      <c r="D111" s="330">
        <v>9629</v>
      </c>
      <c r="E111" s="330">
        <v>16392</v>
      </c>
      <c r="F111" s="362"/>
      <c r="G111" s="330">
        <f>D111-D110</f>
        <v>10</v>
      </c>
      <c r="H111" s="330">
        <f>C111-C110</f>
        <v>132</v>
      </c>
      <c r="I111" s="330">
        <f>C111-(D111+E111)</f>
        <v>33548</v>
      </c>
    </row>
    <row r="112" ht="22.65" customHeight="1">
      <c r="B112" s="358">
        <v>43993</v>
      </c>
      <c r="C112" s="331">
        <v>59711</v>
      </c>
      <c r="D112" s="332">
        <v>9636</v>
      </c>
      <c r="E112" s="332">
        <v>16453</v>
      </c>
      <c r="F112" s="361"/>
      <c r="G112" s="332">
        <f>D112-D111</f>
        <v>7</v>
      </c>
      <c r="H112" s="332">
        <f>C112-C111</f>
        <v>142</v>
      </c>
      <c r="I112" s="332">
        <f>C112-(D112+E112)</f>
        <v>33622</v>
      </c>
    </row>
    <row r="113" ht="22.65" customHeight="1">
      <c r="B113" s="358">
        <v>43994</v>
      </c>
      <c r="C113" s="329">
        <v>59819</v>
      </c>
      <c r="D113" s="330">
        <v>9646</v>
      </c>
      <c r="E113" s="330">
        <v>16498</v>
      </c>
      <c r="F113" s="362"/>
      <c r="G113" s="330">
        <f>D113-D112</f>
        <v>10</v>
      </c>
      <c r="H113" s="330">
        <f>C113-C112</f>
        <v>108</v>
      </c>
      <c r="I113" s="330">
        <f>C113-(D113+E113)</f>
        <v>33675</v>
      </c>
    </row>
    <row r="114" ht="22.65" customHeight="1">
      <c r="B114" s="358">
        <v>43995</v>
      </c>
      <c r="C114" s="331">
        <v>59918</v>
      </c>
      <c r="D114" s="332">
        <v>9650</v>
      </c>
      <c r="E114" s="332">
        <v>16547</v>
      </c>
      <c r="F114" s="361"/>
      <c r="G114" s="332">
        <f>D114-D113</f>
        <v>4</v>
      </c>
      <c r="H114" s="332">
        <f>C114-C113</f>
        <v>99</v>
      </c>
      <c r="I114" s="332">
        <f>C114-(D114+E114)</f>
        <v>33721</v>
      </c>
    </row>
    <row r="115" ht="22.65" customHeight="1">
      <c r="B115" s="358">
        <v>43996</v>
      </c>
      <c r="C115" s="329">
        <v>60029</v>
      </c>
      <c r="D115" s="330">
        <v>9655</v>
      </c>
      <c r="E115" s="330">
        <v>16589</v>
      </c>
      <c r="F115" s="362"/>
      <c r="G115" s="330">
        <f>D115-D114</f>
        <v>5</v>
      </c>
      <c r="H115" s="330">
        <f>C115-C114</f>
        <v>111</v>
      </c>
      <c r="I115" s="330">
        <f>C115-(D115+E115)</f>
        <v>33785</v>
      </c>
    </row>
    <row r="116" ht="22.65" customHeight="1">
      <c r="B116" s="358">
        <v>43997</v>
      </c>
      <c r="C116" s="331">
        <v>60100</v>
      </c>
      <c r="D116" s="332">
        <v>9661</v>
      </c>
      <c r="E116" s="332">
        <v>16610</v>
      </c>
      <c r="F116" s="361"/>
      <c r="G116" s="332">
        <f>D116-D115</f>
        <v>6</v>
      </c>
      <c r="H116" s="332">
        <f>C116-C115</f>
        <v>71</v>
      </c>
      <c r="I116" s="332">
        <f>C116-(D116+E116)</f>
        <v>33829</v>
      </c>
    </row>
    <row r="117" ht="22.65" customHeight="1">
      <c r="B117" s="358">
        <v>43998</v>
      </c>
      <c r="C117" s="329">
        <v>60155</v>
      </c>
      <c r="D117" s="330">
        <v>9663</v>
      </c>
      <c r="E117" s="330">
        <v>16625</v>
      </c>
      <c r="F117" s="362"/>
      <c r="G117" s="330">
        <f>D117-D116</f>
        <v>2</v>
      </c>
      <c r="H117" s="330">
        <f>C117-C116</f>
        <v>55</v>
      </c>
      <c r="I117" s="330">
        <f>C117-(D117+E117)</f>
        <v>33867</v>
      </c>
    </row>
    <row r="118" ht="22.65" customHeight="1">
      <c r="B118" s="358">
        <v>43999</v>
      </c>
      <c r="C118" s="331">
        <v>60244</v>
      </c>
      <c r="D118" s="332">
        <v>9675</v>
      </c>
      <c r="E118" s="332">
        <v>16684</v>
      </c>
      <c r="F118" s="361"/>
      <c r="G118" s="332">
        <f>D118-D117</f>
        <v>12</v>
      </c>
      <c r="H118" s="332">
        <f>C118-C117</f>
        <v>89</v>
      </c>
      <c r="I118" s="332">
        <f>C118-(D118+E118)</f>
        <v>33885</v>
      </c>
    </row>
    <row r="119" ht="22.65" customHeight="1">
      <c r="B119" s="358">
        <v>44000</v>
      </c>
      <c r="C119" s="329">
        <v>60348</v>
      </c>
      <c r="D119" s="330">
        <v>9683</v>
      </c>
      <c r="E119" s="330">
        <v>16724</v>
      </c>
      <c r="F119" s="362"/>
      <c r="G119" s="330">
        <f>D119-D118</f>
        <v>8</v>
      </c>
      <c r="H119" s="330">
        <f>C119-C118</f>
        <v>104</v>
      </c>
      <c r="I119" s="330">
        <f>C119-(D119+E119)</f>
        <v>33941</v>
      </c>
    </row>
    <row r="120" ht="22.65" customHeight="1">
      <c r="B120" s="358">
        <v>44001</v>
      </c>
      <c r="C120" s="331">
        <v>60476</v>
      </c>
      <c r="D120" s="332">
        <v>9695</v>
      </c>
      <c r="E120" s="332">
        <v>16751</v>
      </c>
      <c r="F120" s="361"/>
      <c r="G120" s="332">
        <f>D120-D119</f>
        <v>12</v>
      </c>
      <c r="H120" s="332">
        <f>C120-C119</f>
        <v>128</v>
      </c>
      <c r="I120" s="332">
        <f>C120-(D120+E120)</f>
        <v>34030</v>
      </c>
    </row>
    <row r="121" ht="22.65" customHeight="1">
      <c r="B121" s="358">
        <v>44002</v>
      </c>
      <c r="C121" s="329">
        <v>60550</v>
      </c>
      <c r="D121" s="330">
        <v>9696</v>
      </c>
      <c r="E121" s="330">
        <v>16771</v>
      </c>
      <c r="F121" s="362"/>
      <c r="G121" s="330">
        <f>D121-D120</f>
        <v>1</v>
      </c>
      <c r="H121" s="330">
        <f>C121-C120</f>
        <v>74</v>
      </c>
      <c r="I121" s="330">
        <f>C121-(D121+E121)</f>
        <v>34083</v>
      </c>
    </row>
    <row r="122" ht="22.65" customHeight="1">
      <c r="B122" s="358">
        <v>44003</v>
      </c>
      <c r="C122" s="331">
        <v>60550</v>
      </c>
      <c r="D122" s="332">
        <v>9696</v>
      </c>
      <c r="E122" s="361"/>
      <c r="F122" s="361"/>
      <c r="G122" s="332">
        <f>D122-D121</f>
        <v>0</v>
      </c>
      <c r="H122" s="332">
        <f>C122-C121</f>
        <v>0</v>
      </c>
      <c r="I122" s="332">
        <f>C122-(D122+E122)</f>
        <v>50854</v>
      </c>
    </row>
    <row r="123" ht="22.65" customHeight="1">
      <c r="B123" s="358">
        <v>44004</v>
      </c>
      <c r="C123" s="329">
        <v>60550</v>
      </c>
      <c r="D123" s="330">
        <v>9696</v>
      </c>
      <c r="E123" s="362"/>
      <c r="F123" s="362"/>
      <c r="G123" s="330">
        <f>D123-D122</f>
        <v>0</v>
      </c>
      <c r="H123" s="330">
        <f>C123-C122</f>
        <v>0</v>
      </c>
      <c r="I123" s="330">
        <f>C123-(D123+E123)</f>
        <v>50854</v>
      </c>
    </row>
    <row r="124" ht="22.65" customHeight="1">
      <c r="B124" s="358">
        <v>44005</v>
      </c>
      <c r="C124" s="331">
        <v>60810</v>
      </c>
      <c r="D124" s="332">
        <v>9713</v>
      </c>
      <c r="E124" s="361"/>
      <c r="F124" s="361"/>
      <c r="G124" s="332">
        <f>D124-D121</f>
        <v>17</v>
      </c>
      <c r="H124" s="332">
        <f>C124-C121</f>
        <v>260</v>
      </c>
      <c r="I124" s="332">
        <f>C124-(D124+E124)</f>
        <v>51097</v>
      </c>
    </row>
    <row r="125" ht="22.65" customHeight="1">
      <c r="B125" s="358">
        <v>44006</v>
      </c>
      <c r="C125" s="329">
        <v>60898</v>
      </c>
      <c r="D125" s="330">
        <v>9722</v>
      </c>
      <c r="E125" s="362"/>
      <c r="F125" s="362"/>
      <c r="G125" s="330">
        <f>D125-D124</f>
        <v>9</v>
      </c>
      <c r="H125" s="330">
        <f>C125-C124</f>
        <v>88</v>
      </c>
      <c r="I125" s="330">
        <f>C125-(D125+E125)</f>
        <v>51176</v>
      </c>
    </row>
    <row r="126" ht="22.65" customHeight="1">
      <c r="B126" s="358">
        <v>44007</v>
      </c>
      <c r="C126" s="331">
        <v>61007</v>
      </c>
      <c r="D126" s="332">
        <v>9726</v>
      </c>
      <c r="E126" s="361"/>
      <c r="F126" s="361"/>
      <c r="G126" s="332">
        <f>D126-D125</f>
        <v>4</v>
      </c>
      <c r="H126" s="332">
        <f>C126-C125</f>
        <v>109</v>
      </c>
      <c r="I126" s="332">
        <f>C126-(D126+E126)</f>
        <v>51281</v>
      </c>
    </row>
    <row r="127" ht="22.65" customHeight="1">
      <c r="B127" s="358">
        <v>44008</v>
      </c>
      <c r="C127" s="329">
        <v>61106</v>
      </c>
      <c r="D127" s="330">
        <v>9731</v>
      </c>
      <c r="E127" s="362"/>
      <c r="F127" s="362"/>
      <c r="G127" s="330">
        <f>D127-D126</f>
        <v>5</v>
      </c>
      <c r="H127" s="330">
        <f>C127-C126</f>
        <v>99</v>
      </c>
      <c r="I127" s="330">
        <f>C127-(D127+E127)</f>
        <v>51375</v>
      </c>
    </row>
    <row r="128" ht="22.65" customHeight="1">
      <c r="B128" s="358">
        <v>44009</v>
      </c>
      <c r="C128" s="331">
        <v>61209</v>
      </c>
      <c r="D128" s="332">
        <v>9732</v>
      </c>
      <c r="E128" s="361"/>
      <c r="F128" s="361"/>
      <c r="G128" s="332">
        <f>D128-D127</f>
        <v>1</v>
      </c>
      <c r="H128" s="332">
        <f>C128-C127</f>
        <v>103</v>
      </c>
      <c r="I128" s="332">
        <f>C128-(D128+E128)</f>
        <v>51477</v>
      </c>
    </row>
    <row r="129" ht="22.65" customHeight="1">
      <c r="B129" s="358">
        <v>44010</v>
      </c>
      <c r="C129" s="329">
        <v>61209</v>
      </c>
      <c r="D129" s="330">
        <v>9732</v>
      </c>
      <c r="E129" s="362"/>
      <c r="F129" s="362"/>
      <c r="G129" s="330">
        <f>D129-D128</f>
        <v>0</v>
      </c>
      <c r="H129" s="330">
        <f>C129-C128</f>
        <v>0</v>
      </c>
      <c r="I129" s="330">
        <f>C129-(D129+E129)</f>
        <v>51477</v>
      </c>
    </row>
    <row r="130" ht="22.65" customHeight="1">
      <c r="B130" s="358">
        <v>44011</v>
      </c>
      <c r="C130" s="331">
        <v>61209</v>
      </c>
      <c r="D130" s="332">
        <v>9732</v>
      </c>
      <c r="E130" s="361"/>
      <c r="F130" s="361"/>
      <c r="G130" s="332">
        <f>D130-D129</f>
        <v>0</v>
      </c>
      <c r="H130" s="332">
        <f>C130-C129</f>
        <v>0</v>
      </c>
      <c r="I130" s="332">
        <f>C130-(D130+E130)</f>
        <v>51477</v>
      </c>
    </row>
    <row r="131" ht="22.65" customHeight="1">
      <c r="B131" s="358">
        <v>44012</v>
      </c>
      <c r="C131" s="329">
        <v>61427</v>
      </c>
      <c r="D131" s="330">
        <v>9747</v>
      </c>
      <c r="E131" s="362"/>
      <c r="F131" s="362"/>
      <c r="G131" s="330">
        <f>D131-D130</f>
        <v>15</v>
      </c>
      <c r="H131" s="330">
        <f>C131-C130</f>
        <v>218</v>
      </c>
      <c r="I131" s="330">
        <f>C131-(D131+E131)</f>
        <v>51680</v>
      </c>
    </row>
    <row r="132" ht="22.65" customHeight="1">
      <c r="B132" s="358">
        <v>44013</v>
      </c>
      <c r="C132" s="331">
        <v>61509</v>
      </c>
      <c r="D132" s="332">
        <v>9754</v>
      </c>
      <c r="E132" s="361"/>
      <c r="F132" s="361"/>
      <c r="G132" s="332">
        <f>D132-D131</f>
        <v>7</v>
      </c>
      <c r="H132" s="332">
        <f>C132-C131</f>
        <v>82</v>
      </c>
      <c r="I132" s="332">
        <f>C132-(D132+E132)</f>
        <v>51755</v>
      </c>
    </row>
    <row r="133" ht="22.65" customHeight="1">
      <c r="B133" s="358">
        <v>44014</v>
      </c>
      <c r="C133" s="329">
        <v>61598</v>
      </c>
      <c r="D133" s="330">
        <v>9761</v>
      </c>
      <c r="E133" s="362"/>
      <c r="F133" s="362"/>
      <c r="G133" s="330">
        <f>D133-D132</f>
        <v>7</v>
      </c>
      <c r="H133" s="330">
        <f>C133-C132</f>
        <v>89</v>
      </c>
      <c r="I133" s="330">
        <f>C133-(D133+E133)</f>
        <v>51837</v>
      </c>
    </row>
    <row r="134" ht="22.65" customHeight="1">
      <c r="B134" s="358">
        <v>44015</v>
      </c>
      <c r="C134" s="331">
        <v>61727</v>
      </c>
      <c r="D134" s="332">
        <v>9765</v>
      </c>
      <c r="E134" s="361"/>
      <c r="F134" s="361"/>
      <c r="G134" s="332">
        <f>D134-D133</f>
        <v>4</v>
      </c>
      <c r="H134" s="332">
        <f>C134-C133</f>
        <v>129</v>
      </c>
      <c r="I134" s="332">
        <f>C134-(D134+E134)</f>
        <v>51962</v>
      </c>
    </row>
    <row r="135" ht="22.65" customHeight="1">
      <c r="B135" s="358">
        <v>44016</v>
      </c>
      <c r="C135" s="329">
        <v>61838</v>
      </c>
      <c r="D135" s="330">
        <v>9771</v>
      </c>
      <c r="E135" s="362"/>
      <c r="F135" s="362"/>
      <c r="G135" s="330">
        <f>D135-D134</f>
        <v>6</v>
      </c>
      <c r="H135" s="330">
        <f>C135-C134</f>
        <v>111</v>
      </c>
      <c r="I135" s="330">
        <f>C135-(D135+E135)</f>
        <v>52067</v>
      </c>
    </row>
    <row r="136" ht="22.65" customHeight="1">
      <c r="B136" s="358">
        <v>44017</v>
      </c>
      <c r="C136" s="331">
        <v>61838</v>
      </c>
      <c r="D136" s="332">
        <v>9771</v>
      </c>
      <c r="E136" s="361"/>
      <c r="F136" s="361"/>
      <c r="G136" s="332">
        <f>D136-D135</f>
        <v>0</v>
      </c>
      <c r="H136" s="332">
        <f>C136-C135</f>
        <v>0</v>
      </c>
      <c r="I136" s="332">
        <f>C136-(D136+E136)</f>
        <v>52067</v>
      </c>
    </row>
    <row r="137" ht="22.65" customHeight="1">
      <c r="B137" s="358">
        <v>44018</v>
      </c>
      <c r="C137" s="329">
        <v>61838</v>
      </c>
      <c r="D137" s="330">
        <v>9771</v>
      </c>
      <c r="E137" s="362"/>
      <c r="F137" s="362"/>
      <c r="G137" s="330">
        <f>D137-D136</f>
        <v>0</v>
      </c>
      <c r="H137" s="330">
        <f>C137-C136</f>
        <v>0</v>
      </c>
      <c r="I137" s="330">
        <f>C137-(D137+E137)</f>
        <v>52067</v>
      </c>
    </row>
    <row r="138" ht="22.65" customHeight="1">
      <c r="B138" s="358">
        <v>44019</v>
      </c>
      <c r="C138" s="331">
        <v>62058</v>
      </c>
      <c r="D138" s="332">
        <v>9774</v>
      </c>
      <c r="E138" s="361"/>
      <c r="F138" s="361"/>
      <c r="G138" s="332">
        <f>D138-D137</f>
        <v>3</v>
      </c>
      <c r="H138" s="332">
        <f>C138-C137</f>
        <v>220</v>
      </c>
      <c r="I138" s="332">
        <f>C138-(D138+E138)</f>
        <v>52284</v>
      </c>
    </row>
    <row r="139" ht="22.65" customHeight="1">
      <c r="B139" s="358">
        <v>44020</v>
      </c>
      <c r="C139" s="329">
        <v>62123</v>
      </c>
      <c r="D139" s="330">
        <v>9776</v>
      </c>
      <c r="E139" s="362"/>
      <c r="F139" s="362"/>
      <c r="G139" s="330">
        <f>D139-D138</f>
        <v>2</v>
      </c>
      <c r="H139" s="330">
        <f>C139-C138</f>
        <v>65</v>
      </c>
      <c r="I139" s="330">
        <f>C139-(D139+E139)</f>
        <v>52347</v>
      </c>
    </row>
    <row r="140" ht="22.65" customHeight="1">
      <c r="B140" s="358">
        <v>44021</v>
      </c>
      <c r="C140" s="331">
        <v>62210</v>
      </c>
      <c r="D140" s="332">
        <v>9778</v>
      </c>
      <c r="E140" s="361"/>
      <c r="F140" s="361"/>
      <c r="G140" s="332">
        <f>D140-D139</f>
        <v>2</v>
      </c>
      <c r="H140" s="332">
        <f>C140-C139</f>
        <v>87</v>
      </c>
      <c r="I140" s="332">
        <f>C140-(D140+E140)</f>
        <v>52432</v>
      </c>
    </row>
    <row r="141" ht="22.65" customHeight="1">
      <c r="B141" s="358">
        <v>44022</v>
      </c>
      <c r="C141" s="329">
        <v>62357</v>
      </c>
      <c r="D141" s="330">
        <v>9781</v>
      </c>
      <c r="E141" s="362"/>
      <c r="F141" s="362"/>
      <c r="G141" s="330">
        <f>D141-D140</f>
        <v>3</v>
      </c>
      <c r="H141" s="330">
        <f>C141-C140</f>
        <v>147</v>
      </c>
      <c r="I141" s="330">
        <f>C141-(D141+E141)</f>
        <v>52576</v>
      </c>
    </row>
    <row r="142" ht="22.65" customHeight="1">
      <c r="B142" s="358">
        <v>44023</v>
      </c>
      <c r="C142" s="331">
        <v>62469</v>
      </c>
      <c r="D142" s="332">
        <v>9782</v>
      </c>
      <c r="E142" s="361"/>
      <c r="F142" s="361"/>
      <c r="G142" s="332">
        <f>D142-D141</f>
        <v>1</v>
      </c>
      <c r="H142" s="332">
        <f>C142-C141</f>
        <v>112</v>
      </c>
      <c r="I142" s="332">
        <f>C142-(D142+E142)</f>
        <v>52687</v>
      </c>
    </row>
    <row r="143" ht="22.65" customHeight="1">
      <c r="B143" s="358">
        <v>44024</v>
      </c>
      <c r="C143" s="329">
        <v>62469</v>
      </c>
      <c r="D143" s="330">
        <v>9782</v>
      </c>
      <c r="E143" s="362"/>
      <c r="F143" s="362"/>
      <c r="G143" s="330">
        <f>D143-D142</f>
        <v>0</v>
      </c>
      <c r="H143" s="330">
        <f>C143-C142</f>
        <v>0</v>
      </c>
      <c r="I143" s="330">
        <f>C143-(D143+E143)</f>
        <v>52687</v>
      </c>
    </row>
    <row r="144" ht="22.65" customHeight="1">
      <c r="B144" s="358">
        <v>44025</v>
      </c>
      <c r="C144" s="331">
        <v>62469</v>
      </c>
      <c r="D144" s="332">
        <v>9782</v>
      </c>
      <c r="E144" s="361"/>
      <c r="F144" s="361"/>
      <c r="G144" s="332">
        <f>D144-D143</f>
        <v>0</v>
      </c>
      <c r="H144" s="332">
        <f>C144-C143</f>
        <v>0</v>
      </c>
      <c r="I144" s="332">
        <f>C144-(D144+E144)</f>
        <v>52687</v>
      </c>
    </row>
    <row r="145" ht="22.65" customHeight="1">
      <c r="B145" s="358">
        <v>44026</v>
      </c>
      <c r="C145" s="329">
        <v>62781</v>
      </c>
      <c r="D145" s="330">
        <v>9787</v>
      </c>
      <c r="E145" s="362"/>
      <c r="F145" s="362"/>
      <c r="G145" s="330">
        <f>D145-D144</f>
        <v>5</v>
      </c>
      <c r="H145" s="330">
        <f>C145-C144</f>
        <v>312</v>
      </c>
      <c r="I145" s="330">
        <f>C145-(D145+E145)</f>
        <v>52994</v>
      </c>
    </row>
    <row r="146" ht="22.65" customHeight="1">
      <c r="B146" s="358">
        <v>44027</v>
      </c>
      <c r="C146" s="331">
        <v>62872</v>
      </c>
      <c r="D146" s="332">
        <v>9788</v>
      </c>
      <c r="E146" s="361"/>
      <c r="F146" s="361"/>
      <c r="G146" s="332">
        <f>D146-D145</f>
        <v>1</v>
      </c>
      <c r="H146" s="332">
        <f>C146-C145</f>
        <v>91</v>
      </c>
      <c r="I146" s="332">
        <f>C146-(D146+E146)</f>
        <v>53084</v>
      </c>
    </row>
    <row r="147" ht="22.65" customHeight="1">
      <c r="B147" s="358">
        <v>44028</v>
      </c>
      <c r="C147" s="329">
        <v>63039</v>
      </c>
      <c r="D147" s="330">
        <v>9792</v>
      </c>
      <c r="E147" s="362"/>
      <c r="F147" s="362"/>
      <c r="G147" s="330">
        <f>D147-D146</f>
        <v>4</v>
      </c>
      <c r="H147" s="330">
        <f>C147-C146</f>
        <v>167</v>
      </c>
      <c r="I147" s="330">
        <f>C147-(D147+E147)</f>
        <v>53247</v>
      </c>
    </row>
    <row r="148" ht="22.65" customHeight="1">
      <c r="B148" s="358">
        <v>44029</v>
      </c>
      <c r="C148" s="331">
        <v>63238</v>
      </c>
      <c r="D148" s="332">
        <v>9795</v>
      </c>
      <c r="E148" s="361"/>
      <c r="F148" s="361"/>
      <c r="G148" s="332">
        <f>D148-D147</f>
        <v>3</v>
      </c>
      <c r="H148" s="332">
        <f>C148-C147</f>
        <v>199</v>
      </c>
      <c r="I148" s="332">
        <f>C148-(D148+E148)</f>
        <v>53443</v>
      </c>
    </row>
    <row r="149" ht="22.65" customHeight="1">
      <c r="B149" s="358">
        <v>44030</v>
      </c>
      <c r="C149" s="329">
        <v>63499</v>
      </c>
      <c r="D149" s="330">
        <v>9800</v>
      </c>
      <c r="E149" s="362"/>
      <c r="F149" s="362"/>
      <c r="G149" s="330">
        <f>D149-D148</f>
        <v>5</v>
      </c>
      <c r="H149" s="330">
        <f>C149-C148</f>
        <v>261</v>
      </c>
      <c r="I149" s="330">
        <f>C149-(D149+E149)</f>
        <v>53699</v>
      </c>
    </row>
    <row r="150" ht="22.65" customHeight="1">
      <c r="B150" s="358">
        <v>44031</v>
      </c>
      <c r="C150" s="331">
        <v>63499</v>
      </c>
      <c r="D150" s="332">
        <v>9800</v>
      </c>
      <c r="E150" s="361"/>
      <c r="F150" s="361"/>
      <c r="G150" s="332">
        <f>D150-D149</f>
        <v>0</v>
      </c>
      <c r="H150" s="332">
        <f>C150-C149</f>
        <v>0</v>
      </c>
      <c r="I150" s="332">
        <f>C150-(D150+E150)</f>
        <v>53699</v>
      </c>
    </row>
    <row r="151" ht="22.65" customHeight="1">
      <c r="B151" s="358">
        <v>44032</v>
      </c>
      <c r="C151" s="329">
        <v>63499</v>
      </c>
      <c r="D151" s="330">
        <v>9800</v>
      </c>
      <c r="E151" s="362"/>
      <c r="F151" s="362"/>
      <c r="G151" s="330">
        <f>D151-D150</f>
        <v>0</v>
      </c>
      <c r="H151" s="330">
        <f>C151-C150</f>
        <v>0</v>
      </c>
      <c r="I151" s="330">
        <f>C151-(D151+E151)</f>
        <v>53699</v>
      </c>
    </row>
    <row r="152" ht="22.65" customHeight="1">
      <c r="B152" s="358">
        <v>44033</v>
      </c>
      <c r="C152" s="331">
        <v>64094</v>
      </c>
      <c r="D152" s="332">
        <v>9805</v>
      </c>
      <c r="E152" s="361"/>
      <c r="F152" s="361"/>
      <c r="G152" s="332">
        <f>D152-D151</f>
        <v>5</v>
      </c>
      <c r="H152" s="332">
        <f>C152-C151</f>
        <v>595</v>
      </c>
      <c r="I152" s="332">
        <f>C152-(D152+E152)</f>
        <v>54289</v>
      </c>
    </row>
    <row r="153" ht="22.65" customHeight="1">
      <c r="B153" s="358">
        <v>44034</v>
      </c>
      <c r="C153" s="329">
        <v>64258</v>
      </c>
      <c r="D153" s="330">
        <v>9805</v>
      </c>
      <c r="E153" s="362"/>
      <c r="F153" s="362"/>
      <c r="G153" s="330">
        <f>D153-D152</f>
        <v>0</v>
      </c>
      <c r="H153" s="330">
        <f>C153-C152</f>
        <v>164</v>
      </c>
      <c r="I153" s="330">
        <f>C153-(D153+E153)</f>
        <v>54453</v>
      </c>
    </row>
    <row r="154" ht="22.65" customHeight="1">
      <c r="B154" s="358">
        <v>44035</v>
      </c>
      <c r="C154" s="331">
        <v>64627</v>
      </c>
      <c r="D154" s="332">
        <v>9808</v>
      </c>
      <c r="E154" s="361"/>
      <c r="F154" s="361"/>
      <c r="G154" s="332">
        <f>D154-D153</f>
        <v>3</v>
      </c>
      <c r="H154" s="332">
        <f>C154-C153</f>
        <v>369</v>
      </c>
      <c r="I154" s="332">
        <f>C154-(D154+E154)</f>
        <v>54819</v>
      </c>
    </row>
    <row r="155" ht="22.65" customHeight="1">
      <c r="B155" s="358">
        <v>44036</v>
      </c>
      <c r="C155" s="329">
        <v>64847</v>
      </c>
      <c r="D155" s="330">
        <v>9812</v>
      </c>
      <c r="E155" s="362"/>
      <c r="F155" s="362"/>
      <c r="G155" s="330">
        <f>D155-D154</f>
        <v>4</v>
      </c>
      <c r="H155" s="330">
        <f>C155-C154</f>
        <v>220</v>
      </c>
      <c r="I155" s="330">
        <f>C155-(D155+E155)</f>
        <v>55035</v>
      </c>
    </row>
    <row r="156" ht="22.65" customHeight="1">
      <c r="B156" s="358">
        <v>44037</v>
      </c>
      <c r="C156" s="331">
        <v>65199</v>
      </c>
      <c r="D156" s="332">
        <v>9817</v>
      </c>
      <c r="E156" s="361"/>
      <c r="F156" s="361"/>
      <c r="G156" s="332">
        <f>D156-D155</f>
        <v>5</v>
      </c>
      <c r="H156" s="332">
        <f>C156-C155</f>
        <v>352</v>
      </c>
      <c r="I156" s="332">
        <f>C156-(D156+E156)</f>
        <v>55382</v>
      </c>
    </row>
    <row r="157" ht="22.65" customHeight="1">
      <c r="B157" s="358">
        <v>44038</v>
      </c>
      <c r="C157" s="329">
        <v>65727</v>
      </c>
      <c r="D157" s="330">
        <v>9821</v>
      </c>
      <c r="E157" s="362"/>
      <c r="F157" s="362"/>
      <c r="G157" s="330">
        <f>D157-D156</f>
        <v>4</v>
      </c>
      <c r="H157" s="330">
        <f>C157-C156</f>
        <v>528</v>
      </c>
      <c r="I157" s="330">
        <f>C157-(D157+E157)</f>
        <v>55906</v>
      </c>
    </row>
    <row r="158" ht="22.65" customHeight="1">
      <c r="B158" s="358">
        <v>44039</v>
      </c>
      <c r="C158" s="331">
        <v>66026</v>
      </c>
      <c r="D158" s="332">
        <v>9821</v>
      </c>
      <c r="E158" s="361"/>
      <c r="F158" s="361"/>
      <c r="G158" s="332">
        <f>D158-D157</f>
        <v>0</v>
      </c>
      <c r="H158" s="332">
        <f>C158-C157</f>
        <v>299</v>
      </c>
      <c r="I158" s="332">
        <f>C158-(D158+E158)</f>
        <v>56205</v>
      </c>
    </row>
    <row r="159" ht="22.65" customHeight="1">
      <c r="B159" s="358">
        <v>44040</v>
      </c>
      <c r="C159" s="329">
        <v>66428</v>
      </c>
      <c r="D159" s="330">
        <v>9822</v>
      </c>
      <c r="E159" s="362"/>
      <c r="F159" s="362"/>
      <c r="G159" s="330">
        <f>D159-D158</f>
        <v>1</v>
      </c>
      <c r="H159" s="330">
        <f>C159-C158</f>
        <v>402</v>
      </c>
      <c r="I159" s="330">
        <f>C159-(D159+E159)</f>
        <v>56606</v>
      </c>
    </row>
    <row r="160" ht="22.65" customHeight="1">
      <c r="B160" s="358">
        <v>44041</v>
      </c>
      <c r="C160" s="331">
        <v>66662</v>
      </c>
      <c r="D160" s="332">
        <v>9833</v>
      </c>
      <c r="E160" s="361"/>
      <c r="F160" s="361"/>
      <c r="G160" s="332">
        <f>D160-D159</f>
        <v>11</v>
      </c>
      <c r="H160" s="332">
        <f>C160-C159</f>
        <v>234</v>
      </c>
      <c r="I160" s="332">
        <f>C160-(D160+E160)</f>
        <v>56829</v>
      </c>
    </row>
    <row r="161" ht="22.65" customHeight="1">
      <c r="B161" s="358">
        <v>44042</v>
      </c>
      <c r="C161" s="329">
        <v>67335</v>
      </c>
      <c r="D161" s="330">
        <v>9836</v>
      </c>
      <c r="E161" s="362"/>
      <c r="F161" s="362"/>
      <c r="G161" s="330">
        <f>D161-D160</f>
        <v>3</v>
      </c>
      <c r="H161" s="330">
        <f>C161-C160</f>
        <v>673</v>
      </c>
      <c r="I161" s="330">
        <f>C161-(D161+E161)</f>
        <v>57499</v>
      </c>
    </row>
    <row r="162" ht="22.65" customHeight="1">
      <c r="B162" s="358">
        <v>44043</v>
      </c>
      <c r="C162" s="331">
        <v>68006</v>
      </c>
      <c r="D162" s="332">
        <v>9840</v>
      </c>
      <c r="E162" s="361"/>
      <c r="F162" s="361"/>
      <c r="G162" s="332">
        <f>D162-D161</f>
        <v>4</v>
      </c>
      <c r="H162" s="332">
        <f>C162-C161</f>
        <v>671</v>
      </c>
      <c r="I162" s="332">
        <f>C162-(D162+E162)</f>
        <v>58166</v>
      </c>
    </row>
    <row r="163" ht="22.65" customHeight="1">
      <c r="B163" s="358">
        <v>44044</v>
      </c>
      <c r="C163" s="329">
        <v>68751</v>
      </c>
      <c r="D163" s="330">
        <v>9841</v>
      </c>
      <c r="E163" s="362"/>
      <c r="F163" s="362"/>
      <c r="G163" s="330">
        <f>D163-D162</f>
        <v>1</v>
      </c>
      <c r="H163" s="330">
        <f>C163-C162</f>
        <v>745</v>
      </c>
      <c r="I163" s="330">
        <f>C163-(D163+E163)</f>
        <v>58910</v>
      </c>
    </row>
    <row r="164" ht="22.65" customHeight="1">
      <c r="B164" s="358">
        <v>44045</v>
      </c>
      <c r="C164" s="331">
        <v>69402</v>
      </c>
      <c r="D164" s="332">
        <v>9845</v>
      </c>
      <c r="E164" s="361"/>
      <c r="F164" s="361"/>
      <c r="G164" s="332">
        <f>D164-D163</f>
        <v>4</v>
      </c>
      <c r="H164" s="332">
        <f>C164-C163</f>
        <v>651</v>
      </c>
      <c r="I164" s="332">
        <f>C164-(D164+E164)</f>
        <v>59557</v>
      </c>
    </row>
    <row r="165" ht="22.65" customHeight="1">
      <c r="B165" s="358">
        <v>44046</v>
      </c>
      <c r="C165" s="329">
        <v>69849</v>
      </c>
      <c r="D165" s="330">
        <v>9845</v>
      </c>
      <c r="E165" s="362"/>
      <c r="F165" s="362"/>
      <c r="G165" s="330">
        <f>D165-D164</f>
        <v>0</v>
      </c>
      <c r="H165" s="330">
        <f>C165-C164</f>
        <v>447</v>
      </c>
      <c r="I165" s="330">
        <f>C165-(D165+E165)</f>
        <v>60004</v>
      </c>
    </row>
    <row r="166" ht="22.65" customHeight="1">
      <c r="B166" s="358">
        <v>44047</v>
      </c>
      <c r="C166" s="331">
        <v>70314</v>
      </c>
      <c r="D166" s="332">
        <v>9850</v>
      </c>
      <c r="E166" s="361"/>
      <c r="F166" s="361"/>
      <c r="G166" s="332">
        <f>D166-D165</f>
        <v>5</v>
      </c>
      <c r="H166" s="332">
        <f>C166-C165</f>
        <v>465</v>
      </c>
      <c r="I166" s="332">
        <f>C166-(D166+E166)</f>
        <v>60464</v>
      </c>
    </row>
    <row r="167" ht="22.65" customHeight="1">
      <c r="B167" s="358">
        <v>44048</v>
      </c>
      <c r="C167" s="329">
        <v>70648</v>
      </c>
      <c r="D167" s="330">
        <v>9852</v>
      </c>
      <c r="E167" s="362"/>
      <c r="F167" s="362"/>
      <c r="G167" s="330">
        <f>D167-D166</f>
        <v>2</v>
      </c>
      <c r="H167" s="330">
        <f>C167-C166</f>
        <v>334</v>
      </c>
      <c r="I167" s="330">
        <f>C167-(D167+E167)</f>
        <v>60796</v>
      </c>
    </row>
    <row r="168" ht="22.65" customHeight="1">
      <c r="B168" s="358">
        <v>44049</v>
      </c>
      <c r="C168" s="331">
        <v>71158</v>
      </c>
      <c r="D168" s="332">
        <v>9859</v>
      </c>
      <c r="E168" s="361"/>
      <c r="F168" s="361"/>
      <c r="G168" s="332">
        <f>D168-D167</f>
        <v>7</v>
      </c>
      <c r="H168" s="332">
        <f>C168-C167</f>
        <v>510</v>
      </c>
      <c r="I168" s="332">
        <f>C168-(D168+E168)</f>
        <v>61299</v>
      </c>
    </row>
    <row r="169" ht="22.65" customHeight="1">
      <c r="B169" s="358">
        <v>44050</v>
      </c>
      <c r="C169" s="329">
        <v>72016</v>
      </c>
      <c r="D169" s="330">
        <v>9861</v>
      </c>
      <c r="E169" s="362"/>
      <c r="F169" s="362"/>
      <c r="G169" s="330">
        <f>D169-D168</f>
        <v>2</v>
      </c>
      <c r="H169" s="330">
        <f>C169-C168</f>
        <v>858</v>
      </c>
      <c r="I169" s="330">
        <f>C169-(D169+E169)</f>
        <v>62155</v>
      </c>
    </row>
    <row r="170" ht="22.65" customHeight="1">
      <c r="B170" s="358">
        <v>44051</v>
      </c>
      <c r="C170" s="331">
        <v>72784</v>
      </c>
      <c r="D170" s="332">
        <v>9866</v>
      </c>
      <c r="E170" s="361"/>
      <c r="F170" s="361"/>
      <c r="G170" s="332">
        <f>D170-D169</f>
        <v>5</v>
      </c>
      <c r="H170" s="332">
        <f>C170-C169</f>
        <v>768</v>
      </c>
      <c r="I170" s="332">
        <f>C170-(D170+E170)</f>
        <v>62918</v>
      </c>
    </row>
    <row r="171" ht="22.65" customHeight="1">
      <c r="B171" s="358">
        <v>44052</v>
      </c>
      <c r="C171" s="329">
        <v>73401</v>
      </c>
      <c r="D171" s="330">
        <v>9870</v>
      </c>
      <c r="E171" s="362"/>
      <c r="F171" s="362"/>
      <c r="G171" s="330">
        <f>D171-D170</f>
        <v>4</v>
      </c>
      <c r="H171" s="330">
        <f>C171-C170</f>
        <v>617</v>
      </c>
      <c r="I171" s="330">
        <f>C171-(D171+E171)</f>
        <v>63531</v>
      </c>
    </row>
    <row r="172" ht="22.65" customHeight="1">
      <c r="B172" s="358">
        <v>44053</v>
      </c>
      <c r="C172" s="331">
        <v>74152</v>
      </c>
      <c r="D172" s="332">
        <v>9872</v>
      </c>
      <c r="E172" s="361"/>
      <c r="F172" s="361"/>
      <c r="G172" s="332">
        <f>D172-D171</f>
        <v>2</v>
      </c>
      <c r="H172" s="332">
        <f>C172-C171</f>
        <v>751</v>
      </c>
      <c r="I172" s="332">
        <f>C172-(D172+E172)</f>
        <v>64280</v>
      </c>
    </row>
    <row r="173" ht="22.65" customHeight="1">
      <c r="B173" s="358">
        <v>44054</v>
      </c>
      <c r="C173" s="329">
        <v>74620</v>
      </c>
      <c r="D173" s="330">
        <v>9879</v>
      </c>
      <c r="E173" s="362"/>
      <c r="F173" s="362"/>
      <c r="G173" s="330">
        <f>D173-D172</f>
        <v>7</v>
      </c>
      <c r="H173" s="330">
        <f>C173-C172</f>
        <v>468</v>
      </c>
      <c r="I173" s="330">
        <f>C173-(D173+E173)</f>
        <v>64741</v>
      </c>
    </row>
    <row r="174" ht="22.65" customHeight="1">
      <c r="B174" s="358">
        <v>44055</v>
      </c>
      <c r="C174" s="331">
        <v>75008</v>
      </c>
      <c r="D174" s="332">
        <v>9885</v>
      </c>
      <c r="E174" s="361"/>
      <c r="F174" s="361"/>
      <c r="G174" s="332">
        <f>D174-D173</f>
        <v>6</v>
      </c>
      <c r="H174" s="332">
        <f>C174-C173</f>
        <v>388</v>
      </c>
      <c r="I174" s="332">
        <f>C174-(D174+E174)</f>
        <v>65123</v>
      </c>
    </row>
    <row r="175" ht="22.65" customHeight="1">
      <c r="B175" s="358">
        <v>44056</v>
      </c>
      <c r="C175" s="329">
        <v>75647</v>
      </c>
      <c r="D175" s="330">
        <v>9900</v>
      </c>
      <c r="E175" s="362"/>
      <c r="F175" s="362"/>
      <c r="G175" s="330">
        <f>D175-D174</f>
        <v>15</v>
      </c>
      <c r="H175" s="330">
        <f>C175-C174</f>
        <v>639</v>
      </c>
      <c r="I175" s="330">
        <f>C175-(D175+E175)</f>
        <v>65747</v>
      </c>
    </row>
    <row r="176" ht="22.65" customHeight="1">
      <c r="B176" s="358">
        <v>44057</v>
      </c>
      <c r="C176" s="331">
        <v>76191</v>
      </c>
      <c r="D176" s="332">
        <v>9916</v>
      </c>
      <c r="E176" s="361"/>
      <c r="F176" s="361"/>
      <c r="G176" s="332">
        <f>D176-D175</f>
        <v>16</v>
      </c>
      <c r="H176" s="332">
        <f>C176-C175</f>
        <v>544</v>
      </c>
      <c r="I176" s="332">
        <f>C176-(D176+E176)</f>
        <v>66275</v>
      </c>
    </row>
    <row r="177" ht="22.65" customHeight="1">
      <c r="B177" s="358">
        <v>44058</v>
      </c>
      <c r="C177" s="329">
        <v>77113</v>
      </c>
      <c r="D177" s="330">
        <v>9924</v>
      </c>
      <c r="E177" s="362"/>
      <c r="F177" s="362"/>
      <c r="G177" s="330">
        <f>D177-D176</f>
        <v>8</v>
      </c>
      <c r="H177" s="330">
        <f>C177-C176</f>
        <v>922</v>
      </c>
      <c r="I177" s="330">
        <f>C177-(D177+E177)</f>
        <v>67189</v>
      </c>
    </row>
    <row r="178" ht="22.65" customHeight="1">
      <c r="B178" s="358">
        <v>44059</v>
      </c>
      <c r="C178" s="331">
        <v>77869</v>
      </c>
      <c r="D178" s="332">
        <v>9935</v>
      </c>
      <c r="E178" s="361"/>
      <c r="F178" s="361"/>
      <c r="G178" s="332">
        <f>D178-D177</f>
        <v>11</v>
      </c>
      <c r="H178" s="332">
        <f>C178-C177</f>
        <v>756</v>
      </c>
      <c r="I178" s="332">
        <f>C178-(D178+E178)</f>
        <v>67934</v>
      </c>
    </row>
    <row r="179" ht="22.65" customHeight="1">
      <c r="B179" s="358">
        <v>44060</v>
      </c>
      <c r="C179" s="329">
        <v>78323</v>
      </c>
      <c r="D179" s="330">
        <v>9939</v>
      </c>
      <c r="E179" s="362"/>
      <c r="F179" s="362"/>
      <c r="G179" s="330">
        <f>D179-D178</f>
        <v>4</v>
      </c>
      <c r="H179" s="330">
        <f>C179-C178</f>
        <v>454</v>
      </c>
      <c r="I179" s="330">
        <f>C179-(D179+E179)</f>
        <v>68384</v>
      </c>
    </row>
    <row r="180" ht="22.65" customHeight="1">
      <c r="B180" s="358">
        <v>44061</v>
      </c>
      <c r="C180" s="331">
        <v>78534</v>
      </c>
      <c r="D180" s="332">
        <v>9944</v>
      </c>
      <c r="E180" s="361"/>
      <c r="F180" s="361"/>
      <c r="G180" s="332">
        <f>D180-D179</f>
        <v>5</v>
      </c>
      <c r="H180" s="332">
        <f>C180-C179</f>
        <v>211</v>
      </c>
      <c r="I180" s="332">
        <f>C180-(D180+E180)</f>
        <v>68590</v>
      </c>
    </row>
    <row r="181" ht="22.65" customHeight="1">
      <c r="B181" s="358">
        <v>44062</v>
      </c>
      <c r="C181" s="329">
        <v>78897</v>
      </c>
      <c r="D181" s="330">
        <v>9959</v>
      </c>
      <c r="E181" s="362"/>
      <c r="F181" s="362"/>
      <c r="G181" s="330">
        <f>D181-D180</f>
        <v>15</v>
      </c>
      <c r="H181" s="330">
        <f>C181-C180</f>
        <v>363</v>
      </c>
      <c r="I181" s="330">
        <f>C181-(D181+E181)</f>
        <v>68938</v>
      </c>
    </row>
    <row r="182" ht="22.65" customHeight="1">
      <c r="B182" s="358">
        <v>44063</v>
      </c>
      <c r="C182" s="331">
        <v>79479</v>
      </c>
      <c r="D182" s="332">
        <v>9969</v>
      </c>
      <c r="E182" s="361"/>
      <c r="F182" s="361"/>
      <c r="G182" s="332">
        <f>D182-D181</f>
        <v>10</v>
      </c>
      <c r="H182" s="332">
        <f>C182-C181</f>
        <v>582</v>
      </c>
      <c r="I182" s="332">
        <f>C182-(D182+E182)</f>
        <v>69510</v>
      </c>
    </row>
    <row r="183" ht="22.65" customHeight="1">
      <c r="B183" s="358">
        <v>44064</v>
      </c>
      <c r="C183" s="329">
        <v>80178</v>
      </c>
      <c r="D183" s="330">
        <v>9976</v>
      </c>
      <c r="E183" s="362"/>
      <c r="F183" s="362"/>
      <c r="G183" s="330">
        <f>D183-D182</f>
        <v>7</v>
      </c>
      <c r="H183" s="330">
        <f>C183-C182</f>
        <v>699</v>
      </c>
      <c r="I183" s="330">
        <f>C183-(D183+E183)</f>
        <v>70202</v>
      </c>
    </row>
    <row r="184" ht="22.65" customHeight="1">
      <c r="B184" s="358">
        <v>44065</v>
      </c>
      <c r="C184" s="331">
        <v>80894</v>
      </c>
      <c r="D184" s="332">
        <v>9985</v>
      </c>
      <c r="E184" s="361"/>
      <c r="F184" s="361"/>
      <c r="G184" s="332">
        <f>D184-D183</f>
        <v>9</v>
      </c>
      <c r="H184" s="332">
        <f>C184-C183</f>
        <v>716</v>
      </c>
      <c r="I184" s="332">
        <f>C184-(D184+E184)</f>
        <v>70909</v>
      </c>
    </row>
    <row r="185" ht="22.65" customHeight="1">
      <c r="B185" s="358">
        <v>44066</v>
      </c>
      <c r="C185" s="329">
        <v>81468</v>
      </c>
      <c r="D185" s="330">
        <v>9988</v>
      </c>
      <c r="E185" s="362"/>
      <c r="F185" s="362"/>
      <c r="G185" s="330">
        <f>D185-D184</f>
        <v>3</v>
      </c>
      <c r="H185" s="330">
        <f>C185-C184</f>
        <v>574</v>
      </c>
      <c r="I185" s="330">
        <f>C185-(D185+E185)</f>
        <v>71480</v>
      </c>
    </row>
    <row r="186" ht="22.65" customHeight="1">
      <c r="B186" s="358">
        <v>44067</v>
      </c>
      <c r="C186" s="331">
        <v>81936</v>
      </c>
      <c r="D186" s="332">
        <v>9992</v>
      </c>
      <c r="E186" s="361"/>
      <c r="F186" s="361"/>
      <c r="G186" s="332">
        <f>D186-D185</f>
        <v>4</v>
      </c>
      <c r="H186" s="332">
        <f>C186-C185</f>
        <v>468</v>
      </c>
      <c r="I186" s="332">
        <f>C186-(D186+E186)</f>
        <v>71944</v>
      </c>
    </row>
    <row r="187" ht="22.65" customHeight="1">
      <c r="B187" s="358">
        <v>44068</v>
      </c>
      <c r="C187" s="329">
        <v>82092</v>
      </c>
      <c r="D187" s="330">
        <v>9996</v>
      </c>
      <c r="E187" s="362"/>
      <c r="F187" s="362"/>
      <c r="G187" s="330">
        <f>D187-D186</f>
        <v>4</v>
      </c>
      <c r="H187" s="330">
        <f>C187-C186</f>
        <v>156</v>
      </c>
      <c r="I187" s="330">
        <f>C187-(D187+E187)</f>
        <v>72096</v>
      </c>
    </row>
    <row r="188" ht="22.65" customHeight="1">
      <c r="B188" s="358">
        <v>44069</v>
      </c>
      <c r="C188" s="331">
        <v>82447</v>
      </c>
      <c r="D188" s="332">
        <v>9878</v>
      </c>
      <c r="E188" s="361"/>
      <c r="F188" s="361"/>
      <c r="G188" s="332">
        <f>D188-D187</f>
        <v>-118</v>
      </c>
      <c r="H188" s="332">
        <f>C188-C187</f>
        <v>355</v>
      </c>
      <c r="I188" s="332">
        <f>C188-(D188+E188)</f>
        <v>72569</v>
      </c>
    </row>
    <row r="189" ht="22.65" customHeight="1">
      <c r="B189" s="358">
        <v>44070</v>
      </c>
      <c r="C189" s="329">
        <v>83030</v>
      </c>
      <c r="D189" s="330">
        <v>9879</v>
      </c>
      <c r="E189" s="362"/>
      <c r="F189" s="362"/>
      <c r="G189" s="330">
        <f>D189-D188</f>
        <v>1</v>
      </c>
      <c r="H189" s="330">
        <f>C189-C188</f>
        <v>583</v>
      </c>
      <c r="I189" s="330">
        <f>C189-(D189+E189)</f>
        <v>73151</v>
      </c>
    </row>
    <row r="190" ht="22.65" customHeight="1">
      <c r="B190" s="358">
        <v>44071</v>
      </c>
      <c r="C190" s="331">
        <v>83500</v>
      </c>
      <c r="D190" s="332">
        <v>9884</v>
      </c>
      <c r="E190" s="361"/>
      <c r="F190" s="361"/>
      <c r="G190" s="332">
        <f>D190-D189</f>
        <v>5</v>
      </c>
      <c r="H190" s="332">
        <f>C190-C189</f>
        <v>470</v>
      </c>
      <c r="I190" s="332">
        <f>C190-(D190+E190)</f>
        <v>73616</v>
      </c>
    </row>
    <row r="191" ht="22.65" customHeight="1">
      <c r="B191" s="358">
        <v>44072</v>
      </c>
      <c r="C191" s="329">
        <v>83952</v>
      </c>
      <c r="D191" s="330">
        <v>9886</v>
      </c>
      <c r="E191" s="362"/>
      <c r="F191" s="362"/>
      <c r="G191" s="330">
        <f>D191-D190</f>
        <v>2</v>
      </c>
      <c r="H191" s="330">
        <f>C191-C190</f>
        <v>452</v>
      </c>
      <c r="I191" s="330">
        <f>C191-(D191+E191)</f>
        <v>74066</v>
      </c>
    </row>
    <row r="192" ht="22.65" customHeight="1">
      <c r="B192" s="358">
        <v>44073</v>
      </c>
      <c r="C192" s="331">
        <v>84599</v>
      </c>
      <c r="D192" s="332">
        <v>9891</v>
      </c>
      <c r="E192" s="361"/>
      <c r="F192" s="361"/>
      <c r="G192" s="332">
        <f>D192-D191</f>
        <v>5</v>
      </c>
      <c r="H192" s="332">
        <f>C192-C191</f>
        <v>647</v>
      </c>
      <c r="I192" s="332">
        <f>C192-(D192+E192)</f>
        <v>74708</v>
      </c>
    </row>
    <row r="193" ht="22.65" customHeight="1">
      <c r="B193" s="358">
        <v>44074</v>
      </c>
      <c r="C193" s="329">
        <v>85042</v>
      </c>
      <c r="D193" s="330">
        <v>9894</v>
      </c>
      <c r="E193" s="362"/>
      <c r="F193" s="362"/>
      <c r="G193" s="330">
        <f>D193-D192</f>
        <v>3</v>
      </c>
      <c r="H193" s="330">
        <f>C193-C192</f>
        <v>443</v>
      </c>
      <c r="I193" s="330">
        <f>C193-(D193+E193)</f>
        <v>75148</v>
      </c>
    </row>
    <row r="194" ht="22.65" customHeight="1">
      <c r="B194" s="358">
        <v>44075</v>
      </c>
      <c r="C194" s="331">
        <v>85236</v>
      </c>
      <c r="D194" s="332">
        <v>9895</v>
      </c>
      <c r="E194" s="361"/>
      <c r="F194" s="361"/>
      <c r="G194" s="332">
        <f>D194-D193</f>
        <v>1</v>
      </c>
      <c r="H194" s="332">
        <f>C194-C193</f>
        <v>194</v>
      </c>
      <c r="I194" s="332">
        <f>C194-(D194+E194)</f>
        <v>75341</v>
      </c>
    </row>
    <row r="195" ht="22.65" customHeight="1">
      <c r="B195" s="358">
        <v>44076</v>
      </c>
      <c r="C195" s="329">
        <v>85487</v>
      </c>
      <c r="D195" s="330">
        <v>9897</v>
      </c>
      <c r="E195" s="362"/>
      <c r="F195" s="362"/>
      <c r="G195" s="330">
        <f>D195-D194</f>
        <v>2</v>
      </c>
      <c r="H195" s="330">
        <f>C195-C194</f>
        <v>251</v>
      </c>
      <c r="I195" s="330">
        <f>C195-(D195+E195)</f>
        <v>75590</v>
      </c>
    </row>
    <row r="196" ht="22.65" customHeight="1">
      <c r="B196" s="358">
        <v>44077</v>
      </c>
      <c r="C196" s="331">
        <v>85911</v>
      </c>
      <c r="D196" s="332">
        <v>9898</v>
      </c>
      <c r="E196" s="361"/>
      <c r="F196" s="361"/>
      <c r="G196" s="332">
        <f>D196-D195</f>
        <v>1</v>
      </c>
      <c r="H196" s="332">
        <f>C196-C195</f>
        <v>424</v>
      </c>
      <c r="I196" s="332">
        <f>C196-(D196+E196)</f>
        <v>76013</v>
      </c>
    </row>
    <row r="197" ht="22.65" customHeight="1">
      <c r="B197" s="358">
        <v>44078</v>
      </c>
      <c r="C197" s="329">
        <v>86544</v>
      </c>
      <c r="D197" s="330">
        <v>9899</v>
      </c>
      <c r="E197" s="362"/>
      <c r="F197" s="362"/>
      <c r="G197" s="330">
        <f>D197-D196</f>
        <v>1</v>
      </c>
      <c r="H197" s="330">
        <f>C197-C196</f>
        <v>633</v>
      </c>
      <c r="I197" s="330">
        <f>C197-(D197+E197)</f>
        <v>76645</v>
      </c>
    </row>
    <row r="198" ht="22.65" customHeight="1">
      <c r="B198" s="358">
        <v>44079</v>
      </c>
      <c r="C198" s="331">
        <v>87174</v>
      </c>
      <c r="D198" s="332">
        <v>9901</v>
      </c>
      <c r="E198" s="361"/>
      <c r="F198" s="361"/>
      <c r="G198" s="332">
        <f>D198-D197</f>
        <v>2</v>
      </c>
      <c r="H198" s="332">
        <f>C198-C197</f>
        <v>630</v>
      </c>
      <c r="I198" s="332">
        <f>C198-(D198+E198)</f>
        <v>77273</v>
      </c>
    </row>
    <row r="199" ht="22.65" customHeight="1">
      <c r="B199" s="358">
        <v>44080</v>
      </c>
      <c r="C199" s="329">
        <v>87825</v>
      </c>
      <c r="D199" s="330">
        <v>9906</v>
      </c>
      <c r="E199" s="362"/>
      <c r="F199" s="362"/>
      <c r="G199" s="330">
        <f>D199-D198</f>
        <v>5</v>
      </c>
      <c r="H199" s="330">
        <f>C199-C198</f>
        <v>651</v>
      </c>
      <c r="I199" s="330">
        <f>C199-(D199+E199)</f>
        <v>77919</v>
      </c>
    </row>
    <row r="200" ht="22.65" customHeight="1">
      <c r="B200" s="358">
        <v>44081</v>
      </c>
      <c r="C200" s="331">
        <v>88367</v>
      </c>
      <c r="D200" s="332">
        <v>9907</v>
      </c>
      <c r="E200" s="361"/>
      <c r="F200" s="361"/>
      <c r="G200" s="332">
        <f>D200-D199</f>
        <v>1</v>
      </c>
      <c r="H200" s="332">
        <f>C200-C199</f>
        <v>542</v>
      </c>
      <c r="I200" s="332">
        <f>C200-(D200+E200)</f>
        <v>78460</v>
      </c>
    </row>
    <row r="201" ht="22.65" customHeight="1">
      <c r="B201" s="358">
        <v>44082</v>
      </c>
      <c r="C201" s="329">
        <v>88769</v>
      </c>
      <c r="D201" s="330">
        <v>9909</v>
      </c>
      <c r="E201" s="362"/>
      <c r="F201" s="362"/>
      <c r="G201" s="330">
        <f>D201-D200</f>
        <v>2</v>
      </c>
      <c r="H201" s="330">
        <f>C201-C200</f>
        <v>402</v>
      </c>
      <c r="I201" s="330">
        <f>C201-(D201+E201)</f>
        <v>78860</v>
      </c>
    </row>
    <row r="202" ht="22.65" customHeight="1">
      <c r="B202" s="358">
        <v>44083</v>
      </c>
      <c r="C202" s="331">
        <v>89141</v>
      </c>
      <c r="D202" s="332">
        <v>9912</v>
      </c>
      <c r="E202" s="361"/>
      <c r="F202" s="361"/>
      <c r="G202" s="332">
        <f>D202-D201</f>
        <v>3</v>
      </c>
      <c r="H202" s="332">
        <f>C202-C201</f>
        <v>372</v>
      </c>
      <c r="I202" s="332">
        <f>C202-(D202+E202)</f>
        <v>79229</v>
      </c>
    </row>
    <row r="203" ht="22.65" customHeight="1">
      <c r="B203" s="358">
        <v>44084</v>
      </c>
      <c r="C203" s="329">
        <v>89691</v>
      </c>
      <c r="D203" s="330">
        <v>9917</v>
      </c>
      <c r="E203" s="362"/>
      <c r="F203" s="362"/>
      <c r="G203" s="330">
        <f>D203-D202</f>
        <v>5</v>
      </c>
      <c r="H203" s="330">
        <f>C203-C202</f>
        <v>550</v>
      </c>
      <c r="I203" s="330">
        <f>C203-(D203+E203)</f>
        <v>79774</v>
      </c>
    </row>
    <row r="204" ht="22.65" customHeight="1">
      <c r="B204" s="358">
        <v>44085</v>
      </c>
      <c r="C204" s="331">
        <v>90568</v>
      </c>
      <c r="D204" s="332">
        <v>9917</v>
      </c>
      <c r="E204" s="361"/>
      <c r="F204" s="361"/>
      <c r="G204" s="332">
        <f>D204-D203</f>
        <v>0</v>
      </c>
      <c r="H204" s="332">
        <f>C204-C203</f>
        <v>877</v>
      </c>
      <c r="I204" s="332">
        <f>C204-(D204+E204)</f>
        <v>80651</v>
      </c>
    </row>
    <row r="205" ht="22.65" customHeight="1">
      <c r="B205" s="358">
        <v>44086</v>
      </c>
      <c r="C205" s="329">
        <v>91537</v>
      </c>
      <c r="D205" s="330">
        <v>9919</v>
      </c>
      <c r="E205" s="362"/>
      <c r="F205" s="362"/>
      <c r="G205" s="330">
        <f>D205-D204</f>
        <v>2</v>
      </c>
      <c r="H205" s="330">
        <f>C205-C204</f>
        <v>969</v>
      </c>
      <c r="I205" s="330">
        <f>C205-(D205+E205)</f>
        <v>81618</v>
      </c>
    </row>
    <row r="206" ht="22.65" customHeight="1">
      <c r="B206" s="358">
        <v>44087</v>
      </c>
      <c r="C206" s="331">
        <v>92478</v>
      </c>
      <c r="D206" s="332">
        <v>9923</v>
      </c>
      <c r="E206" s="361"/>
      <c r="F206" s="361"/>
      <c r="G206" s="332">
        <f>D206-D205</f>
        <v>4</v>
      </c>
      <c r="H206" s="332">
        <f>C206-C205</f>
        <v>941</v>
      </c>
      <c r="I206" s="332">
        <f>C206-(D206+E206)</f>
        <v>82555</v>
      </c>
    </row>
    <row r="207" ht="22.65" customHeight="1">
      <c r="B207" s="358">
        <v>44088</v>
      </c>
      <c r="C207" s="329">
        <v>93455</v>
      </c>
      <c r="D207" s="330">
        <v>9925</v>
      </c>
      <c r="E207" s="362"/>
      <c r="F207" s="362"/>
      <c r="G207" s="330">
        <f>D207-D206</f>
        <v>2</v>
      </c>
      <c r="H207" s="330">
        <f>C207-C206</f>
        <v>977</v>
      </c>
      <c r="I207" s="330">
        <f>C207-(D207+E207)</f>
        <v>83530</v>
      </c>
    </row>
    <row r="208" ht="22.65" customHeight="1">
      <c r="B208" s="358">
        <v>44089</v>
      </c>
      <c r="C208" s="331">
        <v>94306</v>
      </c>
      <c r="D208" s="332">
        <v>9927</v>
      </c>
      <c r="E208" s="361"/>
      <c r="F208" s="361"/>
      <c r="G208" s="332">
        <f>D208-D207</f>
        <v>2</v>
      </c>
      <c r="H208" s="332">
        <f>C208-C207</f>
        <v>851</v>
      </c>
      <c r="I208" s="332">
        <f>C208-(D208+E208)</f>
        <v>84379</v>
      </c>
    </row>
    <row r="209" ht="22.65" customHeight="1">
      <c r="B209" s="358">
        <v>44090</v>
      </c>
      <c r="C209" s="329">
        <v>94795</v>
      </c>
      <c r="D209" s="330">
        <v>9930</v>
      </c>
      <c r="E209" s="362"/>
      <c r="F209" s="362"/>
      <c r="G209" s="330">
        <f>D209-D208</f>
        <v>3</v>
      </c>
      <c r="H209" s="330">
        <f>C209-C208</f>
        <v>489</v>
      </c>
      <c r="I209" s="330">
        <f>C209-(D209+E209)</f>
        <v>84865</v>
      </c>
    </row>
    <row r="210" ht="22.65" customHeight="1">
      <c r="B210" s="358">
        <v>44091</v>
      </c>
      <c r="C210" s="331">
        <v>95948</v>
      </c>
      <c r="D210" s="332">
        <v>9935</v>
      </c>
      <c r="E210" s="361"/>
      <c r="F210" s="361"/>
      <c r="G210" s="332">
        <f>D210-D209</f>
        <v>5</v>
      </c>
      <c r="H210" s="332">
        <f>C210-C209</f>
        <v>1153</v>
      </c>
      <c r="I210" s="332">
        <f>C210-(D210+E210)</f>
        <v>86013</v>
      </c>
    </row>
    <row r="211" ht="22.65" customHeight="1">
      <c r="B211" s="358">
        <v>44092</v>
      </c>
      <c r="C211" s="329">
        <v>97976</v>
      </c>
      <c r="D211" s="330">
        <v>9936</v>
      </c>
      <c r="E211" s="362"/>
      <c r="F211" s="362"/>
      <c r="G211" s="330">
        <f>D211-D210</f>
        <v>1</v>
      </c>
      <c r="H211" s="330">
        <f>C211-C210</f>
        <v>2028</v>
      </c>
      <c r="I211" s="330">
        <f>C211-(D211+E211)</f>
        <v>88040</v>
      </c>
    </row>
    <row r="212" ht="22.65" customHeight="1">
      <c r="B212" s="358">
        <v>44093</v>
      </c>
      <c r="C212" s="331">
        <v>99649</v>
      </c>
      <c r="D212" s="332">
        <v>9937</v>
      </c>
      <c r="E212" s="361"/>
      <c r="F212" s="361"/>
      <c r="G212" s="332">
        <f>D212-D211</f>
        <v>1</v>
      </c>
      <c r="H212" s="332">
        <f>C212-C211</f>
        <v>1673</v>
      </c>
      <c r="I212" s="332">
        <f>C212-(D212+E212)</f>
        <v>89712</v>
      </c>
    </row>
    <row r="213" ht="22.65" customHeight="1">
      <c r="B213" s="358">
        <v>44094</v>
      </c>
      <c r="C213" s="329">
        <v>100748</v>
      </c>
      <c r="D213" s="330">
        <v>9944</v>
      </c>
      <c r="E213" s="362"/>
      <c r="F213" s="362"/>
      <c r="G213" s="330">
        <f>D213-D212</f>
        <v>7</v>
      </c>
      <c r="H213" s="330">
        <f>C213-C212</f>
        <v>1099</v>
      </c>
      <c r="I213" s="330">
        <f>C213-(D213+E213)</f>
        <v>90804</v>
      </c>
    </row>
    <row r="214" ht="22.65" customHeight="1">
      <c r="B214" s="358">
        <v>44095</v>
      </c>
      <c r="C214" s="331">
        <v>102295</v>
      </c>
      <c r="D214" s="332">
        <v>9948</v>
      </c>
      <c r="E214" s="361"/>
      <c r="F214" s="361"/>
      <c r="G214" s="332">
        <f>D214-D213</f>
        <v>4</v>
      </c>
      <c r="H214" s="332">
        <f>C214-C213</f>
        <v>1547</v>
      </c>
      <c r="I214" s="332">
        <f>C214-(D214+E214)</f>
        <v>92347</v>
      </c>
    </row>
    <row r="215" ht="22.65" customHeight="1">
      <c r="B215" s="358">
        <v>44096</v>
      </c>
      <c r="C215" s="329">
        <v>103392</v>
      </c>
      <c r="D215" s="330">
        <v>9950</v>
      </c>
      <c r="E215" s="362"/>
      <c r="F215" s="362"/>
      <c r="G215" s="330">
        <f>D215-D214</f>
        <v>2</v>
      </c>
      <c r="H215" s="330">
        <f>C215-C214</f>
        <v>1097</v>
      </c>
      <c r="I215" s="330">
        <f>C215-(D215+E215)</f>
        <v>93442</v>
      </c>
    </row>
    <row r="216" ht="22.65" customHeight="1">
      <c r="B216" s="358">
        <v>44097</v>
      </c>
      <c r="C216" s="331">
        <v>105226</v>
      </c>
      <c r="D216" s="332">
        <v>9955</v>
      </c>
      <c r="E216" s="361"/>
      <c r="F216" s="361"/>
      <c r="G216" s="332">
        <f>D216-D215</f>
        <v>5</v>
      </c>
      <c r="H216" s="332">
        <f>C216-C215</f>
        <v>1834</v>
      </c>
      <c r="I216" s="332">
        <f>C216-(D216+E216)</f>
        <v>95271</v>
      </c>
    </row>
    <row r="217" ht="22.65" customHeight="1">
      <c r="B217" s="358">
        <v>44098</v>
      </c>
      <c r="C217" s="329">
        <v>106887</v>
      </c>
      <c r="D217" s="330">
        <v>9959</v>
      </c>
      <c r="E217" s="362"/>
      <c r="F217" s="362"/>
      <c r="G217" s="330">
        <f>D217-D216</f>
        <v>4</v>
      </c>
      <c r="H217" s="330">
        <f>C217-C216</f>
        <v>1661</v>
      </c>
      <c r="I217" s="330">
        <f>C217-(D217+E217)</f>
        <v>96928</v>
      </c>
    </row>
    <row r="218" ht="22.65" customHeight="1">
      <c r="B218" s="358">
        <v>44099</v>
      </c>
      <c r="C218" s="331">
        <v>108768</v>
      </c>
      <c r="D218" s="332">
        <v>9965</v>
      </c>
      <c r="E218" s="361"/>
      <c r="F218" s="361"/>
      <c r="G218" s="332">
        <f>D218-D217</f>
        <v>6</v>
      </c>
      <c r="H218" s="332">
        <f>C218-C217</f>
        <v>1881</v>
      </c>
      <c r="I218" s="332">
        <f>C218-(D218+E218)</f>
        <v>98803</v>
      </c>
    </row>
    <row r="219" ht="22.65" customHeight="1">
      <c r="B219" s="358">
        <v>44100</v>
      </c>
      <c r="C219" s="329">
        <v>110976</v>
      </c>
      <c r="D219" s="330">
        <v>9969</v>
      </c>
      <c r="E219" s="362"/>
      <c r="F219" s="362"/>
      <c r="G219" s="330">
        <f>D219-D218</f>
        <v>4</v>
      </c>
      <c r="H219" s="330">
        <f>C219-C218</f>
        <v>2208</v>
      </c>
      <c r="I219" s="330">
        <f>C219-(D219+E219)</f>
        <v>101007</v>
      </c>
    </row>
    <row r="220" ht="22.65" customHeight="1">
      <c r="B220" s="358">
        <v>44101</v>
      </c>
      <c r="C220" s="331">
        <v>112803</v>
      </c>
      <c r="D220" s="332">
        <v>9974</v>
      </c>
      <c r="E220" s="361"/>
      <c r="F220" s="361"/>
      <c r="G220" s="332">
        <f>D220-D219</f>
        <v>5</v>
      </c>
      <c r="H220" s="332">
        <f>C220-C219</f>
        <v>1827</v>
      </c>
      <c r="I220" s="332">
        <f>C220-(D220+E220)</f>
        <v>102829</v>
      </c>
    </row>
    <row r="221" ht="22.65" customHeight="1">
      <c r="B221" s="358">
        <v>44102</v>
      </c>
      <c r="C221" s="329">
        <v>114179</v>
      </c>
      <c r="D221" s="330">
        <v>9980</v>
      </c>
      <c r="E221" s="362"/>
      <c r="F221" s="362"/>
      <c r="G221" s="330">
        <f>D221-D220</f>
        <v>6</v>
      </c>
      <c r="H221" s="330">
        <f>C221-C220</f>
        <v>1376</v>
      </c>
      <c r="I221" s="330">
        <f>C221-(D221+E221)</f>
        <v>104199</v>
      </c>
    </row>
    <row r="222" ht="22.65" customHeight="1">
      <c r="B222" s="358">
        <v>44103</v>
      </c>
      <c r="C222" s="331">
        <v>115353</v>
      </c>
      <c r="D222" s="332">
        <v>9987</v>
      </c>
      <c r="E222" s="361"/>
      <c r="F222" s="361"/>
      <c r="G222" s="332">
        <f>D222-D221</f>
        <v>7</v>
      </c>
      <c r="H222" s="332">
        <f>C222-C221</f>
        <v>1174</v>
      </c>
      <c r="I222" s="332">
        <f>C222-(D222+E222)</f>
        <v>105366</v>
      </c>
    </row>
    <row r="223" ht="22.65" customHeight="1">
      <c r="B223" s="358">
        <v>44104</v>
      </c>
      <c r="C223" s="329">
        <v>117115</v>
      </c>
      <c r="D223" s="330">
        <v>10001</v>
      </c>
      <c r="E223" s="362"/>
      <c r="F223" s="362"/>
      <c r="G223" s="330">
        <f>D223-D222</f>
        <v>14</v>
      </c>
      <c r="H223" s="330">
        <f>C223-C222</f>
        <v>1762</v>
      </c>
      <c r="I223" s="330">
        <f>C223-(D223+E223)</f>
        <v>107114</v>
      </c>
    </row>
    <row r="224" ht="22.65" customHeight="1">
      <c r="B224" s="358">
        <v>44105</v>
      </c>
      <c r="C224" s="331">
        <v>118452</v>
      </c>
      <c r="D224" s="332">
        <v>10016</v>
      </c>
      <c r="E224" s="361"/>
      <c r="F224" s="361"/>
      <c r="G224" s="332">
        <f>D224-D223</f>
        <v>15</v>
      </c>
      <c r="H224" s="332">
        <f>C224-C223</f>
        <v>1337</v>
      </c>
      <c r="I224" s="332">
        <f>C224-(D224+E224)</f>
        <v>108436</v>
      </c>
    </row>
    <row r="225" ht="22.65" customHeight="1">
      <c r="B225" s="358">
        <v>44106</v>
      </c>
      <c r="C225" s="329">
        <v>121059</v>
      </c>
      <c r="D225" s="330">
        <v>10023</v>
      </c>
      <c r="E225" s="362"/>
      <c r="F225" s="362"/>
      <c r="G225" s="330">
        <f>D225-D224</f>
        <v>7</v>
      </c>
      <c r="H225" s="330">
        <f>C225-C224</f>
        <v>2607</v>
      </c>
      <c r="I225" s="330">
        <f>C225-(D225+E225)</f>
        <v>111036</v>
      </c>
    </row>
    <row r="226" ht="22.65" customHeight="1">
      <c r="B226" s="358">
        <v>44107</v>
      </c>
      <c r="C226" s="331">
        <v>124234</v>
      </c>
      <c r="D226" s="332">
        <v>10037</v>
      </c>
      <c r="E226" s="361"/>
      <c r="F226" s="361"/>
      <c r="G226" s="332">
        <f>D226-D225</f>
        <v>14</v>
      </c>
      <c r="H226" s="332">
        <f>C226-C225</f>
        <v>3175</v>
      </c>
      <c r="I226" s="332">
        <f>C226-(D226+E226)</f>
        <v>114197</v>
      </c>
    </row>
    <row r="227" ht="22.65" customHeight="1">
      <c r="B227" s="358">
        <v>44108</v>
      </c>
      <c r="C227" s="329">
        <v>127623</v>
      </c>
      <c r="D227" s="330">
        <v>10044</v>
      </c>
      <c r="E227" s="362"/>
      <c r="F227" s="362"/>
      <c r="G227" s="330">
        <f>D227-D226</f>
        <v>7</v>
      </c>
      <c r="H227" s="330">
        <f>C227-C226</f>
        <v>3389</v>
      </c>
      <c r="I227" s="330">
        <f>C227-(D227+E227)</f>
        <v>117579</v>
      </c>
    </row>
    <row r="228" ht="22.65" customHeight="1">
      <c r="B228" s="358">
        <v>44109</v>
      </c>
      <c r="C228" s="331">
        <v>130235</v>
      </c>
      <c r="D228" s="332">
        <v>10064</v>
      </c>
      <c r="E228" s="361"/>
      <c r="F228" s="361"/>
      <c r="G228" s="332">
        <f>D228-D227</f>
        <v>20</v>
      </c>
      <c r="H228" s="332">
        <f>C228-C227</f>
        <v>2612</v>
      </c>
      <c r="I228" s="332">
        <f>C228-(D228+E228)</f>
        <v>120171</v>
      </c>
    </row>
    <row r="229" ht="22.65" customHeight="1">
      <c r="B229" s="358">
        <v>44110</v>
      </c>
      <c r="C229" s="329">
        <v>132203</v>
      </c>
      <c r="D229" s="330">
        <v>10078</v>
      </c>
      <c r="E229" s="362"/>
      <c r="F229" s="362"/>
      <c r="G229" s="330">
        <f>D229-D228</f>
        <v>14</v>
      </c>
      <c r="H229" s="330">
        <f>C229-C228</f>
        <v>1968</v>
      </c>
      <c r="I229" s="330">
        <f>C229-(D229+E229)</f>
        <v>122125</v>
      </c>
    </row>
    <row r="230" ht="22.65" customHeight="1">
      <c r="B230" s="358">
        <v>44111</v>
      </c>
      <c r="C230" s="331">
        <v>134291</v>
      </c>
      <c r="D230" s="332">
        <v>10092</v>
      </c>
      <c r="E230" s="361"/>
      <c r="F230" s="361"/>
      <c r="G230" s="332">
        <f>D230-D229</f>
        <v>14</v>
      </c>
      <c r="H230" s="332">
        <f>C230-C229</f>
        <v>2088</v>
      </c>
      <c r="I230" s="332">
        <f>C230-(D230+E230)</f>
        <v>124199</v>
      </c>
    </row>
    <row r="231" ht="22.65" customHeight="1">
      <c r="B231" s="358">
        <v>44112</v>
      </c>
      <c r="C231" s="329">
        <v>137868</v>
      </c>
      <c r="D231" s="330">
        <v>10108</v>
      </c>
      <c r="E231" s="362"/>
      <c r="F231" s="362"/>
      <c r="G231" s="330">
        <f>D231-D230</f>
        <v>16</v>
      </c>
      <c r="H231" s="330">
        <f>C231-C230</f>
        <v>3577</v>
      </c>
      <c r="I231" s="330">
        <f>C231-(D231+E231)</f>
        <v>127760</v>
      </c>
    </row>
    <row r="232" ht="22.65" customHeight="1">
      <c r="B232" s="358">
        <v>44113</v>
      </c>
      <c r="C232" s="331">
        <v>143596</v>
      </c>
      <c r="D232" s="332">
        <v>10126</v>
      </c>
      <c r="E232" s="361"/>
      <c r="F232" s="361"/>
      <c r="G232" s="332">
        <f>D232-D231</f>
        <v>18</v>
      </c>
      <c r="H232" s="332">
        <f>C232-C231</f>
        <v>5728</v>
      </c>
      <c r="I232" s="332">
        <f>C232-(D232+E232)</f>
        <v>133470</v>
      </c>
    </row>
    <row r="233" ht="22.65" customHeight="1">
      <c r="B233" s="358">
        <v>44114</v>
      </c>
      <c r="C233" s="329">
        <v>148981</v>
      </c>
      <c r="D233" s="330">
        <v>10151</v>
      </c>
      <c r="E233" s="362"/>
      <c r="F233" s="362"/>
      <c r="G233" s="330">
        <f>D233-D232</f>
        <v>25</v>
      </c>
      <c r="H233" s="330">
        <f>C233-C232</f>
        <v>5385</v>
      </c>
      <c r="I233" s="330">
        <f>C233-(D233+E233)</f>
        <v>138830</v>
      </c>
    </row>
    <row r="234" ht="22.65" customHeight="1">
      <c r="B234" s="358">
        <v>44115</v>
      </c>
      <c r="C234" s="331">
        <v>156931</v>
      </c>
      <c r="D234" s="332">
        <v>10175</v>
      </c>
      <c r="E234" s="361"/>
      <c r="F234" s="361"/>
      <c r="G234" s="332">
        <f>D234-D233</f>
        <v>24</v>
      </c>
      <c r="H234" s="332">
        <f>C234-C233</f>
        <v>7950</v>
      </c>
      <c r="I234" s="332">
        <f>C234-(D234+E234)</f>
        <v>146756</v>
      </c>
    </row>
    <row r="235" ht="22.65" customHeight="1">
      <c r="B235" s="358">
        <v>44116</v>
      </c>
      <c r="C235" s="329">
        <v>162258</v>
      </c>
      <c r="D235" s="330">
        <v>10191</v>
      </c>
      <c r="E235" s="362"/>
      <c r="F235" s="362"/>
      <c r="G235" s="330">
        <f>D235-D234</f>
        <v>16</v>
      </c>
      <c r="H235" s="330">
        <f>C235-C234</f>
        <v>5327</v>
      </c>
      <c r="I235" s="330">
        <f>C235-(D235+E235)</f>
        <v>152067</v>
      </c>
    </row>
    <row r="236" ht="22.65" customHeight="1">
      <c r="B236" s="358">
        <v>44117</v>
      </c>
      <c r="C236" s="331">
        <v>165880</v>
      </c>
      <c r="D236" s="332">
        <v>10211</v>
      </c>
      <c r="E236" s="361"/>
      <c r="F236" s="361"/>
      <c r="G236" s="332">
        <f>D236-D235</f>
        <v>20</v>
      </c>
      <c r="H236" s="332">
        <f>C236-C235</f>
        <v>3622</v>
      </c>
      <c r="I236" s="332">
        <f>C236-(D236+E236)</f>
        <v>155669</v>
      </c>
    </row>
    <row r="237" ht="22.65" customHeight="1">
      <c r="B237" s="358">
        <v>44118</v>
      </c>
      <c r="C237" s="329">
        <v>173240</v>
      </c>
      <c r="D237" s="330">
        <v>10244</v>
      </c>
      <c r="E237" s="362"/>
      <c r="F237" s="362"/>
      <c r="G237" s="330">
        <f>D237-D236</f>
        <v>33</v>
      </c>
      <c r="H237" s="330">
        <f>C237-C236</f>
        <v>7360</v>
      </c>
      <c r="I237" s="330">
        <f>C237-(D237+E237)</f>
        <v>162996</v>
      </c>
    </row>
    <row r="238" ht="22.65" customHeight="1">
      <c r="B238" s="358">
        <v>44119</v>
      </c>
      <c r="C238" s="331">
        <v>181511</v>
      </c>
      <c r="D238" s="332">
        <v>10278</v>
      </c>
      <c r="E238" s="361"/>
      <c r="F238" s="361"/>
      <c r="G238" s="332">
        <f>D238-D237</f>
        <v>34</v>
      </c>
      <c r="H238" s="332">
        <f>C238-C237</f>
        <v>8271</v>
      </c>
      <c r="I238" s="332">
        <f>C238-(D238+E238)</f>
        <v>171233</v>
      </c>
    </row>
    <row r="239" ht="22.65" customHeight="1">
      <c r="B239" s="358">
        <v>44120</v>
      </c>
      <c r="C239" s="329">
        <v>191959</v>
      </c>
      <c r="D239" s="330">
        <v>10327</v>
      </c>
      <c r="E239" s="362"/>
      <c r="F239" s="362"/>
      <c r="G239" s="330">
        <f>D239-D238</f>
        <v>49</v>
      </c>
      <c r="H239" s="330">
        <f>C239-C238</f>
        <v>10448</v>
      </c>
      <c r="I239" s="330">
        <f>C239-(D239+E239)</f>
        <v>181632</v>
      </c>
    </row>
    <row r="240" ht="22.65" customHeight="1">
      <c r="B240" s="358">
        <v>44121</v>
      </c>
      <c r="C240" s="331">
        <v>202151</v>
      </c>
      <c r="D240" s="332">
        <v>10359</v>
      </c>
      <c r="E240" s="361"/>
      <c r="F240" s="361"/>
      <c r="G240" s="332">
        <f>D240-D239</f>
        <v>32</v>
      </c>
      <c r="H240" s="332">
        <f>C240-C239</f>
        <v>10192</v>
      </c>
      <c r="I240" s="332">
        <f>C240-(D240+E240)</f>
        <v>191792</v>
      </c>
    </row>
    <row r="241" ht="22.65" customHeight="1">
      <c r="B241" s="358">
        <v>44122</v>
      </c>
      <c r="C241" s="329">
        <v>213115</v>
      </c>
      <c r="D241" s="330">
        <v>10392</v>
      </c>
      <c r="E241" s="362"/>
      <c r="F241" s="362"/>
      <c r="G241" s="330">
        <f>D241-D240</f>
        <v>33</v>
      </c>
      <c r="H241" s="330">
        <f>C241-C240</f>
        <v>10964</v>
      </c>
      <c r="I241" s="330">
        <f>C241-(D241+E241)</f>
        <v>202723</v>
      </c>
    </row>
    <row r="242" ht="22.65" customHeight="1">
      <c r="B242" s="358">
        <v>44123</v>
      </c>
      <c r="C242" s="331">
        <v>222253</v>
      </c>
      <c r="D242" s="332">
        <v>10413</v>
      </c>
      <c r="E242" s="361"/>
      <c r="F242" s="361"/>
      <c r="G242" s="332">
        <f>D242-D241</f>
        <v>21</v>
      </c>
      <c r="H242" s="332">
        <f>C242-C241</f>
        <v>9138</v>
      </c>
      <c r="I242" s="332">
        <f>C242-(D242+E242)</f>
        <v>211840</v>
      </c>
    </row>
    <row r="243" ht="22.65" customHeight="1">
      <c r="B243" s="358">
        <v>44124</v>
      </c>
      <c r="C243" s="329">
        <v>230480</v>
      </c>
      <c r="D243" s="330">
        <v>10443</v>
      </c>
      <c r="E243" s="362"/>
      <c r="F243" s="362"/>
      <c r="G243" s="330">
        <f>D243-D242</f>
        <v>30</v>
      </c>
      <c r="H243" s="330">
        <f>C243-C242</f>
        <v>8227</v>
      </c>
      <c r="I243" s="330">
        <f>C243-(D243+E243)</f>
        <v>220037</v>
      </c>
    </row>
    <row r="244" ht="22.65" customHeight="1">
      <c r="B244" s="358">
        <v>44125</v>
      </c>
      <c r="C244" s="331">
        <v>240159</v>
      </c>
      <c r="D244" s="332">
        <v>10489</v>
      </c>
      <c r="E244" s="361"/>
      <c r="F244" s="361"/>
      <c r="G244" s="332">
        <f>D244-D243</f>
        <v>46</v>
      </c>
      <c r="H244" s="332">
        <f>C244-C243</f>
        <v>9679</v>
      </c>
      <c r="I244" s="332">
        <f>C244-(D244+E244)</f>
        <v>229670</v>
      </c>
    </row>
    <row r="245" ht="22.65" customHeight="1">
      <c r="B245" s="358">
        <v>44126</v>
      </c>
      <c r="C245" s="329">
        <v>253386</v>
      </c>
      <c r="D245" s="330">
        <v>10539</v>
      </c>
      <c r="E245" s="362"/>
      <c r="F245" s="362"/>
      <c r="G245" s="330">
        <f>D245-D244</f>
        <v>50</v>
      </c>
      <c r="H245" s="330">
        <f>C245-C244</f>
        <v>13227</v>
      </c>
      <c r="I245" s="330">
        <f>C245-(D245+E245)</f>
        <v>242847</v>
      </c>
    </row>
    <row r="246" ht="22.65" customHeight="1">
      <c r="B246" s="358">
        <v>44127</v>
      </c>
      <c r="C246" s="331">
        <v>270132</v>
      </c>
      <c r="D246" s="332">
        <v>10588</v>
      </c>
      <c r="E246" s="361"/>
      <c r="F246" s="361"/>
      <c r="G246" s="332">
        <f>D246-D245</f>
        <v>49</v>
      </c>
      <c r="H246" s="332">
        <f>C246-C245</f>
        <v>16746</v>
      </c>
      <c r="I246" s="332">
        <f>C246-(D246+E246)</f>
        <v>259544</v>
      </c>
    </row>
    <row r="247" ht="22.65" customHeight="1">
      <c r="B247" s="358">
        <v>44128</v>
      </c>
      <c r="C247" s="329">
        <v>287700</v>
      </c>
      <c r="D247" s="330">
        <v>10658</v>
      </c>
      <c r="E247" s="362"/>
      <c r="F247" s="362"/>
      <c r="G247" s="330">
        <f>D247-D246</f>
        <v>70</v>
      </c>
      <c r="H247" s="330">
        <f>C247-C246</f>
        <v>17568</v>
      </c>
      <c r="I247" s="330">
        <f>C247-(D247+E247)</f>
        <v>277042</v>
      </c>
    </row>
    <row r="248" ht="22.65" customHeight="1">
      <c r="B248" s="358">
        <v>44129</v>
      </c>
      <c r="C248" s="331">
        <v>305409</v>
      </c>
      <c r="D248" s="332">
        <v>10737</v>
      </c>
      <c r="E248" s="361"/>
      <c r="F248" s="361"/>
      <c r="G248" s="332">
        <f>D248-D247</f>
        <v>79</v>
      </c>
      <c r="H248" s="332">
        <f>C248-C247</f>
        <v>17709</v>
      </c>
      <c r="I248" s="332">
        <f>C248-(D248+E248)</f>
        <v>294672</v>
      </c>
    </row>
    <row r="249" ht="22.65" customHeight="1">
      <c r="B249" s="358">
        <v>44130</v>
      </c>
      <c r="C249" s="329">
        <v>321031</v>
      </c>
      <c r="D249" s="330">
        <v>10810</v>
      </c>
      <c r="E249" s="362"/>
      <c r="F249" s="362"/>
      <c r="G249" s="330">
        <f>D249-D248</f>
        <v>73</v>
      </c>
      <c r="H249" s="330">
        <f>C249-C248</f>
        <v>15622</v>
      </c>
      <c r="I249" s="330">
        <f>C249-(D249+E249)</f>
        <v>310221</v>
      </c>
    </row>
    <row r="250" ht="22.65" customHeight="1">
      <c r="B250" s="358">
        <v>44131</v>
      </c>
      <c r="C250" s="331">
        <v>333718</v>
      </c>
      <c r="D250" s="332">
        <v>10899</v>
      </c>
      <c r="E250" s="361"/>
      <c r="F250" s="361"/>
      <c r="G250" s="332">
        <f>D250-D249</f>
        <v>89</v>
      </c>
      <c r="H250" s="332">
        <f>C250-C249</f>
        <v>12687</v>
      </c>
      <c r="I250" s="332">
        <f>C250-(D250+E250)</f>
        <v>322819</v>
      </c>
    </row>
    <row r="251" ht="22.65" customHeight="1">
      <c r="B251" s="358">
        <v>44132</v>
      </c>
      <c r="C251" s="329">
        <v>347289</v>
      </c>
      <c r="D251" s="330">
        <v>11038</v>
      </c>
      <c r="E251" s="362"/>
      <c r="F251" s="362"/>
      <c r="G251" s="330">
        <f>D251-D250</f>
        <v>139</v>
      </c>
      <c r="H251" s="330">
        <f>C251-C250</f>
        <v>13571</v>
      </c>
      <c r="I251" s="330">
        <f>C251-(D251+E251)</f>
        <v>336251</v>
      </c>
    </row>
    <row r="252" ht="22.65" customHeight="1">
      <c r="B252" s="358">
        <v>44133</v>
      </c>
      <c r="C252" s="331">
        <v>368337</v>
      </c>
      <c r="D252" s="332">
        <v>11170</v>
      </c>
      <c r="E252" s="361"/>
      <c r="F252" s="361"/>
      <c r="G252" s="332">
        <f>D252-D251</f>
        <v>132</v>
      </c>
      <c r="H252" s="332">
        <f>C252-C251</f>
        <v>21048</v>
      </c>
      <c r="I252" s="332">
        <f>C252-(D252+E252)</f>
        <v>357167</v>
      </c>
    </row>
    <row r="253" ht="22.65" customHeight="1">
      <c r="B253" s="358">
        <v>44134</v>
      </c>
      <c r="C253" s="329">
        <v>392258</v>
      </c>
      <c r="D253" s="330">
        <v>11308</v>
      </c>
      <c r="E253" s="362"/>
      <c r="F253" s="362"/>
      <c r="G253" s="330">
        <f>D253-D252</f>
        <v>138</v>
      </c>
      <c r="H253" s="330">
        <f>C253-C252</f>
        <v>23921</v>
      </c>
      <c r="I253" s="330">
        <f>C253-(D253+E253)</f>
        <v>380950</v>
      </c>
    </row>
    <row r="254" ht="22.65" customHeight="1">
      <c r="B254" s="358">
        <v>44135</v>
      </c>
      <c r="C254" s="331">
        <v>412314</v>
      </c>
      <c r="D254" s="332">
        <v>11452</v>
      </c>
      <c r="E254" s="361"/>
      <c r="F254" s="361"/>
      <c r="G254" s="332">
        <f>D254-D253</f>
        <v>144</v>
      </c>
      <c r="H254" s="332">
        <f>C254-C253</f>
        <v>20056</v>
      </c>
      <c r="I254" s="332">
        <f>C254-(D254+E254)</f>
        <v>400862</v>
      </c>
    </row>
    <row r="255" ht="22.65" customHeight="1">
      <c r="B255" s="358">
        <v>44136</v>
      </c>
      <c r="C255" s="329">
        <v>429229</v>
      </c>
      <c r="D255" s="330">
        <v>11625</v>
      </c>
      <c r="E255" s="362"/>
      <c r="F255" s="362"/>
      <c r="G255" s="330">
        <f>D255-D254</f>
        <v>173</v>
      </c>
      <c r="H255" s="330">
        <f>C255-C254</f>
        <v>16915</v>
      </c>
      <c r="I255" s="330">
        <f>C255-(D255+E255)</f>
        <v>417604</v>
      </c>
    </row>
    <row r="256" ht="22.65" customHeight="1">
      <c r="B256" s="358">
        <v>44137</v>
      </c>
      <c r="C256" s="331">
        <v>441018</v>
      </c>
      <c r="D256" s="332">
        <v>11737</v>
      </c>
      <c r="E256" s="361"/>
      <c r="F256" s="361"/>
      <c r="G256" s="332">
        <f>D256-D255</f>
        <v>112</v>
      </c>
      <c r="H256" s="332">
        <f>C256-C255</f>
        <v>11789</v>
      </c>
      <c r="I256" s="332">
        <f>C256-(D256+E256)</f>
        <v>429281</v>
      </c>
    </row>
    <row r="257" ht="22.65" customHeight="1">
      <c r="B257" s="358">
        <v>44138</v>
      </c>
      <c r="C257" s="329">
        <v>447355</v>
      </c>
      <c r="D257" s="330">
        <v>11858</v>
      </c>
      <c r="E257" s="362"/>
      <c r="F257" s="362"/>
      <c r="G257" s="330">
        <f>D257-D256</f>
        <v>121</v>
      </c>
      <c r="H257" s="330">
        <f>C257-C256</f>
        <v>6337</v>
      </c>
      <c r="I257" s="330">
        <f>C257-(D257+E257)</f>
        <v>435497</v>
      </c>
    </row>
    <row r="258" ht="22.65" customHeight="1">
      <c r="B258" s="358">
        <v>44139</v>
      </c>
      <c r="C258" s="331">
        <v>453310</v>
      </c>
      <c r="D258" s="332">
        <v>12126</v>
      </c>
      <c r="E258" s="361"/>
      <c r="F258" s="361"/>
      <c r="G258" s="332">
        <f>D258-D257</f>
        <v>268</v>
      </c>
      <c r="H258" s="332">
        <f>C258-C257</f>
        <v>5955</v>
      </c>
      <c r="I258" s="332">
        <f>C258-(D258+E258)</f>
        <v>441184</v>
      </c>
    </row>
    <row r="259" ht="22.65" customHeight="1">
      <c r="B259" s="358">
        <v>44140</v>
      </c>
      <c r="C259" s="329">
        <v>468213</v>
      </c>
      <c r="D259" s="330">
        <v>12331</v>
      </c>
      <c r="E259" s="362"/>
      <c r="F259" s="362"/>
      <c r="G259" s="330">
        <f>D259-D258</f>
        <v>205</v>
      </c>
      <c r="H259" s="330">
        <f>C259-C258</f>
        <v>14903</v>
      </c>
      <c r="I259" s="330">
        <f>C259-(D259+E259)</f>
        <v>455882</v>
      </c>
    </row>
    <row r="260" ht="22.65" customHeight="1">
      <c r="B260" s="358">
        <v>44141</v>
      </c>
      <c r="C260" s="331">
        <v>479341</v>
      </c>
      <c r="D260" s="332">
        <v>12520</v>
      </c>
      <c r="E260" s="361"/>
      <c r="F260" s="361"/>
      <c r="G260" s="332">
        <f>D260-D259</f>
        <v>189</v>
      </c>
      <c r="H260" s="332">
        <f>C260-C259</f>
        <v>11128</v>
      </c>
      <c r="I260" s="332">
        <f>C260-(D260+E260)</f>
        <v>466821</v>
      </c>
    </row>
    <row r="261" ht="22.65" customHeight="1">
      <c r="B261" s="358">
        <v>44142</v>
      </c>
      <c r="C261" s="329">
        <v>488044</v>
      </c>
      <c r="D261" s="330">
        <v>12708</v>
      </c>
      <c r="E261" s="362"/>
      <c r="F261" s="362"/>
      <c r="G261" s="330">
        <f>D261-D260</f>
        <v>188</v>
      </c>
      <c r="H261" s="330">
        <f>C261-C260</f>
        <v>8703</v>
      </c>
      <c r="I261" s="330">
        <f>C261-(D261+E261)</f>
        <v>475336</v>
      </c>
    </row>
    <row r="262" ht="22.65" customHeight="1">
      <c r="B262" s="358">
        <v>44143</v>
      </c>
      <c r="C262" s="331">
        <v>494168</v>
      </c>
      <c r="D262" s="332">
        <v>12907</v>
      </c>
      <c r="E262" s="361"/>
      <c r="F262" s="361"/>
      <c r="G262" s="332">
        <f>D262-D261</f>
        <v>199</v>
      </c>
      <c r="H262" s="332">
        <f>C262-C261</f>
        <v>6124</v>
      </c>
      <c r="I262" s="332">
        <f>C262-(D262+E262)</f>
        <v>481261</v>
      </c>
    </row>
    <row r="263" ht="22.65" customHeight="1">
      <c r="B263" s="358">
        <v>44144</v>
      </c>
      <c r="C263" s="329">
        <v>500789</v>
      </c>
      <c r="D263" s="330">
        <v>13055</v>
      </c>
      <c r="E263" s="362"/>
      <c r="F263" s="362"/>
      <c r="G263" s="330">
        <f>D263-D262</f>
        <v>148</v>
      </c>
      <c r="H263" s="330">
        <f>C263-C262</f>
        <v>6621</v>
      </c>
      <c r="I263" s="330">
        <f>C263-(D263+E263)</f>
        <v>487734</v>
      </c>
    </row>
    <row r="264" ht="22.65" customHeight="1">
      <c r="B264" s="358">
        <v>44145</v>
      </c>
      <c r="C264" s="331">
        <v>503182</v>
      </c>
      <c r="D264" s="332">
        <v>13216</v>
      </c>
      <c r="E264" s="361"/>
      <c r="F264" s="361"/>
      <c r="G264" s="332">
        <f>D264-D263</f>
        <v>161</v>
      </c>
      <c r="H264" s="332">
        <f>C264-C263</f>
        <v>2393</v>
      </c>
      <c r="I264" s="332">
        <f>C264-(D264+E264)</f>
        <v>489966</v>
      </c>
    </row>
    <row r="265" ht="22.65" customHeight="1">
      <c r="B265" s="358">
        <v>44146</v>
      </c>
      <c r="C265" s="329">
        <v>507475</v>
      </c>
      <c r="D265" s="330">
        <v>13561</v>
      </c>
      <c r="E265" s="362"/>
      <c r="F265" s="362"/>
      <c r="G265" s="330">
        <f>D265-D264</f>
        <v>345</v>
      </c>
      <c r="H265" s="330">
        <f>C265-C264</f>
        <v>4293</v>
      </c>
      <c r="I265" s="330">
        <f>C265-(D265+E265)</f>
        <v>493914</v>
      </c>
    </row>
    <row r="266" ht="22.65" customHeight="1">
      <c r="B266" s="358">
        <v>44147</v>
      </c>
      <c r="C266" s="331">
        <v>515391</v>
      </c>
      <c r="D266" s="332">
        <v>13758</v>
      </c>
      <c r="E266" s="361"/>
      <c r="F266" s="361"/>
      <c r="G266" s="332">
        <f>D266-D265</f>
        <v>197</v>
      </c>
      <c r="H266" s="332">
        <f>C266-C265</f>
        <v>7916</v>
      </c>
      <c r="I266" s="332">
        <f>C266-(D266+E266)</f>
        <v>501633</v>
      </c>
    </row>
    <row r="267" ht="22.65" customHeight="1">
      <c r="B267" s="358">
        <v>44148</v>
      </c>
      <c r="C267" s="329">
        <v>520393</v>
      </c>
      <c r="D267" s="330">
        <v>13891</v>
      </c>
      <c r="E267" s="362"/>
      <c r="F267" s="362"/>
      <c r="G267" s="330">
        <f>D267-D266</f>
        <v>133</v>
      </c>
      <c r="H267" s="330">
        <f>C267-C266</f>
        <v>5002</v>
      </c>
      <c r="I267" s="330">
        <f>C267-(D267+E267)</f>
        <v>506502</v>
      </c>
    </row>
    <row r="268" ht="22.65" customHeight="1">
      <c r="B268" s="358">
        <v>44149</v>
      </c>
      <c r="C268" s="331">
        <v>525012</v>
      </c>
      <c r="D268" s="332">
        <v>14106</v>
      </c>
      <c r="E268" s="361"/>
      <c r="F268" s="361"/>
      <c r="G268" s="332">
        <f>D268-D267</f>
        <v>215</v>
      </c>
      <c r="H268" s="332">
        <f>C268-C267</f>
        <v>4619</v>
      </c>
      <c r="I268" s="332">
        <f>C268-(D268+E268)</f>
        <v>510906</v>
      </c>
    </row>
    <row r="269" ht="22.65" customHeight="1">
      <c r="B269" s="358">
        <v>44150</v>
      </c>
      <c r="C269" s="329">
        <v>531280</v>
      </c>
      <c r="D269" s="330">
        <v>14303</v>
      </c>
      <c r="E269" s="362"/>
      <c r="F269" s="362"/>
      <c r="G269" s="330">
        <f>D269-D268</f>
        <v>197</v>
      </c>
      <c r="H269" s="330">
        <f>C269-C268</f>
        <v>6268</v>
      </c>
      <c r="I269" s="330">
        <f>C269-(D269+E269)</f>
        <v>516977</v>
      </c>
    </row>
    <row r="270" ht="22.65" customHeight="1">
      <c r="B270" s="358">
        <v>44151</v>
      </c>
      <c r="C270" s="331">
        <v>535939</v>
      </c>
      <c r="D270" s="332">
        <v>14421</v>
      </c>
      <c r="E270" s="361"/>
      <c r="F270" s="361"/>
      <c r="G270" s="332">
        <f>D270-D269</f>
        <v>118</v>
      </c>
      <c r="H270" s="332">
        <f>C270-C269</f>
        <v>4659</v>
      </c>
      <c r="I270" s="332">
        <f>C270-(D270+E270)</f>
        <v>521518</v>
      </c>
    </row>
    <row r="271" ht="22.65" customHeight="1">
      <c r="B271" s="358">
        <v>44152</v>
      </c>
      <c r="C271" s="329">
        <v>537871</v>
      </c>
      <c r="D271" s="330">
        <v>14616</v>
      </c>
      <c r="E271" s="362"/>
      <c r="F271" s="362"/>
      <c r="G271" s="330">
        <f>D271-D270</f>
        <v>195</v>
      </c>
      <c r="H271" s="330">
        <f>C271-C270</f>
        <v>1932</v>
      </c>
      <c r="I271" s="330">
        <f>C271-(D271+E271)</f>
        <v>523255</v>
      </c>
    </row>
    <row r="272" ht="22.65" customHeight="1">
      <c r="B272" s="358">
        <v>44153</v>
      </c>
      <c r="C272" s="331">
        <v>540605</v>
      </c>
      <c r="D272" s="332">
        <v>14839</v>
      </c>
      <c r="E272" s="361"/>
      <c r="F272" s="361"/>
      <c r="G272" s="332">
        <f>D272-D271</f>
        <v>223</v>
      </c>
      <c r="H272" s="332">
        <f>C272-C271</f>
        <v>2734</v>
      </c>
      <c r="I272" s="332">
        <f>C272-(D272+E272)</f>
        <v>525766</v>
      </c>
    </row>
    <row r="273" ht="22.65" customHeight="1">
      <c r="B273" s="358">
        <v>44154</v>
      </c>
      <c r="C273" s="329">
        <v>545787</v>
      </c>
      <c r="D273" s="330">
        <v>15025</v>
      </c>
      <c r="E273" s="362"/>
      <c r="F273" s="362"/>
      <c r="G273" s="330">
        <f>D273-D272</f>
        <v>186</v>
      </c>
      <c r="H273" s="330">
        <f>C273-C272</f>
        <v>5182</v>
      </c>
      <c r="I273" s="330">
        <f>C273-(D273+E273)</f>
        <v>530762</v>
      </c>
    </row>
    <row r="274" ht="22.65" customHeight="1">
      <c r="B274" s="358">
        <v>44155</v>
      </c>
      <c r="C274" s="331">
        <v>550264</v>
      </c>
      <c r="D274" s="332">
        <v>15196</v>
      </c>
      <c r="E274" s="361"/>
      <c r="F274" s="361"/>
      <c r="G274" s="332">
        <f>D274-D273</f>
        <v>171</v>
      </c>
      <c r="H274" s="332">
        <f>C274-C273</f>
        <v>4477</v>
      </c>
      <c r="I274" s="332">
        <f>C274-(D274+E274)</f>
        <v>535068</v>
      </c>
    </row>
    <row r="275" ht="22.65" customHeight="1">
      <c r="B275" s="358">
        <v>44156</v>
      </c>
      <c r="C275" s="329">
        <v>553680</v>
      </c>
      <c r="D275" s="330">
        <v>15352</v>
      </c>
      <c r="E275" s="362"/>
      <c r="F275" s="362"/>
      <c r="G275" s="330">
        <f>D275-D274</f>
        <v>156</v>
      </c>
      <c r="H275" s="330">
        <f>C275-C274</f>
        <v>3416</v>
      </c>
      <c r="I275" s="330">
        <f>C275-(D275+E275)</f>
        <v>538328</v>
      </c>
    </row>
    <row r="276" ht="22.65" customHeight="1">
      <c r="B276" s="358">
        <v>44157</v>
      </c>
      <c r="C276" s="331">
        <v>556904</v>
      </c>
      <c r="D276" s="332">
        <v>15522</v>
      </c>
      <c r="E276" s="361"/>
      <c r="F276" s="361"/>
      <c r="G276" s="332">
        <f>D276-D275</f>
        <v>170</v>
      </c>
      <c r="H276" s="332">
        <f>C276-C275</f>
        <v>3224</v>
      </c>
      <c r="I276" s="332">
        <f>C276-(D276+E276)</f>
        <v>541382</v>
      </c>
    </row>
    <row r="277" ht="22.65" customHeight="1">
      <c r="B277" s="358">
        <v>44158</v>
      </c>
      <c r="C277" s="329">
        <v>558779</v>
      </c>
      <c r="D277" s="330">
        <v>15618</v>
      </c>
      <c r="E277" s="362"/>
      <c r="F277" s="362"/>
      <c r="G277" s="330">
        <f>D277-D276</f>
        <v>96</v>
      </c>
      <c r="H277" s="330">
        <f>C277-C276</f>
        <v>1875</v>
      </c>
      <c r="I277" s="330">
        <f>C277-(D277+E277)</f>
        <v>543161</v>
      </c>
    </row>
    <row r="278" ht="22.65" customHeight="1">
      <c r="B278" s="358">
        <v>44159</v>
      </c>
      <c r="C278" s="331">
        <v>559902</v>
      </c>
      <c r="D278" s="332">
        <v>15755</v>
      </c>
      <c r="E278" s="361"/>
      <c r="F278" s="361"/>
      <c r="G278" s="332">
        <f>D278-D277</f>
        <v>137</v>
      </c>
      <c r="H278" s="332">
        <f>C278-C277</f>
        <v>1123</v>
      </c>
      <c r="I278" s="332">
        <f>C278-(D278+E278)</f>
        <v>544147</v>
      </c>
    </row>
    <row r="279" ht="22.65" customHeight="1">
      <c r="B279" s="358">
        <v>44160</v>
      </c>
      <c r="C279" s="329">
        <v>561803</v>
      </c>
      <c r="D279" s="330">
        <v>15938</v>
      </c>
      <c r="E279" s="362"/>
      <c r="F279" s="362"/>
      <c r="G279" s="330">
        <f>D279-D278</f>
        <v>183</v>
      </c>
      <c r="H279" s="330">
        <f>C279-C278</f>
        <v>1901</v>
      </c>
      <c r="I279" s="330">
        <f>C279-(D279+E279)</f>
        <v>545865</v>
      </c>
    </row>
    <row r="280" ht="22.65" customHeight="1">
      <c r="B280" s="358">
        <v>44161</v>
      </c>
      <c r="C280" s="331">
        <v>564967</v>
      </c>
      <c r="D280" s="332">
        <v>16077</v>
      </c>
      <c r="E280" s="361"/>
      <c r="F280" s="361"/>
      <c r="G280" s="332">
        <f>D280-D279</f>
        <v>139</v>
      </c>
      <c r="H280" s="332">
        <f>C280-C279</f>
        <v>3164</v>
      </c>
      <c r="I280" s="332">
        <f>C280-(D280+E280)</f>
        <v>548890</v>
      </c>
    </row>
    <row r="281" ht="22.65" customHeight="1">
      <c r="B281" s="358">
        <v>44162</v>
      </c>
      <c r="C281" s="329">
        <v>567532</v>
      </c>
      <c r="D281" s="330">
        <v>16219</v>
      </c>
      <c r="E281" s="362"/>
      <c r="F281" s="362"/>
      <c r="G281" s="330">
        <f>D281-D280</f>
        <v>142</v>
      </c>
      <c r="H281" s="330">
        <f>C281-C280</f>
        <v>2565</v>
      </c>
      <c r="I281" s="330">
        <f>C281-(D281+E281)</f>
        <v>551313</v>
      </c>
    </row>
    <row r="282" ht="22.65" customHeight="1">
      <c r="B282" s="358">
        <v>44163</v>
      </c>
      <c r="C282" s="331">
        <v>570829</v>
      </c>
      <c r="D282" s="332">
        <v>16339</v>
      </c>
      <c r="E282" s="361"/>
      <c r="F282" s="361"/>
      <c r="G282" s="332">
        <f>D282-D281</f>
        <v>120</v>
      </c>
      <c r="H282" s="332">
        <f>C282-C281</f>
        <v>3297</v>
      </c>
      <c r="I282" s="332">
        <f>C282-(D282+E282)</f>
        <v>554490</v>
      </c>
    </row>
    <row r="283" ht="22.65" customHeight="1">
      <c r="B283" s="358">
        <v>44164</v>
      </c>
      <c r="C283" s="329">
        <v>574448</v>
      </c>
      <c r="D283" s="330">
        <v>16461</v>
      </c>
      <c r="E283" s="362"/>
      <c r="F283" s="362"/>
      <c r="G283" s="330">
        <f>D283-D282</f>
        <v>122</v>
      </c>
      <c r="H283" s="330">
        <f>C283-C282</f>
        <v>3619</v>
      </c>
      <c r="I283" s="330">
        <f>C283-(D283+E283)</f>
        <v>557987</v>
      </c>
    </row>
    <row r="284" ht="22.65" customHeight="1">
      <c r="B284" s="358">
        <v>44165</v>
      </c>
      <c r="C284" s="331">
        <v>576599</v>
      </c>
      <c r="D284" s="332">
        <v>16547</v>
      </c>
      <c r="E284" s="361"/>
      <c r="F284" s="361"/>
      <c r="G284" s="332">
        <f>D284-D283</f>
        <v>86</v>
      </c>
      <c r="H284" s="332">
        <f>C284-C283</f>
        <v>2151</v>
      </c>
      <c r="I284" s="332">
        <f>C284-(D284+E284)</f>
        <v>560052</v>
      </c>
    </row>
    <row r="285" ht="22.65" customHeight="1">
      <c r="B285" s="358">
        <v>44166</v>
      </c>
      <c r="C285" s="329">
        <v>577345</v>
      </c>
      <c r="D285" s="330">
        <v>16645</v>
      </c>
      <c r="E285" s="362"/>
      <c r="F285" s="362"/>
      <c r="G285" s="330">
        <f>D285-D284</f>
        <v>98</v>
      </c>
      <c r="H285" s="330">
        <f>C285-C284</f>
        <v>746</v>
      </c>
      <c r="I285" s="330">
        <f>C285-(D285+E285)</f>
        <v>560700</v>
      </c>
    </row>
    <row r="286" ht="22.65" customHeight="1">
      <c r="B286" s="358">
        <v>44167</v>
      </c>
      <c r="C286" s="331">
        <v>579212</v>
      </c>
      <c r="D286" s="332">
        <v>16786</v>
      </c>
      <c r="E286" s="361"/>
      <c r="F286" s="361"/>
      <c r="G286" s="332">
        <f>D286-D285</f>
        <v>141</v>
      </c>
      <c r="H286" s="332">
        <f>C286-C285</f>
        <v>1867</v>
      </c>
      <c r="I286" s="332">
        <f>C286-(D286+E286)</f>
        <v>562426</v>
      </c>
    </row>
  </sheetData>
  <mergeCells count="1">
    <mergeCell ref="B2:I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dimension ref="B3:H286"/>
  <sheetViews>
    <sheetView workbookViewId="0" showGridLines="0" defaultGridColor="1"/>
  </sheetViews>
  <sheetFormatPr defaultColWidth="16.3333" defaultRowHeight="20.05" customHeight="1" outlineLevelRow="0" outlineLevelCol="0"/>
  <cols>
    <col min="1" max="1" width="15.7344" style="399" customWidth="1"/>
    <col min="2" max="8" width="16.3516" style="399" customWidth="1"/>
    <col min="9" max="16384" width="16.3516" style="399" customWidth="1"/>
  </cols>
  <sheetData>
    <row r="1" ht="74.55" customHeight="1"/>
    <row r="2" ht="36.45" customHeight="1">
      <c r="B2" t="s" s="2">
        <v>87</v>
      </c>
      <c r="C2" s="2"/>
      <c r="D2" s="2"/>
      <c r="E2" s="2"/>
      <c r="F2" s="2"/>
      <c r="G2" s="2"/>
      <c r="H2" s="2"/>
    </row>
    <row r="3" ht="38.55" customHeight="1">
      <c r="B3" t="s" s="3">
        <v>61</v>
      </c>
      <c r="C3" t="s" s="318">
        <v>82</v>
      </c>
      <c r="D3" t="s" s="320">
        <v>83</v>
      </c>
      <c r="E3" t="s" s="321">
        <v>64</v>
      </c>
      <c r="F3" t="s" s="320">
        <v>84</v>
      </c>
      <c r="G3" t="s" s="318">
        <v>85</v>
      </c>
      <c r="H3" t="s" s="322">
        <v>86</v>
      </c>
    </row>
    <row r="4" ht="22.9" customHeight="1">
      <c r="B4" s="373">
        <v>43885</v>
      </c>
      <c r="C4" s="326">
        <v>12</v>
      </c>
      <c r="D4" s="327">
        <v>1</v>
      </c>
      <c r="E4" s="327">
        <v>4</v>
      </c>
      <c r="F4" s="327">
        <v>1</v>
      </c>
      <c r="G4" s="327">
        <v>1</v>
      </c>
      <c r="H4" s="327">
        <f>C4-(D4+E4)</f>
        <v>7</v>
      </c>
    </row>
    <row r="5" ht="22.65" customHeight="1">
      <c r="B5" s="358">
        <v>43886</v>
      </c>
      <c r="C5" s="329">
        <v>14</v>
      </c>
      <c r="D5" s="330">
        <v>1</v>
      </c>
      <c r="E5" s="330">
        <v>11</v>
      </c>
      <c r="F5" s="330">
        <f>D5-D4</f>
        <v>0</v>
      </c>
      <c r="G5" s="330">
        <f>C5-C4</f>
        <v>2</v>
      </c>
      <c r="H5" s="330">
        <f>C5-(D5+E5)</f>
        <v>2</v>
      </c>
    </row>
    <row r="6" ht="22.65" customHeight="1">
      <c r="B6" s="328">
        <v>43887</v>
      </c>
      <c r="C6" s="331">
        <v>18</v>
      </c>
      <c r="D6" s="332">
        <v>2</v>
      </c>
      <c r="E6" s="332">
        <v>11</v>
      </c>
      <c r="F6" s="332">
        <f>D6-D5</f>
        <v>1</v>
      </c>
      <c r="G6" s="332">
        <f>C6-C5</f>
        <v>4</v>
      </c>
      <c r="H6" s="332">
        <f>C6-(D6+E6)</f>
        <v>5</v>
      </c>
    </row>
    <row r="7" ht="22.65" customHeight="1">
      <c r="B7" s="328">
        <v>43888</v>
      </c>
      <c r="C7" s="329">
        <v>38</v>
      </c>
      <c r="D7" s="330">
        <v>2</v>
      </c>
      <c r="E7" s="330">
        <v>11</v>
      </c>
      <c r="F7" s="330">
        <f>D7-D6</f>
        <v>0</v>
      </c>
      <c r="G7" s="330">
        <f>C7-C6</f>
        <v>20</v>
      </c>
      <c r="H7" s="330">
        <f>C7-(D7+E7)</f>
        <v>25</v>
      </c>
    </row>
    <row r="8" ht="22.65" customHeight="1">
      <c r="B8" s="328">
        <v>43889</v>
      </c>
      <c r="C8" s="331">
        <v>57</v>
      </c>
      <c r="D8" s="332">
        <v>2</v>
      </c>
      <c r="E8" s="332">
        <v>11</v>
      </c>
      <c r="F8" s="332">
        <f>D8-D7</f>
        <v>0</v>
      </c>
      <c r="G8" s="332">
        <f>C8-C7</f>
        <v>19</v>
      </c>
      <c r="H8" s="332">
        <f>C8-(D8+E8)</f>
        <v>44</v>
      </c>
    </row>
    <row r="9" ht="22.65" customHeight="1">
      <c r="B9" s="328">
        <v>43890</v>
      </c>
      <c r="C9" s="329">
        <v>100</v>
      </c>
      <c r="D9" s="330">
        <v>2</v>
      </c>
      <c r="E9" s="330">
        <v>12</v>
      </c>
      <c r="F9" s="330">
        <f>D9-D8</f>
        <v>0</v>
      </c>
      <c r="G9" s="330">
        <f>C9-C8</f>
        <v>43</v>
      </c>
      <c r="H9" s="330">
        <f>C9-(D9+E9)</f>
        <v>86</v>
      </c>
    </row>
    <row r="10" ht="22.65" customHeight="1">
      <c r="B10" s="328">
        <v>43891</v>
      </c>
      <c r="C10" s="331">
        <v>130</v>
      </c>
      <c r="D10" s="332">
        <v>2</v>
      </c>
      <c r="E10" s="332">
        <v>12</v>
      </c>
      <c r="F10" s="332">
        <f>D10-D9</f>
        <v>0</v>
      </c>
      <c r="G10" s="332">
        <f>C10-C9</f>
        <v>30</v>
      </c>
      <c r="H10" s="332">
        <f>C10-(D10+E10)</f>
        <v>116</v>
      </c>
    </row>
    <row r="11" ht="22.65" customHeight="1">
      <c r="B11" s="328">
        <v>43892</v>
      </c>
      <c r="C11" s="329">
        <v>191</v>
      </c>
      <c r="D11" s="330">
        <v>3</v>
      </c>
      <c r="E11" s="330">
        <v>12</v>
      </c>
      <c r="F11" s="330">
        <f>D11-D10</f>
        <v>1</v>
      </c>
      <c r="G11" s="330">
        <f>C11-C10</f>
        <v>61</v>
      </c>
      <c r="H11" s="330">
        <f>C11-(D11+E11)</f>
        <v>176</v>
      </c>
    </row>
    <row r="12" ht="22.65" customHeight="1">
      <c r="B12" s="328">
        <v>43893</v>
      </c>
      <c r="C12" s="331">
        <v>204</v>
      </c>
      <c r="D12" s="332">
        <v>4</v>
      </c>
      <c r="E12" s="332">
        <v>12</v>
      </c>
      <c r="F12" s="332">
        <f>D12-D11</f>
        <v>1</v>
      </c>
      <c r="G12" s="332">
        <f>C12-C11</f>
        <v>13</v>
      </c>
      <c r="H12" s="332">
        <f>C12-(D12+E12)</f>
        <v>188</v>
      </c>
    </row>
    <row r="13" ht="22.65" customHeight="1">
      <c r="B13" s="328">
        <v>43894</v>
      </c>
      <c r="C13" s="329">
        <v>285</v>
      </c>
      <c r="D13" s="330">
        <v>4</v>
      </c>
      <c r="E13" s="330">
        <v>12</v>
      </c>
      <c r="F13" s="330">
        <f>D13-D12</f>
        <v>0</v>
      </c>
      <c r="G13" s="330">
        <f>C13-C12</f>
        <v>81</v>
      </c>
      <c r="H13" s="330">
        <f>C13-(D13+E13)</f>
        <v>269</v>
      </c>
    </row>
    <row r="14" ht="22.65" customHeight="1">
      <c r="B14" s="328">
        <v>43895</v>
      </c>
      <c r="C14" s="331">
        <v>377</v>
      </c>
      <c r="D14" s="332">
        <v>6</v>
      </c>
      <c r="E14" s="332">
        <v>12</v>
      </c>
      <c r="F14" s="332">
        <f>D14-D13</f>
        <v>2</v>
      </c>
      <c r="G14" s="332">
        <f>C14-C13</f>
        <v>92</v>
      </c>
      <c r="H14" s="332">
        <f>C14-(D14+E14)</f>
        <v>359</v>
      </c>
    </row>
    <row r="15" ht="22.65" customHeight="1">
      <c r="B15" s="328">
        <v>43896</v>
      </c>
      <c r="C15" s="329">
        <v>653</v>
      </c>
      <c r="D15" s="330">
        <v>9</v>
      </c>
      <c r="E15" s="330">
        <v>12</v>
      </c>
      <c r="F15" s="330">
        <f>D15-D14</f>
        <v>3</v>
      </c>
      <c r="G15" s="330">
        <f>C15-C14</f>
        <v>276</v>
      </c>
      <c r="H15" s="330">
        <f>C15-(D15+E15)</f>
        <v>632</v>
      </c>
    </row>
    <row r="16" ht="22.65" customHeight="1">
      <c r="B16" s="328">
        <v>43897</v>
      </c>
      <c r="C16" s="331">
        <v>949</v>
      </c>
      <c r="D16" s="332">
        <v>11</v>
      </c>
      <c r="E16" s="332">
        <v>12</v>
      </c>
      <c r="F16" s="332">
        <f>D16-D15</f>
        <v>2</v>
      </c>
      <c r="G16" s="332">
        <f>C16-C15</f>
        <v>296</v>
      </c>
      <c r="H16" s="332">
        <f>C16-(D16+E16)</f>
        <v>926</v>
      </c>
    </row>
    <row r="17" ht="22.65" customHeight="1">
      <c r="B17" s="328">
        <v>43898</v>
      </c>
      <c r="C17" s="329">
        <v>1126</v>
      </c>
      <c r="D17" s="330">
        <v>19</v>
      </c>
      <c r="E17" s="330">
        <v>12</v>
      </c>
      <c r="F17" s="330">
        <f>D17-D16</f>
        <v>8</v>
      </c>
      <c r="G17" s="330">
        <f>C17-C16</f>
        <v>177</v>
      </c>
      <c r="H17" s="330">
        <f>C17-(D17+E17)</f>
        <v>1095</v>
      </c>
    </row>
    <row r="18" ht="22.65" customHeight="1">
      <c r="B18" s="328">
        <v>43899</v>
      </c>
      <c r="C18" s="331">
        <v>1412</v>
      </c>
      <c r="D18" s="332">
        <v>19</v>
      </c>
      <c r="E18" s="332">
        <v>12</v>
      </c>
      <c r="F18" s="332">
        <f>D18-D17</f>
        <v>0</v>
      </c>
      <c r="G18" s="332">
        <f>C18-C17</f>
        <v>286</v>
      </c>
      <c r="H18" s="332">
        <f>C18-(D18+E18)</f>
        <v>1381</v>
      </c>
    </row>
    <row r="19" ht="22.65" customHeight="1">
      <c r="B19" s="328">
        <v>43900</v>
      </c>
      <c r="C19" s="329">
        <v>1781</v>
      </c>
      <c r="D19" s="330">
        <v>33</v>
      </c>
      <c r="E19" s="330">
        <v>12</v>
      </c>
      <c r="F19" s="330">
        <f>D19-D18</f>
        <v>14</v>
      </c>
      <c r="G19" s="330">
        <f>C19-C18</f>
        <v>369</v>
      </c>
      <c r="H19" s="330">
        <f>C19-(D19+E19)</f>
        <v>1736</v>
      </c>
    </row>
    <row r="20" ht="22.65" customHeight="1">
      <c r="B20" s="328">
        <v>43901</v>
      </c>
      <c r="C20" s="331">
        <v>2281</v>
      </c>
      <c r="D20" s="332">
        <v>48</v>
      </c>
      <c r="E20" s="332">
        <v>12</v>
      </c>
      <c r="F20" s="332">
        <f>D20-D19</f>
        <v>15</v>
      </c>
      <c r="G20" s="332">
        <f>C20-C19</f>
        <v>500</v>
      </c>
      <c r="H20" s="332">
        <f>C20-(D20+E20)</f>
        <v>2221</v>
      </c>
    </row>
    <row r="21" ht="22.65" customHeight="1">
      <c r="B21" s="328">
        <v>43902</v>
      </c>
      <c r="C21" s="329">
        <v>2876</v>
      </c>
      <c r="D21" s="330">
        <v>61</v>
      </c>
      <c r="E21" s="330">
        <v>12</v>
      </c>
      <c r="F21" s="330">
        <f>D21-D20</f>
        <v>13</v>
      </c>
      <c r="G21" s="330">
        <f>C21-C20</f>
        <v>595</v>
      </c>
      <c r="H21" s="330">
        <f>C21-(D21+E21)</f>
        <v>2803</v>
      </c>
    </row>
    <row r="22" ht="24.15" customHeight="1">
      <c r="B22" s="356">
        <v>43903</v>
      </c>
      <c r="C22" s="377">
        <v>3661</v>
      </c>
      <c r="D22" s="378">
        <v>79</v>
      </c>
      <c r="E22" s="378">
        <v>12</v>
      </c>
      <c r="F22" s="332">
        <f>D22-D21</f>
        <v>18</v>
      </c>
      <c r="G22" s="332">
        <f>C22-C21</f>
        <v>785</v>
      </c>
      <c r="H22" s="332">
        <f>C22-(D22+E22)</f>
        <v>3570</v>
      </c>
    </row>
    <row r="23" ht="25.65" customHeight="1">
      <c r="B23" s="352">
        <v>43904</v>
      </c>
      <c r="C23" s="400">
        <v>4499</v>
      </c>
      <c r="D23" s="381">
        <v>91</v>
      </c>
      <c r="E23" s="382">
        <v>12</v>
      </c>
      <c r="F23" s="384">
        <f>D23-D22</f>
        <v>12</v>
      </c>
      <c r="G23" s="330">
        <f>C23-C22</f>
        <v>838</v>
      </c>
      <c r="H23" s="330">
        <f>C23-(D23+E23)</f>
        <v>4396</v>
      </c>
    </row>
    <row r="24" ht="24.15" customHeight="1">
      <c r="B24" s="355">
        <v>43905</v>
      </c>
      <c r="C24" s="386">
        <v>5421</v>
      </c>
      <c r="D24" s="387">
        <v>127</v>
      </c>
      <c r="E24" s="387">
        <v>12</v>
      </c>
      <c r="F24" s="332">
        <f>D24-D23</f>
        <v>36</v>
      </c>
      <c r="G24" s="332">
        <f>C24-C23</f>
        <v>922</v>
      </c>
      <c r="H24" s="332">
        <f>C24-(D24+E24)</f>
        <v>5282</v>
      </c>
    </row>
    <row r="25" ht="24.15" customHeight="1">
      <c r="B25" s="356">
        <v>43906</v>
      </c>
      <c r="C25" s="388">
        <v>6633</v>
      </c>
      <c r="D25" s="389">
        <v>148</v>
      </c>
      <c r="E25" s="389">
        <v>12</v>
      </c>
      <c r="F25" s="330">
        <f>D25-D24</f>
        <v>21</v>
      </c>
      <c r="G25" s="330">
        <f>C25-C24</f>
        <v>1212</v>
      </c>
      <c r="H25" s="330">
        <f>C25-(D25+E25)</f>
        <v>6473</v>
      </c>
    </row>
    <row r="26" ht="25.65" customHeight="1">
      <c r="B26" s="352">
        <v>43907</v>
      </c>
      <c r="C26" s="390">
        <v>7730</v>
      </c>
      <c r="D26" s="391">
        <v>175</v>
      </c>
      <c r="E26" s="392">
        <v>12</v>
      </c>
      <c r="F26" s="354">
        <f>D26-D25</f>
        <v>27</v>
      </c>
      <c r="G26" s="332">
        <f>C26-C25</f>
        <v>1097</v>
      </c>
      <c r="H26" s="332">
        <f>C26-(D26+E26)</f>
        <v>7543</v>
      </c>
    </row>
    <row r="27" ht="24.15" customHeight="1">
      <c r="B27" s="355">
        <v>43908</v>
      </c>
      <c r="C27" s="394">
        <v>9134</v>
      </c>
      <c r="D27" s="395">
        <v>244</v>
      </c>
      <c r="E27" s="395">
        <v>12</v>
      </c>
      <c r="F27" s="330">
        <f>D27-D26</f>
        <v>69</v>
      </c>
      <c r="G27" s="330">
        <f>C27-C26</f>
        <v>1404</v>
      </c>
      <c r="H27" s="330">
        <f>C27-(D27+E27)</f>
        <v>8878</v>
      </c>
    </row>
    <row r="28" ht="22.65" customHeight="1">
      <c r="B28" s="328">
        <v>43909</v>
      </c>
      <c r="C28" s="331">
        <v>10995</v>
      </c>
      <c r="D28" s="332">
        <v>372</v>
      </c>
      <c r="E28" s="332">
        <v>602</v>
      </c>
      <c r="F28" s="332">
        <f>D28-D27</f>
        <v>128</v>
      </c>
      <c r="G28" s="332">
        <f>C28-C27</f>
        <v>1861</v>
      </c>
      <c r="H28" s="332">
        <f>C28-(D28+E28)</f>
        <v>10021</v>
      </c>
    </row>
    <row r="29" ht="22.65" customHeight="1">
      <c r="B29" s="328">
        <v>43910</v>
      </c>
      <c r="C29" s="329">
        <v>12612</v>
      </c>
      <c r="D29" s="330">
        <v>450</v>
      </c>
      <c r="E29" s="330">
        <v>1295</v>
      </c>
      <c r="F29" s="330">
        <f>D29-D28</f>
        <v>78</v>
      </c>
      <c r="G29" s="330">
        <f>C29-C28</f>
        <v>1617</v>
      </c>
      <c r="H29" s="330">
        <f>C29-(D29+E29)</f>
        <v>10867</v>
      </c>
    </row>
    <row r="30" ht="22.65" customHeight="1">
      <c r="B30" s="328">
        <v>43911</v>
      </c>
      <c r="C30" s="331">
        <v>14459</v>
      </c>
      <c r="D30" s="332">
        <v>562</v>
      </c>
      <c r="E30" s="332">
        <v>1587</v>
      </c>
      <c r="F30" s="332">
        <f>D30-D29</f>
        <v>112</v>
      </c>
      <c r="G30" s="332">
        <f>C30-C29</f>
        <v>1847</v>
      </c>
      <c r="H30" s="332">
        <f>C30-(D30+E30)</f>
        <v>12310</v>
      </c>
    </row>
    <row r="31" ht="22.65" customHeight="1">
      <c r="B31" s="328">
        <v>43912</v>
      </c>
      <c r="C31" s="329">
        <v>16018</v>
      </c>
      <c r="D31" s="330">
        <v>674</v>
      </c>
      <c r="E31" s="330">
        <v>2200</v>
      </c>
      <c r="F31" s="330">
        <f>D31-D30</f>
        <v>112</v>
      </c>
      <c r="G31" s="330">
        <f>C31-C30</f>
        <v>1559</v>
      </c>
      <c r="H31" s="330">
        <f>C31-(D31+E31)</f>
        <v>13144</v>
      </c>
    </row>
    <row r="32" ht="22.65" customHeight="1">
      <c r="B32" s="328">
        <v>43913</v>
      </c>
      <c r="C32" s="331">
        <v>19856</v>
      </c>
      <c r="D32" s="332">
        <v>860</v>
      </c>
      <c r="E32" s="332">
        <v>2200</v>
      </c>
      <c r="F32" s="332">
        <f>D32-D31</f>
        <v>186</v>
      </c>
      <c r="G32" s="332">
        <f>C32-C31</f>
        <v>3838</v>
      </c>
      <c r="H32" s="332">
        <f>C32-(D32+E32)</f>
        <v>16796</v>
      </c>
    </row>
    <row r="33" ht="22.65" customHeight="1">
      <c r="B33" s="358">
        <v>43914</v>
      </c>
      <c r="C33" s="329">
        <v>22304</v>
      </c>
      <c r="D33" s="330">
        <v>1100</v>
      </c>
      <c r="E33" s="330">
        <v>3281</v>
      </c>
      <c r="F33" s="330">
        <f>D33-D32</f>
        <v>240</v>
      </c>
      <c r="G33" s="330">
        <f>C33-C32</f>
        <v>2448</v>
      </c>
      <c r="H33" s="330">
        <f>C33-(D33+E33)</f>
        <v>17923</v>
      </c>
    </row>
    <row r="34" ht="22.65" customHeight="1">
      <c r="B34" s="358">
        <v>43915</v>
      </c>
      <c r="C34" s="331">
        <v>25233</v>
      </c>
      <c r="D34" s="332">
        <v>1331</v>
      </c>
      <c r="E34" s="332">
        <v>3900</v>
      </c>
      <c r="F34" s="332">
        <f>D34-D33</f>
        <v>231</v>
      </c>
      <c r="G34" s="332">
        <f>C34-C33</f>
        <v>2929</v>
      </c>
      <c r="H34" s="332">
        <f>C34-(D34+E34)</f>
        <v>20002</v>
      </c>
    </row>
    <row r="35" ht="22.65" customHeight="1">
      <c r="B35" s="358">
        <v>43916</v>
      </c>
      <c r="C35" s="329">
        <v>29155</v>
      </c>
      <c r="D35" s="330">
        <v>1596</v>
      </c>
      <c r="E35" s="330">
        <v>4948</v>
      </c>
      <c r="F35" s="330">
        <f>D35-D34</f>
        <v>265</v>
      </c>
      <c r="G35" s="330">
        <f>C35-C34</f>
        <v>3922</v>
      </c>
      <c r="H35" s="330">
        <f>C35-(D35+E35)</f>
        <v>22611</v>
      </c>
    </row>
    <row r="36" ht="22.65" customHeight="1">
      <c r="B36" s="358">
        <v>43917</v>
      </c>
      <c r="C36" s="331">
        <v>32964</v>
      </c>
      <c r="D36" s="332">
        <v>1995</v>
      </c>
      <c r="E36" s="332">
        <v>5700</v>
      </c>
      <c r="F36" s="332">
        <f>D36-D35</f>
        <v>399</v>
      </c>
      <c r="G36" s="332">
        <f>C36-C35</f>
        <v>3809</v>
      </c>
      <c r="H36" s="332">
        <f>C36-(D36+E36)</f>
        <v>25269</v>
      </c>
    </row>
    <row r="37" ht="22.65" customHeight="1">
      <c r="B37" s="358">
        <v>43918</v>
      </c>
      <c r="C37" s="329">
        <v>37575</v>
      </c>
      <c r="D37" s="330">
        <v>2314</v>
      </c>
      <c r="E37" s="330">
        <v>6624</v>
      </c>
      <c r="F37" s="330">
        <f>D37-D36</f>
        <v>319</v>
      </c>
      <c r="G37" s="330">
        <f>C37-C36</f>
        <v>4611</v>
      </c>
      <c r="H37" s="330">
        <f>C37-(D37+E37)</f>
        <v>28637</v>
      </c>
    </row>
    <row r="38" ht="22.65" customHeight="1">
      <c r="B38" s="358">
        <v>43919</v>
      </c>
      <c r="C38" s="331">
        <v>40174</v>
      </c>
      <c r="D38" s="332">
        <v>2606</v>
      </c>
      <c r="E38" s="332">
        <v>7202</v>
      </c>
      <c r="F38" s="332">
        <f>D38-D37</f>
        <v>292</v>
      </c>
      <c r="G38" s="332">
        <f>C38-C37</f>
        <v>2599</v>
      </c>
      <c r="H38" s="332">
        <f>C38-(D38+E38)</f>
        <v>30366</v>
      </c>
    </row>
    <row r="39" ht="22.65" customHeight="1">
      <c r="B39" s="358">
        <v>43920</v>
      </c>
      <c r="C39" s="329">
        <v>44550</v>
      </c>
      <c r="D39" s="330">
        <v>3024</v>
      </c>
      <c r="E39" s="330">
        <v>7927</v>
      </c>
      <c r="F39" s="330">
        <f>D39-D38</f>
        <v>418</v>
      </c>
      <c r="G39" s="330">
        <f>C39-C38</f>
        <v>4376</v>
      </c>
      <c r="H39" s="330">
        <f>C39-(D39+E39)</f>
        <v>33599</v>
      </c>
    </row>
    <row r="40" ht="22.65" customHeight="1">
      <c r="B40" s="358">
        <v>43921</v>
      </c>
      <c r="C40" s="331">
        <v>52128</v>
      </c>
      <c r="D40" s="332">
        <v>3523</v>
      </c>
      <c r="E40" s="332">
        <v>9444</v>
      </c>
      <c r="F40" s="332">
        <f>D40-D39</f>
        <v>499</v>
      </c>
      <c r="G40" s="332">
        <f>C40-C39</f>
        <v>7578</v>
      </c>
      <c r="H40" s="332">
        <f>C40-(D40+E40)</f>
        <v>39161</v>
      </c>
    </row>
    <row r="41" ht="24.15" customHeight="1">
      <c r="B41" s="359">
        <v>43922</v>
      </c>
      <c r="C41" s="329">
        <v>56989</v>
      </c>
      <c r="D41" s="330">
        <v>4032</v>
      </c>
      <c r="E41" s="330">
        <v>10934</v>
      </c>
      <c r="F41" s="330">
        <f>D41-D40</f>
        <v>509</v>
      </c>
      <c r="G41" s="330">
        <f>C41-C40</f>
        <v>4861</v>
      </c>
      <c r="H41" s="330">
        <f>C41-(D41+E41)</f>
        <v>42023</v>
      </c>
    </row>
    <row r="42" ht="25.65" customHeight="1">
      <c r="B42" s="360">
        <v>43923</v>
      </c>
      <c r="C42" s="354">
        <v>59105</v>
      </c>
      <c r="D42" s="332">
        <v>5387</v>
      </c>
      <c r="E42" s="332">
        <v>12428</v>
      </c>
      <c r="F42" s="332">
        <f>D42-D41</f>
        <v>1355</v>
      </c>
      <c r="G42" s="332">
        <f>C42-C41</f>
        <v>2116</v>
      </c>
      <c r="H42" s="332">
        <f>C42-(D42+E42)</f>
        <v>41290</v>
      </c>
    </row>
    <row r="43" ht="24.15" customHeight="1">
      <c r="B43" s="357">
        <v>43924</v>
      </c>
      <c r="C43" s="329">
        <v>64338</v>
      </c>
      <c r="D43" s="330">
        <v>6507</v>
      </c>
      <c r="E43" s="330">
        <v>14008</v>
      </c>
      <c r="F43" s="330">
        <f>D43-D42</f>
        <v>1120</v>
      </c>
      <c r="G43" s="330">
        <f>C43-C42</f>
        <v>5233</v>
      </c>
      <c r="H43" s="330">
        <f>C43-(D43+E43)</f>
        <v>43823</v>
      </c>
    </row>
    <row r="44" ht="22.65" customHeight="1">
      <c r="B44" s="358">
        <v>43925</v>
      </c>
      <c r="C44" s="331">
        <v>68605</v>
      </c>
      <c r="D44" s="332">
        <v>7560</v>
      </c>
      <c r="E44" s="332">
        <v>15438</v>
      </c>
      <c r="F44" s="332">
        <f>D44-D43</f>
        <v>1053</v>
      </c>
      <c r="G44" s="332">
        <f>C44-C43</f>
        <v>4267</v>
      </c>
      <c r="H44" s="332">
        <f>C44-(D44+E44)</f>
        <v>45607</v>
      </c>
    </row>
    <row r="45" ht="22.65" customHeight="1">
      <c r="B45" s="358">
        <v>43926</v>
      </c>
      <c r="C45" s="329">
        <v>70478</v>
      </c>
      <c r="D45" s="330">
        <v>8078</v>
      </c>
      <c r="E45" s="330">
        <v>16183</v>
      </c>
      <c r="F45" s="330">
        <f>D45-D44</f>
        <v>518</v>
      </c>
      <c r="G45" s="330">
        <f>C45-C44</f>
        <v>1873</v>
      </c>
      <c r="H45" s="330">
        <f>C45-(D45+E45)</f>
        <v>46217</v>
      </c>
    </row>
    <row r="46" ht="22.65" customHeight="1">
      <c r="B46" s="358">
        <v>43927</v>
      </c>
      <c r="C46" s="331">
        <v>74390</v>
      </c>
      <c r="D46" s="332">
        <v>8911</v>
      </c>
      <c r="E46" s="332">
        <v>17250</v>
      </c>
      <c r="F46" s="332">
        <f>D46-D45</f>
        <v>833</v>
      </c>
      <c r="G46" s="332">
        <f>C46-C45</f>
        <v>3912</v>
      </c>
      <c r="H46" s="332">
        <f>C46-(D46+E46)</f>
        <v>48229</v>
      </c>
    </row>
    <row r="47" ht="22.65" customHeight="1">
      <c r="B47" s="358">
        <v>43928</v>
      </c>
      <c r="C47" s="329">
        <v>78167</v>
      </c>
      <c r="D47" s="330">
        <v>10328</v>
      </c>
      <c r="E47" s="330">
        <v>19337</v>
      </c>
      <c r="F47" s="330">
        <f>D47-D46</f>
        <v>1417</v>
      </c>
      <c r="G47" s="330">
        <f>C47-C46</f>
        <v>3777</v>
      </c>
      <c r="H47" s="330">
        <f>C47-(D47+E47)</f>
        <v>48502</v>
      </c>
    </row>
    <row r="48" ht="22.65" customHeight="1">
      <c r="B48" s="358">
        <v>43929</v>
      </c>
      <c r="C48" s="331">
        <v>82048</v>
      </c>
      <c r="D48" s="332">
        <v>10869</v>
      </c>
      <c r="E48" s="332">
        <v>21254</v>
      </c>
      <c r="F48" s="332">
        <f>D48-D47</f>
        <v>541</v>
      </c>
      <c r="G48" s="332">
        <f>C48-C47</f>
        <v>3881</v>
      </c>
      <c r="H48" s="332">
        <f>C48-(D48+E48)</f>
        <v>49925</v>
      </c>
    </row>
    <row r="49" ht="22.65" customHeight="1">
      <c r="B49" s="358">
        <v>43930</v>
      </c>
      <c r="C49" s="329">
        <v>86334</v>
      </c>
      <c r="D49" s="330">
        <v>12210</v>
      </c>
      <c r="E49" s="330">
        <v>23206</v>
      </c>
      <c r="F49" s="330">
        <f>D49-D48</f>
        <v>1341</v>
      </c>
      <c r="G49" s="330">
        <f>C49-C48</f>
        <v>4286</v>
      </c>
      <c r="H49" s="330">
        <f>C49-(D49+E49)</f>
        <v>50918</v>
      </c>
    </row>
    <row r="50" ht="22.65" customHeight="1">
      <c r="B50" s="358">
        <v>43931</v>
      </c>
      <c r="C50" s="331">
        <v>90676</v>
      </c>
      <c r="D50" s="332">
        <v>13197</v>
      </c>
      <c r="E50" s="332">
        <v>24932</v>
      </c>
      <c r="F50" s="332">
        <f>D50-D49</f>
        <v>987</v>
      </c>
      <c r="G50" s="332">
        <f>C50-C49</f>
        <v>4342</v>
      </c>
      <c r="H50" s="332">
        <f>C50-(D50+E50)</f>
        <v>52547</v>
      </c>
    </row>
    <row r="51" ht="22.65" customHeight="1">
      <c r="B51" s="358">
        <v>43932</v>
      </c>
      <c r="C51" s="329">
        <v>93790</v>
      </c>
      <c r="D51" s="330">
        <v>13832</v>
      </c>
      <c r="E51" s="330">
        <v>26391</v>
      </c>
      <c r="F51" s="330">
        <f>D51-D50</f>
        <v>635</v>
      </c>
      <c r="G51" s="330">
        <f>C51-C50</f>
        <v>3114</v>
      </c>
      <c r="H51" s="330">
        <f>C51-(D51+E51)</f>
        <v>53567</v>
      </c>
    </row>
    <row r="52" ht="22.65" customHeight="1">
      <c r="B52" s="358">
        <v>43933</v>
      </c>
      <c r="C52" s="331">
        <v>95403</v>
      </c>
      <c r="D52" s="332">
        <v>14393</v>
      </c>
      <c r="E52" s="332">
        <v>27186</v>
      </c>
      <c r="F52" s="332">
        <f>D52-D51</f>
        <v>561</v>
      </c>
      <c r="G52" s="332">
        <f>C52-C51</f>
        <v>1613</v>
      </c>
      <c r="H52" s="332">
        <f>C52-(D52+E52)</f>
        <v>53824</v>
      </c>
    </row>
    <row r="53" ht="22.65" customHeight="1">
      <c r="B53" s="358">
        <v>43934</v>
      </c>
      <c r="C53" s="329">
        <v>98076</v>
      </c>
      <c r="D53" s="330">
        <v>14967</v>
      </c>
      <c r="E53" s="330">
        <v>27718</v>
      </c>
      <c r="F53" s="330">
        <f>D53-D52</f>
        <v>574</v>
      </c>
      <c r="G53" s="330">
        <f>C53-C52</f>
        <v>2673</v>
      </c>
      <c r="H53" s="330">
        <f>C53-(D53+E53)</f>
        <v>55391</v>
      </c>
    </row>
    <row r="54" ht="22.65" customHeight="1">
      <c r="B54" s="358">
        <v>43935</v>
      </c>
      <c r="C54" s="331">
        <v>103573</v>
      </c>
      <c r="D54" s="332">
        <v>15729</v>
      </c>
      <c r="E54" s="332">
        <v>28805</v>
      </c>
      <c r="F54" s="332">
        <f>D54-D53</f>
        <v>762</v>
      </c>
      <c r="G54" s="332">
        <f>C54-C53</f>
        <v>5497</v>
      </c>
      <c r="H54" s="332">
        <f>C54-(D54+E54)</f>
        <v>59039</v>
      </c>
    </row>
    <row r="55" ht="22.65" customHeight="1">
      <c r="B55" s="358">
        <v>43936</v>
      </c>
      <c r="C55" s="329">
        <v>106206</v>
      </c>
      <c r="D55" s="330">
        <v>17167</v>
      </c>
      <c r="E55" s="330">
        <v>30955</v>
      </c>
      <c r="F55" s="330">
        <f>D55-D54</f>
        <v>1438</v>
      </c>
      <c r="G55" s="330">
        <f>C55-C54</f>
        <v>2633</v>
      </c>
      <c r="H55" s="330">
        <f>C55-(D55+E55)</f>
        <v>58084</v>
      </c>
    </row>
    <row r="56" ht="22.65" customHeight="1">
      <c r="B56" s="358">
        <v>43937</v>
      </c>
      <c r="C56" s="331">
        <v>108847</v>
      </c>
      <c r="D56" s="332">
        <v>17920</v>
      </c>
      <c r="E56" s="332">
        <v>32812</v>
      </c>
      <c r="F56" s="332">
        <f>D56-D55</f>
        <v>753</v>
      </c>
      <c r="G56" s="332">
        <f>C56-C55</f>
        <v>2641</v>
      </c>
      <c r="H56" s="332">
        <f>C56-(D56+E56)</f>
        <v>58115</v>
      </c>
    </row>
    <row r="57" ht="22.65" customHeight="1">
      <c r="B57" s="358">
        <v>43938</v>
      </c>
      <c r="C57" s="329">
        <v>109252</v>
      </c>
      <c r="D57" s="330">
        <v>18681</v>
      </c>
      <c r="E57" s="330">
        <v>34420</v>
      </c>
      <c r="F57" s="330">
        <f>D57-D56</f>
        <v>761</v>
      </c>
      <c r="G57" s="330">
        <f>C57-C56</f>
        <v>405</v>
      </c>
      <c r="H57" s="330">
        <f>C57-(D57+E57)</f>
        <v>56151</v>
      </c>
    </row>
    <row r="58" ht="22.65" customHeight="1">
      <c r="B58" s="358">
        <v>43939</v>
      </c>
      <c r="C58" s="331">
        <v>111821</v>
      </c>
      <c r="D58" s="332">
        <v>19323</v>
      </c>
      <c r="E58" s="332">
        <v>35983</v>
      </c>
      <c r="F58" s="332">
        <f>D58-D57</f>
        <v>642</v>
      </c>
      <c r="G58" s="332">
        <f>C58-C57</f>
        <v>2569</v>
      </c>
      <c r="H58" s="332">
        <f>C58-(D58+E58)</f>
        <v>56515</v>
      </c>
    </row>
    <row r="59" ht="22.65" customHeight="1">
      <c r="B59" s="358">
        <v>43940</v>
      </c>
      <c r="C59" s="329">
        <v>112606</v>
      </c>
      <c r="D59" s="330">
        <v>19718</v>
      </c>
      <c r="E59" s="330">
        <v>36578</v>
      </c>
      <c r="F59" s="330">
        <f>D59-D58</f>
        <v>395</v>
      </c>
      <c r="G59" s="330">
        <f>C59-C58</f>
        <v>785</v>
      </c>
      <c r="H59" s="330">
        <f>C59-(D59+E59)</f>
        <v>56310</v>
      </c>
    </row>
    <row r="60" ht="22.65" customHeight="1">
      <c r="B60" s="358">
        <v>43941</v>
      </c>
      <c r="C60" s="331">
        <v>114657</v>
      </c>
      <c r="D60" s="332">
        <v>20265</v>
      </c>
      <c r="E60" s="332">
        <v>37409</v>
      </c>
      <c r="F60" s="332">
        <f>D60-D59</f>
        <v>547</v>
      </c>
      <c r="G60" s="332">
        <f>C60-C59</f>
        <v>2051</v>
      </c>
      <c r="H60" s="332">
        <f>C60-(D60+E60)</f>
        <v>56983</v>
      </c>
    </row>
    <row r="61" ht="22.65" customHeight="1">
      <c r="B61" s="358">
        <v>43942</v>
      </c>
      <c r="C61" s="329">
        <v>117324</v>
      </c>
      <c r="D61" s="330">
        <v>20796</v>
      </c>
      <c r="E61" s="330">
        <v>39181</v>
      </c>
      <c r="F61" s="330">
        <f>D61-D60</f>
        <v>531</v>
      </c>
      <c r="G61" s="330">
        <f>C61-C60</f>
        <v>2667</v>
      </c>
      <c r="H61" s="330">
        <f>C61-(D61+E61)</f>
        <v>57347</v>
      </c>
    </row>
    <row r="62" ht="22.65" customHeight="1">
      <c r="B62" s="358">
        <v>43943</v>
      </c>
      <c r="C62" s="331">
        <v>119151</v>
      </c>
      <c r="D62" s="332">
        <v>21340</v>
      </c>
      <c r="E62" s="332">
        <v>40657</v>
      </c>
      <c r="F62" s="332">
        <f>D62-D61</f>
        <v>544</v>
      </c>
      <c r="G62" s="332">
        <f>C62-C61</f>
        <v>1827</v>
      </c>
      <c r="H62" s="332">
        <f>C62-(D62+E62)</f>
        <v>57154</v>
      </c>
    </row>
    <row r="63" ht="22.65" customHeight="1">
      <c r="B63" s="358">
        <v>43944</v>
      </c>
      <c r="C63" s="329">
        <v>120804</v>
      </c>
      <c r="D63" s="330">
        <v>21856</v>
      </c>
      <c r="E63" s="330">
        <v>42088</v>
      </c>
      <c r="F63" s="330">
        <f>D63-D62</f>
        <v>516</v>
      </c>
      <c r="G63" s="330">
        <f>C63-C62</f>
        <v>1653</v>
      </c>
      <c r="H63" s="330">
        <f>C63-(D63+E63)</f>
        <v>56860</v>
      </c>
    </row>
    <row r="64" ht="22.65" customHeight="1">
      <c r="B64" s="358">
        <v>43945</v>
      </c>
      <c r="C64" s="331">
        <v>122577</v>
      </c>
      <c r="D64" s="332">
        <v>22245</v>
      </c>
      <c r="E64" s="332">
        <v>43493</v>
      </c>
      <c r="F64" s="332">
        <f>D64-D63</f>
        <v>389</v>
      </c>
      <c r="G64" s="332">
        <f>C64-C63</f>
        <v>1773</v>
      </c>
      <c r="H64" s="332">
        <f>C64-(D64+E64)</f>
        <v>56839</v>
      </c>
    </row>
    <row r="65" ht="22.65" customHeight="1">
      <c r="B65" s="358">
        <v>43946</v>
      </c>
      <c r="C65" s="329">
        <v>124114</v>
      </c>
      <c r="D65" s="330">
        <v>22614</v>
      </c>
      <c r="E65" s="330">
        <v>44594</v>
      </c>
      <c r="F65" s="330">
        <f>D65-D64</f>
        <v>369</v>
      </c>
      <c r="G65" s="330">
        <f>C65-C64</f>
        <v>1537</v>
      </c>
      <c r="H65" s="330">
        <f>C65-(D65+E65)</f>
        <v>56906</v>
      </c>
    </row>
    <row r="66" ht="22.65" customHeight="1">
      <c r="B66" s="358">
        <v>43947</v>
      </c>
      <c r="C66" s="331">
        <v>124575</v>
      </c>
      <c r="D66" s="332">
        <v>22856</v>
      </c>
      <c r="E66" s="332">
        <v>44903</v>
      </c>
      <c r="F66" s="332">
        <f>D66-D65</f>
        <v>242</v>
      </c>
      <c r="G66" s="332">
        <f>C66-C65</f>
        <v>461</v>
      </c>
      <c r="H66" s="332">
        <f>C66-(D66+E66)</f>
        <v>56816</v>
      </c>
    </row>
    <row r="67" ht="22.65" customHeight="1">
      <c r="B67" s="358">
        <v>43948</v>
      </c>
      <c r="C67" s="329">
        <v>128339</v>
      </c>
      <c r="D67" s="330">
        <v>23293</v>
      </c>
      <c r="E67" s="330">
        <v>45513</v>
      </c>
      <c r="F67" s="330">
        <f>D67-D66</f>
        <v>437</v>
      </c>
      <c r="G67" s="330">
        <f>C67-C66</f>
        <v>3764</v>
      </c>
      <c r="H67" s="330">
        <f>C67-(D67+E67)</f>
        <v>59533</v>
      </c>
    </row>
    <row r="68" ht="22.65" customHeight="1">
      <c r="B68" s="358">
        <v>43949</v>
      </c>
      <c r="C68" s="331">
        <v>129859</v>
      </c>
      <c r="D68" s="332">
        <v>23660</v>
      </c>
      <c r="E68" s="332">
        <v>46886</v>
      </c>
      <c r="F68" s="332">
        <f>D68-D67</f>
        <v>367</v>
      </c>
      <c r="G68" s="332">
        <f>C68-C67</f>
        <v>1520</v>
      </c>
      <c r="H68" s="332">
        <f>C68-(D68+E68)</f>
        <v>59313</v>
      </c>
    </row>
    <row r="69" ht="22.65" customHeight="1">
      <c r="B69" s="358">
        <v>43950</v>
      </c>
      <c r="C69" s="329">
        <v>128442</v>
      </c>
      <c r="D69" s="330">
        <v>24087</v>
      </c>
      <c r="E69" s="330">
        <v>48228</v>
      </c>
      <c r="F69" s="330">
        <f>D69-D68</f>
        <v>427</v>
      </c>
      <c r="G69" s="330">
        <f>C69-C68</f>
        <v>-1417</v>
      </c>
      <c r="H69" s="330">
        <f>C69-(D69+E69)</f>
        <v>56127</v>
      </c>
    </row>
    <row r="70" ht="22.65" customHeight="1">
      <c r="B70" s="358">
        <v>43951</v>
      </c>
      <c r="C70" s="331">
        <v>129581</v>
      </c>
      <c r="D70" s="332">
        <v>24376</v>
      </c>
      <c r="E70" s="332">
        <v>49476</v>
      </c>
      <c r="F70" s="332">
        <f>D70-D69</f>
        <v>289</v>
      </c>
      <c r="G70" s="332">
        <f>C70-C69</f>
        <v>1139</v>
      </c>
      <c r="H70" s="332">
        <f>C70-(D70+E70)</f>
        <v>55729</v>
      </c>
    </row>
    <row r="71" ht="22.65" customHeight="1">
      <c r="B71" s="358">
        <v>43952</v>
      </c>
      <c r="C71" s="329">
        <v>130185</v>
      </c>
      <c r="D71" s="330">
        <v>24594</v>
      </c>
      <c r="E71" s="330">
        <v>50212</v>
      </c>
      <c r="F71" s="330">
        <f>D71-D70</f>
        <v>218</v>
      </c>
      <c r="G71" s="330">
        <f>C71-C70</f>
        <v>604</v>
      </c>
      <c r="H71" s="330">
        <f>C71-(D71+E71)</f>
        <v>55379</v>
      </c>
    </row>
    <row r="72" ht="22.65" customHeight="1">
      <c r="B72" s="358">
        <v>43953</v>
      </c>
      <c r="C72" s="331">
        <v>130979</v>
      </c>
      <c r="D72" s="332">
        <v>24760</v>
      </c>
      <c r="E72" s="332">
        <v>50562</v>
      </c>
      <c r="F72" s="332">
        <f>D72-D71</f>
        <v>166</v>
      </c>
      <c r="G72" s="332">
        <f>C72-C71</f>
        <v>794</v>
      </c>
      <c r="H72" s="332">
        <f>C72-(D72+E72)</f>
        <v>55657</v>
      </c>
    </row>
    <row r="73" ht="22.65" customHeight="1">
      <c r="B73" s="358">
        <v>43954</v>
      </c>
      <c r="C73" s="329">
        <v>131287</v>
      </c>
      <c r="D73" s="330">
        <v>24895</v>
      </c>
      <c r="E73" s="330">
        <v>50784</v>
      </c>
      <c r="F73" s="330">
        <f>D73-D72</f>
        <v>135</v>
      </c>
      <c r="G73" s="330">
        <f>C73-C72</f>
        <v>308</v>
      </c>
      <c r="H73" s="330">
        <f>C73-(D73+E73)</f>
        <v>55608</v>
      </c>
    </row>
    <row r="74" ht="22.65" customHeight="1">
      <c r="B74" s="358">
        <v>43955</v>
      </c>
      <c r="C74" s="331">
        <v>131863</v>
      </c>
      <c r="D74" s="332">
        <v>25201</v>
      </c>
      <c r="E74" s="332">
        <v>51371</v>
      </c>
      <c r="F74" s="332">
        <f>D74-D73</f>
        <v>306</v>
      </c>
      <c r="G74" s="332">
        <f>C74-C73</f>
        <v>576</v>
      </c>
      <c r="H74" s="332">
        <f>C74-(D74+E74)</f>
        <v>55291</v>
      </c>
    </row>
    <row r="75" ht="22.65" customHeight="1">
      <c r="B75" s="358">
        <v>43956</v>
      </c>
      <c r="C75" s="329">
        <v>132967</v>
      </c>
      <c r="D75" s="330">
        <v>25531</v>
      </c>
      <c r="E75" s="330">
        <v>52736</v>
      </c>
      <c r="F75" s="330">
        <f>D75-D74</f>
        <v>330</v>
      </c>
      <c r="G75" s="330">
        <f>C75-C74</f>
        <v>1104</v>
      </c>
      <c r="H75" s="330">
        <f>C75-(D75+E75)</f>
        <v>54700</v>
      </c>
    </row>
    <row r="76" ht="22.65" customHeight="1">
      <c r="B76" s="358">
        <v>43957</v>
      </c>
      <c r="C76" s="331">
        <v>137150</v>
      </c>
      <c r="D76" s="332">
        <v>25809</v>
      </c>
      <c r="E76" s="332">
        <v>53972</v>
      </c>
      <c r="F76" s="332">
        <f>D76-D75</f>
        <v>278</v>
      </c>
      <c r="G76" s="332">
        <f>C76-C75</f>
        <v>4183</v>
      </c>
      <c r="H76" s="332">
        <f>C76-(D76+E76)</f>
        <v>57369</v>
      </c>
    </row>
    <row r="77" ht="22.65" customHeight="1">
      <c r="B77" s="358">
        <v>43958</v>
      </c>
      <c r="C77" s="329">
        <v>137779</v>
      </c>
      <c r="D77" s="330">
        <v>25987</v>
      </c>
      <c r="E77" s="330">
        <v>55027</v>
      </c>
      <c r="F77" s="330">
        <f>D77-D76</f>
        <v>178</v>
      </c>
      <c r="G77" s="330">
        <f>C77-C76</f>
        <v>629</v>
      </c>
      <c r="H77" s="330">
        <f>C77-(D77+E77)</f>
        <v>56765</v>
      </c>
    </row>
    <row r="78" ht="22.65" customHeight="1">
      <c r="B78" s="358">
        <v>43959</v>
      </c>
      <c r="C78" s="331">
        <v>138421</v>
      </c>
      <c r="D78" s="332">
        <v>26230</v>
      </c>
      <c r="E78" s="332">
        <v>55782</v>
      </c>
      <c r="F78" s="332">
        <f>D78-D77</f>
        <v>243</v>
      </c>
      <c r="G78" s="332">
        <f>C78-C77</f>
        <v>642</v>
      </c>
      <c r="H78" s="332">
        <f>C78-(D78+E78)</f>
        <v>56409</v>
      </c>
    </row>
    <row r="79" ht="22.65" customHeight="1">
      <c r="B79" s="358">
        <v>43960</v>
      </c>
      <c r="C79" s="329">
        <v>138854</v>
      </c>
      <c r="D79" s="330">
        <v>26310</v>
      </c>
      <c r="E79" s="330">
        <v>56038</v>
      </c>
      <c r="F79" s="330">
        <f>D79-D78</f>
        <v>80</v>
      </c>
      <c r="G79" s="330">
        <f>C79-C78</f>
        <v>433</v>
      </c>
      <c r="H79" s="330">
        <f>C79-(D79+E79)</f>
        <v>56506</v>
      </c>
    </row>
    <row r="80" ht="22.65" customHeight="1">
      <c r="B80" s="358">
        <v>43961</v>
      </c>
      <c r="C80" s="331">
        <v>139063</v>
      </c>
      <c r="D80" s="332">
        <v>26380</v>
      </c>
      <c r="E80" s="332">
        <v>56217</v>
      </c>
      <c r="F80" s="332">
        <f>D80-D79</f>
        <v>70</v>
      </c>
      <c r="G80" s="332">
        <f>C80-C79</f>
        <v>209</v>
      </c>
      <c r="H80" s="332">
        <f>C80-(D80+E80)</f>
        <v>56466</v>
      </c>
    </row>
    <row r="81" ht="22.65" customHeight="1">
      <c r="B81" s="358">
        <v>43962</v>
      </c>
      <c r="C81" s="329">
        <v>139519</v>
      </c>
      <c r="D81" s="330">
        <v>26643</v>
      </c>
      <c r="E81" s="330">
        <v>56724</v>
      </c>
      <c r="F81" s="330">
        <f>D81-D80</f>
        <v>263</v>
      </c>
      <c r="G81" s="330">
        <f>C81-C80</f>
        <v>456</v>
      </c>
      <c r="H81" s="330">
        <f>C81-(D81+E81)</f>
        <v>56152</v>
      </c>
    </row>
    <row r="82" ht="22.65" customHeight="1">
      <c r="B82" s="358">
        <v>43963</v>
      </c>
      <c r="C82" s="331">
        <v>140227</v>
      </c>
      <c r="D82" s="332">
        <v>26991</v>
      </c>
      <c r="E82" s="332">
        <v>57785</v>
      </c>
      <c r="F82" s="332">
        <f>D82-D81</f>
        <v>348</v>
      </c>
      <c r="G82" s="332">
        <f>C82-C81</f>
        <v>708</v>
      </c>
      <c r="H82" s="332">
        <f>C82-(D82+E82)</f>
        <v>55451</v>
      </c>
    </row>
    <row r="83" ht="22.65" customHeight="1">
      <c r="B83" s="358">
        <v>43964</v>
      </c>
      <c r="C83" s="329">
        <v>140734</v>
      </c>
      <c r="D83" s="330">
        <v>27074</v>
      </c>
      <c r="E83" s="330">
        <v>58673</v>
      </c>
      <c r="F83" s="330">
        <f>D83-D82</f>
        <v>83</v>
      </c>
      <c r="G83" s="330">
        <f>C83-C82</f>
        <v>507</v>
      </c>
      <c r="H83" s="330">
        <f>C83-(D83+E83)</f>
        <v>54987</v>
      </c>
    </row>
    <row r="84" ht="22.65" customHeight="1">
      <c r="B84" s="358">
        <v>43965</v>
      </c>
      <c r="C84" s="331">
        <v>141356</v>
      </c>
      <c r="D84" s="332">
        <v>27425</v>
      </c>
      <c r="E84" s="332">
        <v>59605</v>
      </c>
      <c r="F84" s="332">
        <f>D84-D83</f>
        <v>351</v>
      </c>
      <c r="G84" s="332">
        <f>C84-C83</f>
        <v>622</v>
      </c>
      <c r="H84" s="332">
        <f>C84-(D84+E84)</f>
        <v>54326</v>
      </c>
    </row>
    <row r="85" ht="22.65" customHeight="1">
      <c r="B85" s="358">
        <v>43966</v>
      </c>
      <c r="C85" s="329">
        <v>141919</v>
      </c>
      <c r="D85" s="330">
        <v>27529</v>
      </c>
      <c r="E85" s="330">
        <v>60448</v>
      </c>
      <c r="F85" s="330">
        <f>D85-D84</f>
        <v>104</v>
      </c>
      <c r="G85" s="330">
        <f>C85-C84</f>
        <v>563</v>
      </c>
      <c r="H85" s="330">
        <f>C85-(D85+E85)</f>
        <v>53942</v>
      </c>
    </row>
    <row r="86" ht="22.65" customHeight="1">
      <c r="B86" s="358">
        <v>43967</v>
      </c>
      <c r="C86" s="331">
        <v>142291</v>
      </c>
      <c r="D86" s="332">
        <v>27625</v>
      </c>
      <c r="E86" s="332">
        <v>61066</v>
      </c>
      <c r="F86" s="332">
        <f>D86-D85</f>
        <v>96</v>
      </c>
      <c r="G86" s="332">
        <f>C86-C85</f>
        <v>372</v>
      </c>
      <c r="H86" s="332">
        <f>C86-(D86+E86)</f>
        <v>53600</v>
      </c>
    </row>
    <row r="87" ht="22.65" customHeight="1">
      <c r="B87" s="358">
        <v>43968</v>
      </c>
      <c r="C87" s="329">
        <v>142411</v>
      </c>
      <c r="D87" s="330">
        <v>28108</v>
      </c>
      <c r="E87" s="330">
        <v>61213</v>
      </c>
      <c r="F87" s="330">
        <f>D87-D86</f>
        <v>483</v>
      </c>
      <c r="G87" s="330">
        <f>C87-C86</f>
        <v>120</v>
      </c>
      <c r="H87" s="330">
        <f>C87-(D87+E87)</f>
        <v>53090</v>
      </c>
    </row>
    <row r="88" ht="22.65" customHeight="1">
      <c r="B88" s="358">
        <v>43969</v>
      </c>
      <c r="C88" s="331">
        <v>142903</v>
      </c>
      <c r="D88" s="332">
        <v>28239</v>
      </c>
      <c r="E88" s="332">
        <v>61728</v>
      </c>
      <c r="F88" s="332">
        <f>D88-D87</f>
        <v>131</v>
      </c>
      <c r="G88" s="332">
        <f>C88-C87</f>
        <v>492</v>
      </c>
      <c r="H88" s="332">
        <f>C88-(D88+E88)</f>
        <v>52936</v>
      </c>
    </row>
    <row r="89" ht="22.65" customHeight="1">
      <c r="B89" s="358">
        <v>43970</v>
      </c>
      <c r="C89" s="329">
        <v>143427</v>
      </c>
      <c r="D89" s="330">
        <v>28022</v>
      </c>
      <c r="E89" s="330">
        <v>62563</v>
      </c>
      <c r="F89" s="330">
        <f>D89-D88</f>
        <v>-217</v>
      </c>
      <c r="G89" s="330">
        <f>C89-C88</f>
        <v>524</v>
      </c>
      <c r="H89" s="330">
        <f>C89-(D89+E89)</f>
        <v>52842</v>
      </c>
    </row>
    <row r="90" ht="22.65" customHeight="1">
      <c r="B90" s="358">
        <v>43971</v>
      </c>
      <c r="C90" s="331">
        <v>143845</v>
      </c>
      <c r="D90" s="332">
        <v>28132</v>
      </c>
      <c r="E90" s="332">
        <v>63354</v>
      </c>
      <c r="F90" s="332">
        <f>D90-D89</f>
        <v>110</v>
      </c>
      <c r="G90" s="332">
        <f>C90-C89</f>
        <v>418</v>
      </c>
      <c r="H90" s="332">
        <f>C90-(D90+E90)</f>
        <v>52359</v>
      </c>
    </row>
    <row r="91" ht="22.65" customHeight="1">
      <c r="B91" s="358">
        <v>43972</v>
      </c>
      <c r="C91" s="329">
        <v>144163</v>
      </c>
      <c r="D91" s="330">
        <v>28215</v>
      </c>
      <c r="E91" s="330">
        <v>63858</v>
      </c>
      <c r="F91" s="330">
        <f>D91-D90</f>
        <v>83</v>
      </c>
      <c r="G91" s="330">
        <f>C91-C90</f>
        <v>318</v>
      </c>
      <c r="H91" s="330">
        <f>C91-(D91+E91)</f>
        <v>52090</v>
      </c>
    </row>
    <row r="92" ht="22.65" customHeight="1">
      <c r="B92" s="358">
        <v>43973</v>
      </c>
      <c r="C92" s="331">
        <v>144556</v>
      </c>
      <c r="D92" s="332">
        <v>28289</v>
      </c>
      <c r="E92" s="332">
        <v>64209</v>
      </c>
      <c r="F92" s="332">
        <f>D92-D91</f>
        <v>74</v>
      </c>
      <c r="G92" s="332">
        <f>C92-C91</f>
        <v>393</v>
      </c>
      <c r="H92" s="332">
        <f>C92-(D92+E92)</f>
        <v>52058</v>
      </c>
    </row>
    <row r="93" ht="22.65" customHeight="1">
      <c r="B93" s="358">
        <v>43974</v>
      </c>
      <c r="C93" s="329">
        <v>144806</v>
      </c>
      <c r="D93" s="330">
        <v>28332</v>
      </c>
      <c r="E93" s="330">
        <v>64547</v>
      </c>
      <c r="F93" s="330">
        <f>D93-D92</f>
        <v>43</v>
      </c>
      <c r="G93" s="330">
        <f>C93-C92</f>
        <v>250</v>
      </c>
      <c r="H93" s="330">
        <f>C93-(D93+E93)</f>
        <v>51927</v>
      </c>
    </row>
    <row r="94" ht="22.65" customHeight="1">
      <c r="B94" s="358">
        <v>43975</v>
      </c>
      <c r="C94" s="331">
        <v>144921</v>
      </c>
      <c r="D94" s="332">
        <v>28367</v>
      </c>
      <c r="E94" s="332">
        <v>64617</v>
      </c>
      <c r="F94" s="332">
        <f>D94-D93</f>
        <v>35</v>
      </c>
      <c r="G94" s="332">
        <f>C94-C93</f>
        <v>115</v>
      </c>
      <c r="H94" s="332">
        <f>C94-(D94+E94)</f>
        <v>51937</v>
      </c>
    </row>
    <row r="95" ht="22.65" customHeight="1">
      <c r="B95" s="358">
        <v>43976</v>
      </c>
      <c r="C95" s="329">
        <v>145279</v>
      </c>
      <c r="D95" s="330">
        <v>28457</v>
      </c>
      <c r="E95" s="330">
        <v>65199</v>
      </c>
      <c r="F95" s="330">
        <f>D95-D94</f>
        <v>90</v>
      </c>
      <c r="G95" s="330">
        <f>C95-C94</f>
        <v>358</v>
      </c>
      <c r="H95" s="330">
        <f>C95-(D95+E95)</f>
        <v>51623</v>
      </c>
    </row>
    <row r="96" ht="22.65" customHeight="1">
      <c r="B96" s="358">
        <v>43977</v>
      </c>
      <c r="C96" s="331">
        <v>145555</v>
      </c>
      <c r="D96" s="332">
        <v>28530</v>
      </c>
      <c r="E96" s="332">
        <v>65879</v>
      </c>
      <c r="F96" s="332">
        <f>D96-D95</f>
        <v>73</v>
      </c>
      <c r="G96" s="332">
        <f>C96-C95</f>
        <v>276</v>
      </c>
      <c r="H96" s="332">
        <f>C96-(D96+E96)</f>
        <v>51146</v>
      </c>
    </row>
    <row r="97" ht="22.65" customHeight="1">
      <c r="B97" s="358">
        <v>43978</v>
      </c>
      <c r="C97" s="329">
        <v>145746</v>
      </c>
      <c r="D97" s="330">
        <v>28596</v>
      </c>
      <c r="E97" s="330">
        <v>66584</v>
      </c>
      <c r="F97" s="330">
        <f>D97-D96</f>
        <v>66</v>
      </c>
      <c r="G97" s="330">
        <f>C97-C96</f>
        <v>191</v>
      </c>
      <c r="H97" s="330">
        <f>C97-(D97+E97)</f>
        <v>50566</v>
      </c>
    </row>
    <row r="98" ht="22.65" customHeight="1">
      <c r="B98" s="358">
        <v>43979</v>
      </c>
      <c r="C98" s="331">
        <v>149071</v>
      </c>
      <c r="D98" s="332">
        <v>28662</v>
      </c>
      <c r="E98" s="332">
        <v>67191</v>
      </c>
      <c r="F98" s="332">
        <f>D98-D97</f>
        <v>66</v>
      </c>
      <c r="G98" s="332">
        <f>C98-C97</f>
        <v>3325</v>
      </c>
      <c r="H98" s="332">
        <f>C98-(D98+E98)</f>
        <v>53218</v>
      </c>
    </row>
    <row r="99" ht="22.65" customHeight="1">
      <c r="B99" s="358">
        <v>43980</v>
      </c>
      <c r="C99" s="329">
        <v>149668</v>
      </c>
      <c r="D99" s="330">
        <v>28714</v>
      </c>
      <c r="E99" s="330">
        <v>67803</v>
      </c>
      <c r="F99" s="330">
        <f>D99-D98</f>
        <v>52</v>
      </c>
      <c r="G99" s="330">
        <f>C99-C98</f>
        <v>597</v>
      </c>
      <c r="H99" s="330">
        <f>C99-(D99+E99)</f>
        <v>53151</v>
      </c>
    </row>
    <row r="100" ht="22.65" customHeight="1">
      <c r="B100" s="358">
        <v>43981</v>
      </c>
      <c r="C100" s="331">
        <v>151496</v>
      </c>
      <c r="D100" s="332">
        <v>28771</v>
      </c>
      <c r="E100" s="332">
        <v>68268</v>
      </c>
      <c r="F100" s="332">
        <f>D100-D99</f>
        <v>57</v>
      </c>
      <c r="G100" s="332">
        <f>C100-C99</f>
        <v>1828</v>
      </c>
      <c r="H100" s="332">
        <f>C100-(D100+E100)</f>
        <v>54457</v>
      </c>
    </row>
    <row r="101" ht="22.65" customHeight="1">
      <c r="B101" s="358">
        <v>43982</v>
      </c>
      <c r="C101" s="329">
        <v>151753</v>
      </c>
      <c r="D101" s="330">
        <v>28802</v>
      </c>
      <c r="E101" s="330">
        <v>68355</v>
      </c>
      <c r="F101" s="330">
        <f>D101-D100</f>
        <v>31</v>
      </c>
      <c r="G101" s="330">
        <f>C101-C100</f>
        <v>257</v>
      </c>
      <c r="H101" s="330">
        <f>C101-(D101+E101)</f>
        <v>54596</v>
      </c>
    </row>
    <row r="102" ht="22.65" customHeight="1">
      <c r="B102" s="358">
        <v>43983</v>
      </c>
      <c r="C102" s="331">
        <v>152091</v>
      </c>
      <c r="D102" s="332">
        <v>28833</v>
      </c>
      <c r="E102" s="332">
        <v>68440</v>
      </c>
      <c r="F102" s="332">
        <f>D102-D101</f>
        <v>31</v>
      </c>
      <c r="G102" s="332">
        <f>C102-C101</f>
        <v>338</v>
      </c>
      <c r="H102" s="332">
        <f>C102-(D102+E102)</f>
        <v>54818</v>
      </c>
    </row>
    <row r="103" ht="22.65" customHeight="1">
      <c r="B103" s="358">
        <v>43984</v>
      </c>
      <c r="C103" s="329">
        <v>151325</v>
      </c>
      <c r="D103" s="330">
        <v>28940</v>
      </c>
      <c r="E103" s="330">
        <v>68812</v>
      </c>
      <c r="F103" s="330">
        <f>D103-D102</f>
        <v>107</v>
      </c>
      <c r="G103" s="330">
        <f>C103-C102</f>
        <v>-766</v>
      </c>
      <c r="H103" s="330">
        <f>C103-(D103+E103)</f>
        <v>53573</v>
      </c>
    </row>
    <row r="104" ht="22.65" customHeight="1">
      <c r="B104" s="358">
        <v>43985</v>
      </c>
      <c r="C104" s="331">
        <v>151677</v>
      </c>
      <c r="D104" s="332">
        <v>29021</v>
      </c>
      <c r="E104" s="332">
        <v>69455</v>
      </c>
      <c r="F104" s="332">
        <f>D104-D103</f>
        <v>81</v>
      </c>
      <c r="G104" s="332">
        <f>C104-C103</f>
        <v>352</v>
      </c>
      <c r="H104" s="332">
        <f>C104-(D104+E104)</f>
        <v>53201</v>
      </c>
    </row>
    <row r="105" ht="22.65" customHeight="1">
      <c r="B105" s="358">
        <v>43986</v>
      </c>
      <c r="C105" s="329">
        <v>152444</v>
      </c>
      <c r="D105" s="330">
        <v>29065</v>
      </c>
      <c r="E105" s="330">
        <v>69976</v>
      </c>
      <c r="F105" s="330">
        <f>D105-D104</f>
        <v>44</v>
      </c>
      <c r="G105" s="330">
        <f>C105-C104</f>
        <v>767</v>
      </c>
      <c r="H105" s="330">
        <f>C105-(D105+E105)</f>
        <v>53403</v>
      </c>
    </row>
    <row r="106" ht="22.65" customHeight="1">
      <c r="B106" s="358">
        <v>43987</v>
      </c>
      <c r="C106" s="331">
        <v>153055</v>
      </c>
      <c r="D106" s="332">
        <v>29111</v>
      </c>
      <c r="E106" s="332">
        <v>70504</v>
      </c>
      <c r="F106" s="332">
        <f>D106-D105</f>
        <v>46</v>
      </c>
      <c r="G106" s="332">
        <f>C106-C105</f>
        <v>611</v>
      </c>
      <c r="H106" s="332">
        <f>C106-(D106+E106)</f>
        <v>53440</v>
      </c>
    </row>
    <row r="107" ht="22.65" customHeight="1">
      <c r="B107" s="358">
        <v>43988</v>
      </c>
      <c r="C107" s="329">
        <v>153634</v>
      </c>
      <c r="D107" s="330">
        <v>29142</v>
      </c>
      <c r="E107" s="330">
        <v>70806</v>
      </c>
      <c r="F107" s="330">
        <f>D107-D106</f>
        <v>31</v>
      </c>
      <c r="G107" s="330">
        <f>C107-C106</f>
        <v>579</v>
      </c>
      <c r="H107" s="330">
        <f>C107-(D107+E107)</f>
        <v>53686</v>
      </c>
    </row>
    <row r="108" ht="22.65" customHeight="1">
      <c r="B108" s="358">
        <v>43989</v>
      </c>
      <c r="C108" s="331">
        <v>153977</v>
      </c>
      <c r="D108" s="332">
        <v>29155</v>
      </c>
      <c r="E108" s="332">
        <v>70842</v>
      </c>
      <c r="F108" s="332">
        <f>D108-D107</f>
        <v>13</v>
      </c>
      <c r="G108" s="332">
        <f>C108-C107</f>
        <v>343</v>
      </c>
      <c r="H108" s="332">
        <f>C108-(D108+E108)</f>
        <v>53980</v>
      </c>
    </row>
    <row r="109" ht="22.65" customHeight="1">
      <c r="B109" s="358">
        <v>43990</v>
      </c>
      <c r="C109" s="329">
        <v>154188</v>
      </c>
      <c r="D109" s="330">
        <v>29209</v>
      </c>
      <c r="E109" s="330">
        <v>71062</v>
      </c>
      <c r="F109" s="330">
        <f>D109-D108</f>
        <v>54</v>
      </c>
      <c r="G109" s="330">
        <f>C109-C108</f>
        <v>211</v>
      </c>
      <c r="H109" s="330">
        <f>C109-(D109+E109)</f>
        <v>53917</v>
      </c>
    </row>
    <row r="110" ht="22.65" customHeight="1">
      <c r="B110" s="358">
        <v>43991</v>
      </c>
      <c r="C110" s="331">
        <v>154591</v>
      </c>
      <c r="D110" s="332">
        <v>29296</v>
      </c>
      <c r="E110" s="332">
        <v>71506</v>
      </c>
      <c r="F110" s="332">
        <f>D110-D109</f>
        <v>87</v>
      </c>
      <c r="G110" s="332">
        <f>C110-C109</f>
        <v>403</v>
      </c>
      <c r="H110" s="332">
        <f>C110-(D110+E110)</f>
        <v>53789</v>
      </c>
    </row>
    <row r="111" ht="22.65" customHeight="1">
      <c r="B111" s="358">
        <v>43992</v>
      </c>
      <c r="C111" s="329">
        <v>155136</v>
      </c>
      <c r="D111" s="330">
        <v>29319</v>
      </c>
      <c r="E111" s="330">
        <v>71832</v>
      </c>
      <c r="F111" s="330">
        <f>D111-D110</f>
        <v>23</v>
      </c>
      <c r="G111" s="330">
        <f>C111-C110</f>
        <v>545</v>
      </c>
      <c r="H111" s="330">
        <f>C111-(D111+E111)</f>
        <v>53985</v>
      </c>
    </row>
    <row r="112" ht="22.65" customHeight="1">
      <c r="B112" s="358">
        <v>43993</v>
      </c>
      <c r="C112" s="331">
        <v>155561</v>
      </c>
      <c r="D112" s="332">
        <v>29346</v>
      </c>
      <c r="E112" s="332">
        <v>72149</v>
      </c>
      <c r="F112" s="332">
        <f>D112-D111</f>
        <v>27</v>
      </c>
      <c r="G112" s="332">
        <f>C112-C111</f>
        <v>425</v>
      </c>
      <c r="H112" s="332">
        <f>C112-(D112+E112)</f>
        <v>54066</v>
      </c>
    </row>
    <row r="113" ht="22.65" customHeight="1">
      <c r="B113" s="358">
        <v>43994</v>
      </c>
      <c r="C113" s="329">
        <v>156287</v>
      </c>
      <c r="D113" s="330">
        <v>29374</v>
      </c>
      <c r="E113" s="330">
        <v>72572</v>
      </c>
      <c r="F113" s="330">
        <f>D113-D112</f>
        <v>28</v>
      </c>
      <c r="G113" s="330">
        <f>C113-C112</f>
        <v>726</v>
      </c>
      <c r="H113" s="330">
        <f>C113-(D113+E113)</f>
        <v>54341</v>
      </c>
    </row>
    <row r="114" ht="22.65" customHeight="1">
      <c r="B114" s="358">
        <v>43995</v>
      </c>
      <c r="C114" s="331">
        <v>156813</v>
      </c>
      <c r="D114" s="332">
        <v>29398</v>
      </c>
      <c r="E114" s="332">
        <v>72808</v>
      </c>
      <c r="F114" s="332">
        <f>D114-D113</f>
        <v>24</v>
      </c>
      <c r="G114" s="332">
        <f>C114-C113</f>
        <v>526</v>
      </c>
      <c r="H114" s="332">
        <f>C114-(D114+E114)</f>
        <v>54607</v>
      </c>
    </row>
    <row r="115" ht="22.65" customHeight="1">
      <c r="B115" s="358">
        <v>43996</v>
      </c>
      <c r="C115" s="329">
        <v>157220</v>
      </c>
      <c r="D115" s="330">
        <v>29407</v>
      </c>
      <c r="E115" s="330">
        <v>72859</v>
      </c>
      <c r="F115" s="330">
        <f>D115-D114</f>
        <v>9</v>
      </c>
      <c r="G115" s="330">
        <f>C115-C114</f>
        <v>407</v>
      </c>
      <c r="H115" s="330">
        <f>C115-(D115+E115)</f>
        <v>54954</v>
      </c>
    </row>
    <row r="116" ht="22.65" customHeight="1">
      <c r="B116" s="358">
        <v>43997</v>
      </c>
      <c r="C116" s="331">
        <v>157372</v>
      </c>
      <c r="D116" s="332">
        <v>29436</v>
      </c>
      <c r="E116" s="332">
        <v>73044</v>
      </c>
      <c r="F116" s="332">
        <f>D116-D115</f>
        <v>29</v>
      </c>
      <c r="G116" s="332">
        <f>C116-C115</f>
        <v>152</v>
      </c>
      <c r="H116" s="332">
        <f>C116-(D116+E116)</f>
        <v>54892</v>
      </c>
    </row>
    <row r="117" ht="22.65" customHeight="1">
      <c r="B117" s="358">
        <v>43998</v>
      </c>
      <c r="C117" s="329">
        <v>157716</v>
      </c>
      <c r="D117" s="330">
        <v>29547</v>
      </c>
      <c r="E117" s="330">
        <v>73335</v>
      </c>
      <c r="F117" s="330">
        <f>D117-D116</f>
        <v>111</v>
      </c>
      <c r="G117" s="330">
        <f>C117-C116</f>
        <v>344</v>
      </c>
      <c r="H117" s="330">
        <f>C117-(D117+E117)</f>
        <v>54834</v>
      </c>
    </row>
    <row r="118" ht="22.65" customHeight="1">
      <c r="B118" s="358">
        <v>43999</v>
      </c>
      <c r="C118" s="331">
        <v>158174</v>
      </c>
      <c r="D118" s="332">
        <v>29575</v>
      </c>
      <c r="E118" s="332">
        <v>73667</v>
      </c>
      <c r="F118" s="332">
        <f>D118-D117</f>
        <v>28</v>
      </c>
      <c r="G118" s="332">
        <f>C118-C117</f>
        <v>458</v>
      </c>
      <c r="H118" s="332">
        <f>C118-(D118+E118)</f>
        <v>54932</v>
      </c>
    </row>
    <row r="119" ht="22.65" customHeight="1">
      <c r="B119" s="358">
        <v>44000</v>
      </c>
      <c r="C119" s="329">
        <v>158641</v>
      </c>
      <c r="D119" s="330">
        <v>29603</v>
      </c>
      <c r="E119" s="330">
        <v>73887</v>
      </c>
      <c r="F119" s="330">
        <f>D119-D118</f>
        <v>28</v>
      </c>
      <c r="G119" s="330">
        <f>C119-C118</f>
        <v>467</v>
      </c>
      <c r="H119" s="330">
        <f>C119-(D119+E119)</f>
        <v>55151</v>
      </c>
    </row>
    <row r="120" ht="22.65" customHeight="1">
      <c r="B120" s="358">
        <v>44001</v>
      </c>
      <c r="C120" s="331">
        <v>159452</v>
      </c>
      <c r="D120" s="332">
        <v>29617</v>
      </c>
      <c r="E120" s="332">
        <v>74117</v>
      </c>
      <c r="F120" s="332">
        <f>D120-D119</f>
        <v>14</v>
      </c>
      <c r="G120" s="332">
        <f>C120-C119</f>
        <v>811</v>
      </c>
      <c r="H120" s="332">
        <f>C120-(D120+E120)</f>
        <v>55718</v>
      </c>
    </row>
    <row r="121" ht="22.65" customHeight="1">
      <c r="B121" s="358">
        <v>44002</v>
      </c>
      <c r="C121" s="329">
        <v>160093</v>
      </c>
      <c r="D121" s="330">
        <v>29633</v>
      </c>
      <c r="E121" s="330">
        <v>74312</v>
      </c>
      <c r="F121" s="330">
        <f>D121-D120</f>
        <v>16</v>
      </c>
      <c r="G121" s="330">
        <f>C121-C120</f>
        <v>641</v>
      </c>
      <c r="H121" s="330">
        <f>C121-(D121+E121)</f>
        <v>56148</v>
      </c>
    </row>
    <row r="122" ht="22.65" customHeight="1">
      <c r="B122" s="358">
        <v>44003</v>
      </c>
      <c r="C122" s="331">
        <v>160377</v>
      </c>
      <c r="D122" s="332">
        <v>29640</v>
      </c>
      <c r="E122" s="332">
        <v>74372</v>
      </c>
      <c r="F122" s="332">
        <f>D122-D121</f>
        <v>7</v>
      </c>
      <c r="G122" s="332">
        <f>C122-C121</f>
        <v>284</v>
      </c>
      <c r="H122" s="332">
        <f>C122-(D122+E122)</f>
        <v>56365</v>
      </c>
    </row>
    <row r="123" ht="22.65" customHeight="1">
      <c r="B123" s="358">
        <v>44004</v>
      </c>
      <c r="C123" s="329">
        <v>160750</v>
      </c>
      <c r="D123" s="330">
        <v>29663</v>
      </c>
      <c r="E123" s="330">
        <v>74612</v>
      </c>
      <c r="F123" s="330">
        <f>D123-D122</f>
        <v>23</v>
      </c>
      <c r="G123" s="330">
        <f>C123-C122</f>
        <v>373</v>
      </c>
      <c r="H123" s="330">
        <f>C123-(D123+E123)</f>
        <v>56475</v>
      </c>
    </row>
    <row r="124" ht="22.65" customHeight="1">
      <c r="B124" s="358">
        <v>44005</v>
      </c>
      <c r="C124" s="331">
        <v>161267</v>
      </c>
      <c r="D124" s="332">
        <v>29720</v>
      </c>
      <c r="E124" s="332">
        <v>74871</v>
      </c>
      <c r="F124" s="332">
        <f>D124-D123</f>
        <v>57</v>
      </c>
      <c r="G124" s="332">
        <f>C124-C123</f>
        <v>517</v>
      </c>
      <c r="H124" s="332">
        <f>C124-(D124+E124)</f>
        <v>56676</v>
      </c>
    </row>
    <row r="125" ht="22.65" customHeight="1">
      <c r="B125" s="358">
        <v>44006</v>
      </c>
      <c r="C125" s="329">
        <v>161348</v>
      </c>
      <c r="D125" s="330">
        <v>29731</v>
      </c>
      <c r="E125" s="330">
        <v>75127</v>
      </c>
      <c r="F125" s="330">
        <f>D125-D124</f>
        <v>11</v>
      </c>
      <c r="G125" s="330">
        <f>C125-C124</f>
        <v>81</v>
      </c>
      <c r="H125" s="330">
        <f>C125-(D125+E125)</f>
        <v>56490</v>
      </c>
    </row>
    <row r="126" ht="22.65" customHeight="1">
      <c r="B126" s="358">
        <v>44007</v>
      </c>
      <c r="C126" s="331">
        <v>161348</v>
      </c>
      <c r="D126" s="332">
        <v>29752</v>
      </c>
      <c r="E126" s="332">
        <v>75351</v>
      </c>
      <c r="F126" s="332">
        <f>D126-D125</f>
        <v>21</v>
      </c>
      <c r="G126" s="332">
        <f>C126-C125</f>
        <v>0</v>
      </c>
      <c r="H126" s="332">
        <f>C126-(D126+E126)</f>
        <v>56245</v>
      </c>
    </row>
    <row r="127" ht="22.65" customHeight="1">
      <c r="B127" s="358">
        <v>44008</v>
      </c>
      <c r="C127" s="329">
        <v>162936</v>
      </c>
      <c r="D127" s="330">
        <v>29778</v>
      </c>
      <c r="E127" s="330">
        <v>75649</v>
      </c>
      <c r="F127" s="330">
        <f>D127-D126</f>
        <v>26</v>
      </c>
      <c r="G127" s="330">
        <f>C127-C126</f>
        <v>1588</v>
      </c>
      <c r="H127" s="330">
        <f>C127-(D127+E127)</f>
        <v>57509</v>
      </c>
    </row>
    <row r="128" ht="22.65" customHeight="1">
      <c r="B128" s="358">
        <v>44009</v>
      </c>
      <c r="C128" s="331">
        <v>163454</v>
      </c>
      <c r="D128" s="332">
        <v>29778</v>
      </c>
      <c r="E128" s="332">
        <v>75649</v>
      </c>
      <c r="F128" s="332">
        <f>D128-D127</f>
        <v>0</v>
      </c>
      <c r="G128" s="332">
        <f>C128-C127</f>
        <v>518</v>
      </c>
      <c r="H128" s="332">
        <f>C128-(D128+E128)</f>
        <v>58027</v>
      </c>
    </row>
    <row r="129" ht="22.65" customHeight="1">
      <c r="B129" s="358">
        <v>44010</v>
      </c>
      <c r="C129" s="329">
        <v>163980</v>
      </c>
      <c r="D129" s="330">
        <v>29778</v>
      </c>
      <c r="E129" s="330">
        <v>75649</v>
      </c>
      <c r="F129" s="330">
        <f>D129-D128</f>
        <v>0</v>
      </c>
      <c r="G129" s="330">
        <f>C129-C128</f>
        <v>526</v>
      </c>
      <c r="H129" s="330">
        <f>C129-(D129+E129)</f>
        <v>58553</v>
      </c>
    </row>
    <row r="130" ht="22.65" customHeight="1">
      <c r="B130" s="358">
        <v>44011</v>
      </c>
      <c r="C130" s="331">
        <v>164260</v>
      </c>
      <c r="D130" s="332">
        <v>29813</v>
      </c>
      <c r="E130" s="332">
        <v>75999</v>
      </c>
      <c r="F130" s="332">
        <f>D130-D129</f>
        <v>35</v>
      </c>
      <c r="G130" s="332">
        <f>C130-C129</f>
        <v>280</v>
      </c>
      <c r="H130" s="332">
        <f>C130-(D130+E130)</f>
        <v>58448</v>
      </c>
    </row>
    <row r="131" ht="22.65" customHeight="1">
      <c r="B131" s="358">
        <v>44012</v>
      </c>
      <c r="C131" s="329">
        <v>164801</v>
      </c>
      <c r="D131" s="330">
        <v>29843</v>
      </c>
      <c r="E131" s="330">
        <v>76274</v>
      </c>
      <c r="F131" s="330">
        <f>D131-D130</f>
        <v>30</v>
      </c>
      <c r="G131" s="330">
        <f>C131-C130</f>
        <v>541</v>
      </c>
      <c r="H131" s="330">
        <f>C131-(D131+E131)</f>
        <v>58684</v>
      </c>
    </row>
    <row r="132" ht="22.65" customHeight="1">
      <c r="B132" s="358">
        <v>44013</v>
      </c>
      <c r="C132" s="331">
        <v>165719</v>
      </c>
      <c r="D132" s="332">
        <v>29861</v>
      </c>
      <c r="E132" s="332">
        <v>76549</v>
      </c>
      <c r="F132" s="332">
        <f>D132-D131</f>
        <v>18</v>
      </c>
      <c r="G132" s="332">
        <f>C132-C131</f>
        <v>918</v>
      </c>
      <c r="H132" s="332">
        <f>C132-(D132+E132)</f>
        <v>59309</v>
      </c>
    </row>
    <row r="133" ht="22.65" customHeight="1">
      <c r="B133" s="358">
        <v>44014</v>
      </c>
      <c r="C133" s="329">
        <v>166378</v>
      </c>
      <c r="D133" s="330">
        <v>29875</v>
      </c>
      <c r="E133" s="330">
        <v>76802</v>
      </c>
      <c r="F133" s="330">
        <f>D133-D132</f>
        <v>14</v>
      </c>
      <c r="G133" s="330">
        <f>C133-C132</f>
        <v>659</v>
      </c>
      <c r="H133" s="330">
        <f>C133-(D133+E133)</f>
        <v>59701</v>
      </c>
    </row>
    <row r="134" ht="22.65" customHeight="1">
      <c r="B134" s="358">
        <v>44015</v>
      </c>
      <c r="C134" s="331">
        <v>166960</v>
      </c>
      <c r="D134" s="332">
        <v>29893</v>
      </c>
      <c r="E134" s="332">
        <v>77060</v>
      </c>
      <c r="F134" s="332">
        <f>D134-D133</f>
        <v>18</v>
      </c>
      <c r="G134" s="332">
        <f>C134-C133</f>
        <v>582</v>
      </c>
      <c r="H134" s="332">
        <f>C134-(D134+E134)</f>
        <v>60007</v>
      </c>
    </row>
    <row r="135" ht="22.65" customHeight="1">
      <c r="B135" s="358">
        <v>44016</v>
      </c>
      <c r="C135" s="329">
        <v>166960</v>
      </c>
      <c r="D135" s="330">
        <v>29893</v>
      </c>
      <c r="E135" s="330">
        <v>77060</v>
      </c>
      <c r="F135" s="330">
        <f>D135-D134</f>
        <v>0</v>
      </c>
      <c r="G135" s="330">
        <f>C135-C134</f>
        <v>0</v>
      </c>
      <c r="H135" s="330">
        <f>C135-(D135+E135)</f>
        <v>60007</v>
      </c>
    </row>
    <row r="136" ht="22.65" customHeight="1">
      <c r="B136" s="358">
        <v>44017</v>
      </c>
      <c r="C136" s="331">
        <v>166960</v>
      </c>
      <c r="D136" s="332">
        <v>29893</v>
      </c>
      <c r="E136" s="332">
        <v>77060</v>
      </c>
      <c r="F136" s="332">
        <f>D136-D135</f>
        <v>0</v>
      </c>
      <c r="G136" s="332">
        <f>C136-C135</f>
        <v>0</v>
      </c>
      <c r="H136" s="332">
        <f>C136-(D136+E136)</f>
        <v>60007</v>
      </c>
    </row>
    <row r="137" ht="22.65" customHeight="1">
      <c r="B137" s="358">
        <v>44018</v>
      </c>
      <c r="C137" s="329">
        <v>168335</v>
      </c>
      <c r="D137" s="330">
        <v>29920</v>
      </c>
      <c r="E137" s="330">
        <v>77319</v>
      </c>
      <c r="F137" s="330">
        <f>D137-D136</f>
        <v>27</v>
      </c>
      <c r="G137" s="330">
        <f>C137-C136</f>
        <v>1375</v>
      </c>
      <c r="H137" s="330">
        <f>C137-(D137+E137)</f>
        <v>61096</v>
      </c>
    </row>
    <row r="138" ht="22.65" customHeight="1">
      <c r="B138" s="358">
        <v>44019</v>
      </c>
      <c r="C138" s="331">
        <v>168810</v>
      </c>
      <c r="D138" s="332">
        <v>29933</v>
      </c>
      <c r="E138" s="332">
        <v>77655</v>
      </c>
      <c r="F138" s="332">
        <f>D138-D137</f>
        <v>13</v>
      </c>
      <c r="G138" s="332">
        <f>C138-C137</f>
        <v>475</v>
      </c>
      <c r="H138" s="332">
        <f>C138-(D138+E138)</f>
        <v>61222</v>
      </c>
    </row>
    <row r="139" ht="22.65" customHeight="1">
      <c r="B139" s="358">
        <v>44020</v>
      </c>
      <c r="C139" s="329">
        <v>169473</v>
      </c>
      <c r="D139" s="330">
        <v>29965</v>
      </c>
      <c r="E139" s="330">
        <v>77996</v>
      </c>
      <c r="F139" s="330">
        <f>D139-D138</f>
        <v>32</v>
      </c>
      <c r="G139" s="330">
        <f>C139-C138</f>
        <v>663</v>
      </c>
      <c r="H139" s="330">
        <f>C139-(D139+E139)</f>
        <v>61512</v>
      </c>
    </row>
    <row r="140" ht="22.65" customHeight="1">
      <c r="B140" s="358">
        <v>44021</v>
      </c>
      <c r="C140" s="331">
        <v>170094</v>
      </c>
      <c r="D140" s="332">
        <v>29979</v>
      </c>
      <c r="E140" s="332">
        <v>78170</v>
      </c>
      <c r="F140" s="332">
        <f>D140-D139</f>
        <v>14</v>
      </c>
      <c r="G140" s="332">
        <f>C140-C139</f>
        <v>621</v>
      </c>
      <c r="H140" s="332">
        <f>C140-(D140+E140)</f>
        <v>61945</v>
      </c>
    </row>
    <row r="141" ht="22.65" customHeight="1">
      <c r="B141" s="358">
        <v>44022</v>
      </c>
      <c r="C141" s="329">
        <v>170752</v>
      </c>
      <c r="D141" s="330">
        <v>30004</v>
      </c>
      <c r="E141" s="330">
        <v>78388</v>
      </c>
      <c r="F141" s="330">
        <f>D141-D140</f>
        <v>25</v>
      </c>
      <c r="G141" s="330">
        <f>C141-C140</f>
        <v>658</v>
      </c>
      <c r="H141" s="330">
        <f>C141-(D141+E141)</f>
        <v>62360</v>
      </c>
    </row>
    <row r="142" ht="22.65" customHeight="1">
      <c r="B142" s="358">
        <v>44023</v>
      </c>
      <c r="C142" s="331">
        <v>170752</v>
      </c>
      <c r="D142" s="332">
        <v>30004</v>
      </c>
      <c r="E142" s="332">
        <v>78388</v>
      </c>
      <c r="F142" s="332">
        <f>D142-D141</f>
        <v>0</v>
      </c>
      <c r="G142" s="332">
        <f>C142-C141</f>
        <v>0</v>
      </c>
      <c r="H142" s="332">
        <f>C142-(D142+E142)</f>
        <v>62360</v>
      </c>
    </row>
    <row r="143" ht="22.65" customHeight="1">
      <c r="B143" s="358">
        <v>44024</v>
      </c>
      <c r="C143" s="329">
        <v>170752</v>
      </c>
      <c r="D143" s="330">
        <v>30004</v>
      </c>
      <c r="E143" s="330">
        <v>78388</v>
      </c>
      <c r="F143" s="330">
        <f>D143-D142</f>
        <v>0</v>
      </c>
      <c r="G143" s="330">
        <f>C143-C142</f>
        <v>0</v>
      </c>
      <c r="H143" s="330">
        <f>C143-(D143+E143)</f>
        <v>62360</v>
      </c>
    </row>
    <row r="144" ht="22.65" customHeight="1">
      <c r="B144" s="358">
        <v>44025</v>
      </c>
      <c r="C144" s="331">
        <v>172377</v>
      </c>
      <c r="D144" s="332">
        <v>30029</v>
      </c>
      <c r="E144" s="332">
        <v>78597</v>
      </c>
      <c r="F144" s="332">
        <f>D144-D143</f>
        <v>25</v>
      </c>
      <c r="G144" s="332">
        <f>C144-C143</f>
        <v>1625</v>
      </c>
      <c r="H144" s="332">
        <f>C144-(D144+E144)</f>
        <v>63751</v>
      </c>
    </row>
    <row r="145" ht="22.65" customHeight="1">
      <c r="B145" s="358">
        <v>44026</v>
      </c>
      <c r="C145" s="329">
        <v>172377</v>
      </c>
      <c r="D145" s="330">
        <v>30029</v>
      </c>
      <c r="E145" s="330">
        <v>78597</v>
      </c>
      <c r="F145" s="330">
        <f>D145-D144</f>
        <v>0</v>
      </c>
      <c r="G145" s="330">
        <f>C145-C144</f>
        <v>0</v>
      </c>
      <c r="H145" s="330">
        <f>C145-(D145+E145)</f>
        <v>63751</v>
      </c>
    </row>
    <row r="146" ht="22.65" customHeight="1">
      <c r="B146" s="358">
        <v>44027</v>
      </c>
      <c r="C146" s="331">
        <v>173304</v>
      </c>
      <c r="D146" s="332">
        <v>30120</v>
      </c>
      <c r="E146" s="332">
        <v>78820</v>
      </c>
      <c r="F146" s="332">
        <f>D146-D145</f>
        <v>91</v>
      </c>
      <c r="G146" s="332">
        <f>C146-C145</f>
        <v>927</v>
      </c>
      <c r="H146" s="332">
        <f>C146-(D146+E146)</f>
        <v>64364</v>
      </c>
    </row>
    <row r="147" ht="22.65" customHeight="1">
      <c r="B147" s="358">
        <v>44028</v>
      </c>
      <c r="C147" s="329">
        <v>173838</v>
      </c>
      <c r="D147" s="330">
        <v>30138</v>
      </c>
      <c r="E147" s="330">
        <v>79036</v>
      </c>
      <c r="F147" s="330">
        <f>D147-D146</f>
        <v>18</v>
      </c>
      <c r="G147" s="330">
        <f>C147-C146</f>
        <v>534</v>
      </c>
      <c r="H147" s="330">
        <f>C147-(D147+E147)</f>
        <v>64664</v>
      </c>
    </row>
    <row r="148" ht="22.65" customHeight="1">
      <c r="B148" s="358">
        <v>44029</v>
      </c>
      <c r="C148" s="331">
        <v>174674</v>
      </c>
      <c r="D148" s="332">
        <v>30152</v>
      </c>
      <c r="E148" s="332">
        <v>79244</v>
      </c>
      <c r="F148" s="332">
        <f>D148-D147</f>
        <v>14</v>
      </c>
      <c r="G148" s="332">
        <f>C148-C147</f>
        <v>836</v>
      </c>
      <c r="H148" s="332">
        <f>C148-(D148+E148)</f>
        <v>65278</v>
      </c>
    </row>
    <row r="149" ht="22.65" customHeight="1">
      <c r="B149" s="358">
        <v>44030</v>
      </c>
      <c r="C149" s="329">
        <v>174674</v>
      </c>
      <c r="D149" s="330">
        <v>30152</v>
      </c>
      <c r="E149" s="330">
        <v>79244</v>
      </c>
      <c r="F149" s="330">
        <f>D149-D148</f>
        <v>0</v>
      </c>
      <c r="G149" s="330">
        <f>C149-C148</f>
        <v>0</v>
      </c>
      <c r="H149" s="330">
        <f>C149-(D149+E149)</f>
        <v>65278</v>
      </c>
    </row>
    <row r="150" ht="22.65" customHeight="1">
      <c r="B150" s="358">
        <v>44031</v>
      </c>
      <c r="C150" s="331">
        <v>174674</v>
      </c>
      <c r="D150" s="332">
        <v>30152</v>
      </c>
      <c r="E150" s="332">
        <v>79244</v>
      </c>
      <c r="F150" s="332">
        <f>D150-D149</f>
        <v>0</v>
      </c>
      <c r="G150" s="332">
        <f>C150-C149</f>
        <v>0</v>
      </c>
      <c r="H150" s="332">
        <f>C150-(D150+E150)</f>
        <v>65278</v>
      </c>
    </row>
    <row r="151" ht="22.65" customHeight="1">
      <c r="B151" s="358">
        <v>44032</v>
      </c>
      <c r="C151" s="329">
        <v>176754</v>
      </c>
      <c r="D151" s="330">
        <v>30177</v>
      </c>
      <c r="E151" s="330">
        <v>79541</v>
      </c>
      <c r="F151" s="330">
        <f>D151-D150</f>
        <v>25</v>
      </c>
      <c r="G151" s="330">
        <f>C151-C150</f>
        <v>2080</v>
      </c>
      <c r="H151" s="330">
        <f>C151-(D151+E151)</f>
        <v>67036</v>
      </c>
    </row>
    <row r="152" ht="22.65" customHeight="1">
      <c r="B152" s="358">
        <v>44033</v>
      </c>
      <c r="C152" s="331">
        <v>177338</v>
      </c>
      <c r="D152" s="332">
        <v>30165</v>
      </c>
      <c r="E152" s="332">
        <v>79734</v>
      </c>
      <c r="F152" s="332">
        <f>D152-D151</f>
        <v>-12</v>
      </c>
      <c r="G152" s="332">
        <f>C152-C151</f>
        <v>584</v>
      </c>
      <c r="H152" s="332">
        <f>C152-(D152+E152)</f>
        <v>67439</v>
      </c>
    </row>
    <row r="153" ht="22.65" customHeight="1">
      <c r="B153" s="358">
        <v>44034</v>
      </c>
      <c r="C153" s="329">
        <v>178336</v>
      </c>
      <c r="D153" s="330">
        <v>30172</v>
      </c>
      <c r="E153" s="330">
        <v>79957</v>
      </c>
      <c r="F153" s="330">
        <f>D153-D152</f>
        <v>7</v>
      </c>
      <c r="G153" s="330">
        <f>C153-C152</f>
        <v>998</v>
      </c>
      <c r="H153" s="330">
        <f>C153-(D153+E153)</f>
        <v>68207</v>
      </c>
    </row>
    <row r="154" ht="22.65" customHeight="1">
      <c r="B154" s="358">
        <v>44035</v>
      </c>
      <c r="C154" s="331">
        <v>179398</v>
      </c>
      <c r="D154" s="332">
        <v>30182</v>
      </c>
      <c r="E154" s="332">
        <v>80472</v>
      </c>
      <c r="F154" s="332">
        <f>D154-D153</f>
        <v>10</v>
      </c>
      <c r="G154" s="332">
        <f>C154-C153</f>
        <v>1062</v>
      </c>
      <c r="H154" s="332">
        <f>C154-(D154+E154)</f>
        <v>68744</v>
      </c>
    </row>
    <row r="155" ht="22.65" customHeight="1">
      <c r="B155" s="358">
        <v>44036</v>
      </c>
      <c r="C155" s="329">
        <v>180528</v>
      </c>
      <c r="D155" s="330">
        <v>30192</v>
      </c>
      <c r="E155" s="330">
        <v>80815</v>
      </c>
      <c r="F155" s="330">
        <f>D155-D154</f>
        <v>10</v>
      </c>
      <c r="G155" s="330">
        <f>C155-C154</f>
        <v>1130</v>
      </c>
      <c r="H155" s="330">
        <f>C155-(D155+E155)</f>
        <v>69521</v>
      </c>
    </row>
    <row r="156" ht="22.65" customHeight="1">
      <c r="B156" s="358">
        <v>44037</v>
      </c>
      <c r="C156" s="331">
        <v>180528</v>
      </c>
      <c r="D156" s="332">
        <v>30192</v>
      </c>
      <c r="E156" s="332">
        <v>80815</v>
      </c>
      <c r="F156" s="332">
        <f>D156-D155</f>
        <v>0</v>
      </c>
      <c r="G156" s="332">
        <f>C156-C155</f>
        <v>0</v>
      </c>
      <c r="H156" s="332">
        <f>C156-(D156+E156)</f>
        <v>69521</v>
      </c>
    </row>
    <row r="157" ht="22.65" customHeight="1">
      <c r="B157" s="358">
        <v>44038</v>
      </c>
      <c r="C157" s="329">
        <v>180528</v>
      </c>
      <c r="D157" s="330">
        <v>30192</v>
      </c>
      <c r="E157" s="330">
        <v>80815</v>
      </c>
      <c r="F157" s="330">
        <f>D157-D156</f>
        <v>0</v>
      </c>
      <c r="G157" s="330">
        <f>C157-C156</f>
        <v>0</v>
      </c>
      <c r="H157" s="330">
        <f>C157-(D157+E157)</f>
        <v>69521</v>
      </c>
    </row>
    <row r="158" ht="22.65" customHeight="1">
      <c r="B158" s="358">
        <v>44039</v>
      </c>
      <c r="C158" s="331">
        <v>183079</v>
      </c>
      <c r="D158" s="332">
        <v>30209</v>
      </c>
      <c r="E158" s="332">
        <v>81082</v>
      </c>
      <c r="F158" s="332">
        <f>D158-D157</f>
        <v>17</v>
      </c>
      <c r="G158" s="332">
        <f>C158-C157</f>
        <v>2551</v>
      </c>
      <c r="H158" s="332">
        <f>C158-(D158+E158)</f>
        <v>71788</v>
      </c>
    </row>
    <row r="159" ht="22.65" customHeight="1">
      <c r="B159" s="358">
        <v>44040</v>
      </c>
      <c r="C159" s="329">
        <v>183804</v>
      </c>
      <c r="D159" s="330">
        <v>30223</v>
      </c>
      <c r="E159" s="330">
        <v>81311</v>
      </c>
      <c r="F159" s="330">
        <f>D159-D158</f>
        <v>14</v>
      </c>
      <c r="G159" s="330">
        <f>C159-C158</f>
        <v>725</v>
      </c>
      <c r="H159" s="330">
        <f>C159-(D159+E159)</f>
        <v>72270</v>
      </c>
    </row>
    <row r="160" ht="22.65" customHeight="1">
      <c r="B160" s="358">
        <v>44041</v>
      </c>
      <c r="C160" s="331">
        <v>185196</v>
      </c>
      <c r="D160" s="332">
        <v>30238</v>
      </c>
      <c r="E160" s="332">
        <v>81500</v>
      </c>
      <c r="F160" s="332">
        <f>D160-D159</f>
        <v>15</v>
      </c>
      <c r="G160" s="332">
        <f>C160-C159</f>
        <v>1392</v>
      </c>
      <c r="H160" s="332">
        <f>C160-(D160+E160)</f>
        <v>73458</v>
      </c>
    </row>
    <row r="161" ht="22.65" customHeight="1">
      <c r="B161" s="358">
        <v>44042</v>
      </c>
      <c r="C161" s="329">
        <v>186573</v>
      </c>
      <c r="D161" s="330">
        <v>30254</v>
      </c>
      <c r="E161" s="330">
        <v>81667</v>
      </c>
      <c r="F161" s="330">
        <f>D161-D160</f>
        <v>16</v>
      </c>
      <c r="G161" s="330">
        <f>C161-C160</f>
        <v>1377</v>
      </c>
      <c r="H161" s="330">
        <f>C161-(D161+E161)</f>
        <v>74652</v>
      </c>
    </row>
    <row r="162" ht="22.65" customHeight="1">
      <c r="B162" s="358">
        <v>44043</v>
      </c>
      <c r="C162" s="331">
        <v>187919</v>
      </c>
      <c r="D162" s="332">
        <v>30265</v>
      </c>
      <c r="E162" s="332">
        <v>81881</v>
      </c>
      <c r="F162" s="332">
        <f>D162-D161</f>
        <v>11</v>
      </c>
      <c r="G162" s="332">
        <f>C162-C161</f>
        <v>1346</v>
      </c>
      <c r="H162" s="332">
        <f>C162-(D162+E162)</f>
        <v>75773</v>
      </c>
    </row>
    <row r="163" ht="22.65" customHeight="1">
      <c r="B163" s="358">
        <v>44044</v>
      </c>
      <c r="C163" s="329">
        <v>189547</v>
      </c>
      <c r="D163" s="330">
        <v>30265</v>
      </c>
      <c r="E163" s="330">
        <v>81881</v>
      </c>
      <c r="F163" s="330">
        <f>D163-D162</f>
        <v>0</v>
      </c>
      <c r="G163" s="330">
        <f>C163-C162</f>
        <v>1628</v>
      </c>
      <c r="H163" s="330">
        <f>C163-(D163+E163)</f>
        <v>77401</v>
      </c>
    </row>
    <row r="164" ht="22.65" customHeight="1">
      <c r="B164" s="358">
        <v>44045</v>
      </c>
      <c r="C164" s="331">
        <v>190739</v>
      </c>
      <c r="D164" s="332">
        <v>30265</v>
      </c>
      <c r="E164" s="332">
        <v>81881</v>
      </c>
      <c r="F164" s="332">
        <f>D164-D163</f>
        <v>0</v>
      </c>
      <c r="G164" s="332">
        <f>C164-C163</f>
        <v>1192</v>
      </c>
      <c r="H164" s="332">
        <f>C164-(D164+E164)</f>
        <v>78593</v>
      </c>
    </row>
    <row r="165" ht="22.65" customHeight="1">
      <c r="B165" s="358">
        <v>44046</v>
      </c>
      <c r="C165" s="329">
        <v>191295</v>
      </c>
      <c r="D165" s="330">
        <v>30294</v>
      </c>
      <c r="E165" s="330">
        <v>82166</v>
      </c>
      <c r="F165" s="330">
        <f>D165-D164</f>
        <v>29</v>
      </c>
      <c r="G165" s="330">
        <f>C165-C164</f>
        <v>556</v>
      </c>
      <c r="H165" s="330">
        <f>C165-(D165+E165)</f>
        <v>78835</v>
      </c>
    </row>
    <row r="166" ht="22.65" customHeight="1">
      <c r="B166" s="358">
        <v>44047</v>
      </c>
      <c r="C166" s="331">
        <v>192334</v>
      </c>
      <c r="D166" s="332">
        <v>30296</v>
      </c>
      <c r="E166" s="332">
        <v>82318</v>
      </c>
      <c r="F166" s="332">
        <f>D166-D165</f>
        <v>2</v>
      </c>
      <c r="G166" s="332">
        <f>C166-C165</f>
        <v>1039</v>
      </c>
      <c r="H166" s="332">
        <f>C166-(D166+E166)</f>
        <v>79720</v>
      </c>
    </row>
    <row r="167" ht="22.65" customHeight="1">
      <c r="B167" s="358">
        <v>44048</v>
      </c>
      <c r="C167" s="329">
        <v>194029</v>
      </c>
      <c r="D167" s="330">
        <v>30305</v>
      </c>
      <c r="E167" s="330">
        <v>82460</v>
      </c>
      <c r="F167" s="330">
        <f>D167-D166</f>
        <v>9</v>
      </c>
      <c r="G167" s="330">
        <f>C167-C166</f>
        <v>1695</v>
      </c>
      <c r="H167" s="330">
        <f>C167-(D167+E167)</f>
        <v>81264</v>
      </c>
    </row>
    <row r="168" ht="22.65" customHeight="1">
      <c r="B168" s="358">
        <v>44049</v>
      </c>
      <c r="C168" s="331">
        <v>195633</v>
      </c>
      <c r="D168" s="332">
        <v>30312</v>
      </c>
      <c r="E168" s="332">
        <v>82670</v>
      </c>
      <c r="F168" s="332">
        <f>D168-D167</f>
        <v>7</v>
      </c>
      <c r="G168" s="332">
        <f>C168-C167</f>
        <v>1604</v>
      </c>
      <c r="H168" s="332">
        <f>C168-(D168+E168)</f>
        <v>82651</v>
      </c>
    </row>
    <row r="169" ht="22.65" customHeight="1">
      <c r="B169" s="358">
        <v>44050</v>
      </c>
      <c r="C169" s="329">
        <v>197921</v>
      </c>
      <c r="D169" s="330">
        <v>30324</v>
      </c>
      <c r="E169" s="330">
        <v>82836</v>
      </c>
      <c r="F169" s="330">
        <f>D169-D168</f>
        <v>12</v>
      </c>
      <c r="G169" s="330">
        <f>C169-C168</f>
        <v>2288</v>
      </c>
      <c r="H169" s="330">
        <f>C169-(D169+E169)</f>
        <v>84761</v>
      </c>
    </row>
    <row r="170" ht="22.65" customHeight="1">
      <c r="B170" s="358">
        <v>44051</v>
      </c>
      <c r="C170" s="331">
        <v>200105</v>
      </c>
      <c r="D170" s="332">
        <v>30324</v>
      </c>
      <c r="E170" s="332">
        <v>82836</v>
      </c>
      <c r="F170" s="332">
        <f>D170-D169</f>
        <v>0</v>
      </c>
      <c r="G170" s="332">
        <f>C170-C169</f>
        <v>2184</v>
      </c>
      <c r="H170" s="332">
        <f>C170-(D170+E170)</f>
        <v>86945</v>
      </c>
    </row>
    <row r="171" ht="22.65" customHeight="1">
      <c r="B171" s="358">
        <v>44052</v>
      </c>
      <c r="C171" s="329">
        <v>201990</v>
      </c>
      <c r="D171" s="330">
        <v>30324</v>
      </c>
      <c r="E171" s="330">
        <v>82836</v>
      </c>
      <c r="F171" s="330">
        <f>D171-D170</f>
        <v>0</v>
      </c>
      <c r="G171" s="330">
        <f>C171-C170</f>
        <v>1885</v>
      </c>
      <c r="H171" s="330">
        <f>C171-(D171+E171)</f>
        <v>88830</v>
      </c>
    </row>
    <row r="172" ht="22.65" customHeight="1">
      <c r="B172" s="358">
        <v>44053</v>
      </c>
      <c r="C172" s="331">
        <v>202775</v>
      </c>
      <c r="D172" s="332">
        <v>30340</v>
      </c>
      <c r="E172" s="332">
        <v>83047</v>
      </c>
      <c r="F172" s="332">
        <f>D172-D171</f>
        <v>16</v>
      </c>
      <c r="G172" s="332">
        <f>C172-C171</f>
        <v>785</v>
      </c>
      <c r="H172" s="332">
        <f>C172-(D172+E172)</f>
        <v>89388</v>
      </c>
    </row>
    <row r="173" ht="22.65" customHeight="1">
      <c r="B173" s="358">
        <v>44054</v>
      </c>
      <c r="C173" s="329">
        <v>204172</v>
      </c>
      <c r="D173" s="330">
        <v>30354</v>
      </c>
      <c r="E173" s="330">
        <v>83237</v>
      </c>
      <c r="F173" s="330">
        <f>D173-D172</f>
        <v>14</v>
      </c>
      <c r="G173" s="330">
        <f>C173-C172</f>
        <v>1397</v>
      </c>
      <c r="H173" s="330">
        <f>C173-(D173+E173)</f>
        <v>90581</v>
      </c>
    </row>
    <row r="174" ht="22.65" customHeight="1">
      <c r="B174" s="358">
        <v>44055</v>
      </c>
      <c r="C174" s="331">
        <v>206696</v>
      </c>
      <c r="D174" s="332">
        <v>30371</v>
      </c>
      <c r="E174" s="332">
        <v>83472</v>
      </c>
      <c r="F174" s="332">
        <f>D174-D173</f>
        <v>17</v>
      </c>
      <c r="G174" s="332">
        <f>C174-C173</f>
        <v>2524</v>
      </c>
      <c r="H174" s="332">
        <f>C174-(D174+E174)</f>
        <v>92853</v>
      </c>
    </row>
    <row r="175" ht="22.65" customHeight="1">
      <c r="B175" s="358">
        <v>44056</v>
      </c>
      <c r="C175" s="329">
        <v>206696</v>
      </c>
      <c r="D175" s="330">
        <v>30371</v>
      </c>
      <c r="E175" s="330">
        <v>83472</v>
      </c>
      <c r="F175" s="330">
        <f>D175-D174</f>
        <v>0</v>
      </c>
      <c r="G175" s="330">
        <f>C175-C174</f>
        <v>0</v>
      </c>
      <c r="H175" s="330">
        <f>C175-(D175+E175)</f>
        <v>92853</v>
      </c>
    </row>
    <row r="176" ht="22.65" customHeight="1">
      <c r="B176" s="358">
        <v>44057</v>
      </c>
      <c r="C176" s="331">
        <v>212211</v>
      </c>
      <c r="D176" s="332">
        <v>30406</v>
      </c>
      <c r="E176" s="332">
        <v>83848</v>
      </c>
      <c r="F176" s="332">
        <f>D176-D175</f>
        <v>35</v>
      </c>
      <c r="G176" s="332">
        <f>C176-C175</f>
        <v>5515</v>
      </c>
      <c r="H176" s="332">
        <f>C176-(D176+E176)</f>
        <v>97957</v>
      </c>
    </row>
    <row r="177" ht="22.65" customHeight="1">
      <c r="B177" s="358">
        <v>44058</v>
      </c>
      <c r="C177" s="329">
        <v>215521</v>
      </c>
      <c r="D177" s="330">
        <v>30409</v>
      </c>
      <c r="E177" s="330">
        <v>83848</v>
      </c>
      <c r="F177" s="330">
        <f>D177-D176</f>
        <v>3</v>
      </c>
      <c r="G177" s="330">
        <f>C177-C176</f>
        <v>3310</v>
      </c>
      <c r="H177" s="330">
        <f>C177-(D177+E177)</f>
        <v>101264</v>
      </c>
    </row>
    <row r="178" ht="22.65" customHeight="1">
      <c r="B178" s="358">
        <v>44059</v>
      </c>
      <c r="C178" s="331">
        <v>218536</v>
      </c>
      <c r="D178" s="332">
        <v>30410</v>
      </c>
      <c r="E178" s="332">
        <v>83848</v>
      </c>
      <c r="F178" s="332">
        <f>D178-D177</f>
        <v>1</v>
      </c>
      <c r="G178" s="332">
        <f>C178-C177</f>
        <v>3015</v>
      </c>
      <c r="H178" s="332">
        <f>C178-(D178+E178)</f>
        <v>104278</v>
      </c>
    </row>
    <row r="179" ht="22.65" customHeight="1">
      <c r="B179" s="358">
        <v>44060</v>
      </c>
      <c r="C179" s="329">
        <v>219029</v>
      </c>
      <c r="D179" s="330">
        <v>30429</v>
      </c>
      <c r="E179" s="330">
        <v>84065</v>
      </c>
      <c r="F179" s="330">
        <f>D179-D178</f>
        <v>19</v>
      </c>
      <c r="G179" s="330">
        <f>C179-C178</f>
        <v>493</v>
      </c>
      <c r="H179" s="330">
        <f>C179-(D179+E179)</f>
        <v>104535</v>
      </c>
    </row>
    <row r="180" ht="22.65" customHeight="1">
      <c r="B180" s="358">
        <v>44061</v>
      </c>
      <c r="C180" s="331">
        <v>221267</v>
      </c>
      <c r="D180" s="332">
        <v>30451</v>
      </c>
      <c r="E180" s="332">
        <v>84309</v>
      </c>
      <c r="F180" s="332">
        <f>D180-D179</f>
        <v>22</v>
      </c>
      <c r="G180" s="332">
        <f>C180-C179</f>
        <v>2238</v>
      </c>
      <c r="H180" s="332">
        <f>C180-(D180+E180)</f>
        <v>106507</v>
      </c>
    </row>
    <row r="181" ht="22.65" customHeight="1">
      <c r="B181" s="358">
        <v>44062</v>
      </c>
      <c r="C181" s="329">
        <v>225043</v>
      </c>
      <c r="D181" s="330">
        <v>30468</v>
      </c>
      <c r="E181" s="330">
        <v>84467</v>
      </c>
      <c r="F181" s="330">
        <f>D181-D180</f>
        <v>17</v>
      </c>
      <c r="G181" s="330">
        <f>C181-C180</f>
        <v>3776</v>
      </c>
      <c r="H181" s="330">
        <f>C181-(D181+E181)</f>
        <v>110108</v>
      </c>
    </row>
    <row r="182" ht="22.65" customHeight="1">
      <c r="B182" s="358">
        <v>44063</v>
      </c>
      <c r="C182" s="331">
        <v>229814</v>
      </c>
      <c r="D182" s="332">
        <v>30480</v>
      </c>
      <c r="E182" s="332">
        <v>84642</v>
      </c>
      <c r="F182" s="332">
        <f>D182-D181</f>
        <v>12</v>
      </c>
      <c r="G182" s="332">
        <f>C182-C181</f>
        <v>4771</v>
      </c>
      <c r="H182" s="332">
        <f>C182-(D182+E182)</f>
        <v>114692</v>
      </c>
    </row>
    <row r="183" ht="22.65" customHeight="1">
      <c r="B183" s="358">
        <v>44064</v>
      </c>
      <c r="C183" s="329">
        <v>234400</v>
      </c>
      <c r="D183" s="330">
        <v>30503</v>
      </c>
      <c r="E183" s="330">
        <v>84829</v>
      </c>
      <c r="F183" s="330">
        <f>D183-D182</f>
        <v>23</v>
      </c>
      <c r="G183" s="330">
        <f>C183-C182</f>
        <v>4586</v>
      </c>
      <c r="H183" s="330">
        <f>C183-(D183+E183)</f>
        <v>119068</v>
      </c>
    </row>
    <row r="184" ht="22.65" customHeight="1">
      <c r="B184" s="358">
        <v>44065</v>
      </c>
      <c r="C184" s="331">
        <v>238002</v>
      </c>
      <c r="D184" s="332">
        <v>30512</v>
      </c>
      <c r="E184" s="332">
        <v>84950</v>
      </c>
      <c r="F184" s="332">
        <f>D184-D183</f>
        <v>9</v>
      </c>
      <c r="G184" s="332">
        <f>C184-C183</f>
        <v>3602</v>
      </c>
      <c r="H184" s="332">
        <f>C184-(D184+E184)</f>
        <v>122540</v>
      </c>
    </row>
    <row r="185" ht="22.65" customHeight="1">
      <c r="B185" s="358">
        <v>44066</v>
      </c>
      <c r="C185" s="329">
        <v>242899</v>
      </c>
      <c r="D185" s="330">
        <v>30513</v>
      </c>
      <c r="E185" s="330">
        <v>84973</v>
      </c>
      <c r="F185" s="330">
        <f>D185-D184</f>
        <v>1</v>
      </c>
      <c r="G185" s="330">
        <f>C185-C184</f>
        <v>4897</v>
      </c>
      <c r="H185" s="330">
        <f>C185-(D185+E185)</f>
        <v>127413</v>
      </c>
    </row>
    <row r="186" ht="22.65" customHeight="1">
      <c r="B186" s="358">
        <v>44067</v>
      </c>
      <c r="C186" s="331">
        <v>244854</v>
      </c>
      <c r="D186" s="332">
        <v>30528</v>
      </c>
      <c r="E186" s="332">
        <v>85199</v>
      </c>
      <c r="F186" s="332">
        <f>D186-D185</f>
        <v>15</v>
      </c>
      <c r="G186" s="332">
        <f>C186-C185</f>
        <v>1955</v>
      </c>
      <c r="H186" s="332">
        <f>C186-(D186+E186)</f>
        <v>129127</v>
      </c>
    </row>
    <row r="187" ht="22.65" customHeight="1">
      <c r="B187" s="358">
        <v>44068</v>
      </c>
      <c r="C187" s="329">
        <v>248158</v>
      </c>
      <c r="D187" s="330">
        <v>30544</v>
      </c>
      <c r="E187" s="330">
        <v>85524</v>
      </c>
      <c r="F187" s="330">
        <f>D187-D186</f>
        <v>16</v>
      </c>
      <c r="G187" s="330">
        <f>C187-C186</f>
        <v>3304</v>
      </c>
      <c r="H187" s="330">
        <f>C187-(D187+E187)</f>
        <v>132090</v>
      </c>
    </row>
    <row r="188" ht="22.65" customHeight="1">
      <c r="B188" s="358">
        <v>44069</v>
      </c>
      <c r="C188" s="331">
        <v>253587</v>
      </c>
      <c r="D188" s="332">
        <v>30544</v>
      </c>
      <c r="E188" s="332">
        <v>85524</v>
      </c>
      <c r="F188" s="332">
        <f>D188-D187</f>
        <v>0</v>
      </c>
      <c r="G188" s="332">
        <f>C188-C187</f>
        <v>5429</v>
      </c>
      <c r="H188" s="332">
        <f>C188-(D188+E188)</f>
        <v>137519</v>
      </c>
    </row>
    <row r="189" ht="22.65" customHeight="1">
      <c r="B189" s="358">
        <v>44070</v>
      </c>
      <c r="C189" s="329">
        <v>259698</v>
      </c>
      <c r="D189" s="330">
        <v>30576</v>
      </c>
      <c r="E189" s="330">
        <v>85984</v>
      </c>
      <c r="F189" s="330">
        <f>D189-D188</f>
        <v>32</v>
      </c>
      <c r="G189" s="330">
        <f>C189-C188</f>
        <v>6111</v>
      </c>
      <c r="H189" s="330">
        <f>C189-(D189+E189)</f>
        <v>143138</v>
      </c>
    </row>
    <row r="190" ht="22.65" customHeight="1">
      <c r="B190" s="358">
        <v>44071</v>
      </c>
      <c r="C190" s="331">
        <v>267077</v>
      </c>
      <c r="D190" s="332">
        <v>30596</v>
      </c>
      <c r="E190" s="332">
        <v>86177</v>
      </c>
      <c r="F190" s="332">
        <f>D190-D189</f>
        <v>20</v>
      </c>
      <c r="G190" s="332">
        <f>C190-C189</f>
        <v>7379</v>
      </c>
      <c r="H190" s="332">
        <f>C190-(D190+E190)</f>
        <v>150304</v>
      </c>
    </row>
    <row r="191" ht="22.65" customHeight="1">
      <c r="B191" s="358">
        <v>44072</v>
      </c>
      <c r="C191" s="329">
        <v>272530</v>
      </c>
      <c r="D191" s="330">
        <v>30602</v>
      </c>
      <c r="E191" s="330">
        <v>86298</v>
      </c>
      <c r="F191" s="330">
        <f>D191-D190</f>
        <v>6</v>
      </c>
      <c r="G191" s="330">
        <f>C191-C190</f>
        <v>5453</v>
      </c>
      <c r="H191" s="330">
        <f>C191-(D191+E191)</f>
        <v>155630</v>
      </c>
    </row>
    <row r="192" ht="22.65" customHeight="1">
      <c r="B192" s="358">
        <v>44073</v>
      </c>
      <c r="C192" s="331">
        <v>277943</v>
      </c>
      <c r="D192" s="332">
        <v>30606</v>
      </c>
      <c r="E192" s="332">
        <v>86310</v>
      </c>
      <c r="F192" s="332">
        <f>D192-D191</f>
        <v>4</v>
      </c>
      <c r="G192" s="332">
        <f>C192-C191</f>
        <v>5413</v>
      </c>
      <c r="H192" s="332">
        <f>C192-(D192+E192)</f>
        <v>161027</v>
      </c>
    </row>
    <row r="193" ht="22.65" customHeight="1">
      <c r="B193" s="358">
        <v>44074</v>
      </c>
      <c r="C193" s="329">
        <v>281025</v>
      </c>
      <c r="D193" s="330">
        <v>30635</v>
      </c>
      <c r="E193" s="330">
        <v>86469</v>
      </c>
      <c r="F193" s="330">
        <f>D193-D192</f>
        <v>29</v>
      </c>
      <c r="G193" s="330">
        <f>C193-C192</f>
        <v>3082</v>
      </c>
      <c r="H193" s="330">
        <f>C193-(D193+E193)</f>
        <v>163921</v>
      </c>
    </row>
    <row r="194" ht="22.65" customHeight="1">
      <c r="B194" s="358">
        <v>44075</v>
      </c>
      <c r="C194" s="331">
        <v>286007</v>
      </c>
      <c r="D194" s="332">
        <v>30661</v>
      </c>
      <c r="E194" s="332">
        <v>86712</v>
      </c>
      <c r="F194" s="332">
        <f>D194-D193</f>
        <v>26</v>
      </c>
      <c r="G194" s="332">
        <f>C194-C193</f>
        <v>4982</v>
      </c>
      <c r="H194" s="332">
        <f>C194-(D194+E194)</f>
        <v>168634</v>
      </c>
    </row>
    <row r="195" ht="22.65" customHeight="1">
      <c r="B195" s="358">
        <v>44076</v>
      </c>
      <c r="C195" s="329">
        <v>293024</v>
      </c>
      <c r="D195" s="330">
        <v>30686</v>
      </c>
      <c r="E195" s="330">
        <v>86963</v>
      </c>
      <c r="F195" s="330">
        <f>D195-D194</f>
        <v>25</v>
      </c>
      <c r="G195" s="330">
        <f>C195-C194</f>
        <v>7017</v>
      </c>
      <c r="H195" s="330">
        <f>C195-(D195+E195)</f>
        <v>175375</v>
      </c>
    </row>
    <row r="196" ht="22.65" customHeight="1">
      <c r="B196" s="358">
        <v>44077</v>
      </c>
      <c r="C196" s="331">
        <v>300181</v>
      </c>
      <c r="D196" s="332">
        <v>30706</v>
      </c>
      <c r="E196" s="332">
        <v>87206</v>
      </c>
      <c r="F196" s="332">
        <f>D196-D195</f>
        <v>20</v>
      </c>
      <c r="G196" s="332">
        <f>C196-C195</f>
        <v>7157</v>
      </c>
      <c r="H196" s="332">
        <f>C196-(D196+E196)</f>
        <v>182269</v>
      </c>
    </row>
    <row r="197" ht="22.65" customHeight="1">
      <c r="B197" s="358">
        <v>44078</v>
      </c>
      <c r="C197" s="329">
        <v>309156</v>
      </c>
      <c r="D197" s="330">
        <v>30686</v>
      </c>
      <c r="E197" s="330">
        <v>87447</v>
      </c>
      <c r="F197" s="330">
        <f>D197-D196</f>
        <v>-20</v>
      </c>
      <c r="G197" s="330">
        <f>C197-C196</f>
        <v>8975</v>
      </c>
      <c r="H197" s="330">
        <f>C197-(D197+E197)</f>
        <v>191023</v>
      </c>
    </row>
    <row r="198" ht="22.65" customHeight="1">
      <c r="B198" s="358">
        <v>44079</v>
      </c>
      <c r="C198" s="331">
        <v>317706</v>
      </c>
      <c r="D198" s="332">
        <v>30698</v>
      </c>
      <c r="E198" s="332">
        <v>87579</v>
      </c>
      <c r="F198" s="332">
        <f>D198-D197</f>
        <v>12</v>
      </c>
      <c r="G198" s="332">
        <f>C198-C197</f>
        <v>8550</v>
      </c>
      <c r="H198" s="332">
        <f>C198-(D198+E198)</f>
        <v>199429</v>
      </c>
    </row>
    <row r="199" ht="22.65" customHeight="1">
      <c r="B199" s="358">
        <v>44080</v>
      </c>
      <c r="C199" s="329">
        <v>324777</v>
      </c>
      <c r="D199" s="330">
        <v>30701</v>
      </c>
      <c r="E199" s="330">
        <v>87608</v>
      </c>
      <c r="F199" s="330">
        <f>D199-D198</f>
        <v>3</v>
      </c>
      <c r="G199" s="330">
        <f>C199-C198</f>
        <v>7071</v>
      </c>
      <c r="H199" s="330">
        <f>C199-(D199+E199)</f>
        <v>206468</v>
      </c>
    </row>
    <row r="200" ht="22.65" customHeight="1">
      <c r="B200" s="358">
        <v>44081</v>
      </c>
      <c r="C200" s="331">
        <v>328980</v>
      </c>
      <c r="D200" s="332">
        <v>30726</v>
      </c>
      <c r="E200" s="332">
        <v>87836</v>
      </c>
      <c r="F200" s="332">
        <f>D200-D199</f>
        <v>25</v>
      </c>
      <c r="G200" s="332">
        <f>C200-C199</f>
        <v>4203</v>
      </c>
      <c r="H200" s="332">
        <f>C200-(D200+E200)</f>
        <v>210418</v>
      </c>
    </row>
    <row r="201" ht="22.65" customHeight="1">
      <c r="B201" s="358">
        <v>44082</v>
      </c>
      <c r="C201" s="329">
        <v>335524</v>
      </c>
      <c r="D201" s="330">
        <v>30764</v>
      </c>
      <c r="E201" s="330">
        <v>88226</v>
      </c>
      <c r="F201" s="330">
        <f>D201-D200</f>
        <v>38</v>
      </c>
      <c r="G201" s="330">
        <f>C201-C200</f>
        <v>6544</v>
      </c>
      <c r="H201" s="330">
        <f>C201-(D201+E201)</f>
        <v>216534</v>
      </c>
    </row>
    <row r="202" ht="22.65" customHeight="1">
      <c r="B202" s="358">
        <v>44083</v>
      </c>
      <c r="C202" s="331">
        <v>344101</v>
      </c>
      <c r="D202" s="332">
        <v>30794</v>
      </c>
      <c r="E202" s="332">
        <v>88524</v>
      </c>
      <c r="F202" s="332">
        <f>D202-D201</f>
        <v>30</v>
      </c>
      <c r="G202" s="332">
        <f>C202-C201</f>
        <v>8577</v>
      </c>
      <c r="H202" s="332">
        <f>C202-(D202+E202)</f>
        <v>224783</v>
      </c>
    </row>
    <row r="203" ht="22.65" customHeight="1">
      <c r="B203" s="358">
        <v>44084</v>
      </c>
      <c r="C203" s="329">
        <v>353944</v>
      </c>
      <c r="D203" s="330">
        <v>30813</v>
      </c>
      <c r="E203" s="330">
        <v>88742</v>
      </c>
      <c r="F203" s="330">
        <f>D203-D202</f>
        <v>19</v>
      </c>
      <c r="G203" s="330">
        <f>C203-C202</f>
        <v>9843</v>
      </c>
      <c r="H203" s="330">
        <f>C203-(D203+E203)</f>
        <v>234389</v>
      </c>
    </row>
    <row r="204" ht="22.65" customHeight="1">
      <c r="B204" s="358">
        <v>44085</v>
      </c>
      <c r="C204" s="331">
        <v>363350</v>
      </c>
      <c r="D204" s="332">
        <v>30893</v>
      </c>
      <c r="E204" s="332">
        <v>89059</v>
      </c>
      <c r="F204" s="332">
        <f>D204-D203</f>
        <v>80</v>
      </c>
      <c r="G204" s="332">
        <f>C204-C203</f>
        <v>9406</v>
      </c>
      <c r="H204" s="332">
        <f>C204-(D204+E204)</f>
        <v>243398</v>
      </c>
    </row>
    <row r="205" ht="22.65" customHeight="1">
      <c r="B205" s="358">
        <v>44086</v>
      </c>
      <c r="C205" s="329">
        <v>373911</v>
      </c>
      <c r="D205" s="330">
        <v>30910</v>
      </c>
      <c r="E205" s="330">
        <v>89231</v>
      </c>
      <c r="F205" s="330">
        <f>D205-D204</f>
        <v>17</v>
      </c>
      <c r="G205" s="330">
        <f>C205-C204</f>
        <v>10561</v>
      </c>
      <c r="H205" s="330">
        <f>C205-(D205+E205)</f>
        <v>253770</v>
      </c>
    </row>
    <row r="206" ht="22.65" customHeight="1">
      <c r="B206" s="358">
        <v>44087</v>
      </c>
      <c r="C206" s="331">
        <v>381094</v>
      </c>
      <c r="D206" s="332">
        <v>30916</v>
      </c>
      <c r="E206" s="332">
        <v>89270</v>
      </c>
      <c r="F206" s="332">
        <f>D206-D205</f>
        <v>6</v>
      </c>
      <c r="G206" s="332">
        <f>C206-C205</f>
        <v>7183</v>
      </c>
      <c r="H206" s="332">
        <f>C206-(D206+E206)</f>
        <v>260908</v>
      </c>
    </row>
    <row r="207" ht="22.65" customHeight="1">
      <c r="B207" s="358">
        <v>44088</v>
      </c>
      <c r="C207" s="329">
        <v>387252</v>
      </c>
      <c r="D207" s="330">
        <v>30950</v>
      </c>
      <c r="E207" s="330">
        <v>89507</v>
      </c>
      <c r="F207" s="330">
        <f>D207-D206</f>
        <v>34</v>
      </c>
      <c r="G207" s="330">
        <f>C207-C206</f>
        <v>6158</v>
      </c>
      <c r="H207" s="330">
        <f>C207-(D207+E207)</f>
        <v>266795</v>
      </c>
    </row>
    <row r="208" ht="22.65" customHeight="1">
      <c r="B208" s="358">
        <v>44089</v>
      </c>
      <c r="C208" s="331">
        <v>395104</v>
      </c>
      <c r="D208" s="332">
        <v>30999</v>
      </c>
      <c r="E208" s="332">
        <v>89891</v>
      </c>
      <c r="F208" s="332">
        <f>D208-D207</f>
        <v>49</v>
      </c>
      <c r="G208" s="332">
        <f>C208-C207</f>
        <v>7852</v>
      </c>
      <c r="H208" s="332">
        <f>C208-(D208+E208)</f>
        <v>274214</v>
      </c>
    </row>
    <row r="209" ht="22.65" customHeight="1">
      <c r="B209" s="358">
        <v>44090</v>
      </c>
      <c r="C209" s="329">
        <v>404888</v>
      </c>
      <c r="D209" s="330">
        <v>31045</v>
      </c>
      <c r="E209" s="330">
        <v>90335</v>
      </c>
      <c r="F209" s="330">
        <f>D209-D208</f>
        <v>46</v>
      </c>
      <c r="G209" s="330">
        <f>C209-C208</f>
        <v>9784</v>
      </c>
      <c r="H209" s="330">
        <f>C209-(D209+E209)</f>
        <v>283508</v>
      </c>
    </row>
    <row r="210" ht="22.65" customHeight="1">
      <c r="B210" s="358">
        <v>44091</v>
      </c>
      <c r="C210" s="331">
        <v>415481</v>
      </c>
      <c r="D210" s="332">
        <v>31095</v>
      </c>
      <c r="E210" s="332">
        <v>90840</v>
      </c>
      <c r="F210" s="332">
        <f>D210-D209</f>
        <v>50</v>
      </c>
      <c r="G210" s="332">
        <f>C210-C209</f>
        <v>10593</v>
      </c>
      <c r="H210" s="332">
        <f>C210-(D210+E210)</f>
        <v>293546</v>
      </c>
    </row>
    <row r="211" ht="22.65" customHeight="1">
      <c r="B211" s="358">
        <v>44092</v>
      </c>
      <c r="C211" s="329">
        <v>428696</v>
      </c>
      <c r="D211" s="330">
        <v>31249</v>
      </c>
      <c r="E211" s="330">
        <v>91574</v>
      </c>
      <c r="F211" s="330">
        <f>D211-D210</f>
        <v>154</v>
      </c>
      <c r="G211" s="330">
        <f>C211-C210</f>
        <v>13215</v>
      </c>
      <c r="H211" s="330">
        <f>C211-(D211+E211)</f>
        <v>305873</v>
      </c>
    </row>
    <row r="212" ht="22.65" customHeight="1">
      <c r="B212" s="358">
        <v>44093</v>
      </c>
      <c r="C212" s="331">
        <v>442194</v>
      </c>
      <c r="D212" s="332">
        <v>31274</v>
      </c>
      <c r="E212" s="332">
        <v>92319</v>
      </c>
      <c r="F212" s="332">
        <f>D212-D211</f>
        <v>25</v>
      </c>
      <c r="G212" s="332">
        <f>C212-C211</f>
        <v>13498</v>
      </c>
      <c r="H212" s="332">
        <f>C212-(D212+E212)</f>
        <v>318601</v>
      </c>
    </row>
    <row r="213" ht="22.65" customHeight="1">
      <c r="B213" s="358">
        <v>44094</v>
      </c>
      <c r="C213" s="329">
        <v>452763</v>
      </c>
      <c r="D213" s="330">
        <v>31285</v>
      </c>
      <c r="E213" s="330">
        <v>92582</v>
      </c>
      <c r="F213" s="330">
        <f>D213-D212</f>
        <v>11</v>
      </c>
      <c r="G213" s="330">
        <f>C213-C212</f>
        <v>10569</v>
      </c>
      <c r="H213" s="330">
        <f>C213-(D213+E213)</f>
        <v>328896</v>
      </c>
    </row>
    <row r="214" ht="22.65" customHeight="1">
      <c r="B214" s="358">
        <v>44095</v>
      </c>
      <c r="C214" s="331">
        <v>458061</v>
      </c>
      <c r="D214" s="332">
        <v>31338</v>
      </c>
      <c r="E214" s="332">
        <v>93008</v>
      </c>
      <c r="F214" s="332">
        <f>D214-D213</f>
        <v>53</v>
      </c>
      <c r="G214" s="332">
        <f>C214-C213</f>
        <v>5298</v>
      </c>
      <c r="H214" s="332">
        <f>C214-(D214+E214)</f>
        <v>333715</v>
      </c>
    </row>
    <row r="215" ht="22.65" customHeight="1">
      <c r="B215" s="358">
        <v>44096</v>
      </c>
      <c r="C215" s="329">
        <v>468069</v>
      </c>
      <c r="D215" s="330">
        <v>31416</v>
      </c>
      <c r="E215" s="330">
        <v>93538</v>
      </c>
      <c r="F215" s="330">
        <f>D215-D214</f>
        <v>78</v>
      </c>
      <c r="G215" s="330">
        <f>C215-C214</f>
        <v>10008</v>
      </c>
      <c r="H215" s="330">
        <f>C215-(D215+E215)</f>
        <v>343115</v>
      </c>
    </row>
    <row r="216" ht="22.65" customHeight="1">
      <c r="B216" s="358">
        <v>44097</v>
      </c>
      <c r="C216" s="331">
        <v>481141</v>
      </c>
      <c r="D216" s="332">
        <v>31459</v>
      </c>
      <c r="E216" s="332">
        <v>93982</v>
      </c>
      <c r="F216" s="332">
        <f>D216-D215</f>
        <v>43</v>
      </c>
      <c r="G216" s="332">
        <f>C216-C215</f>
        <v>13072</v>
      </c>
      <c r="H216" s="332">
        <f>C216-(D216+E216)</f>
        <v>355700</v>
      </c>
    </row>
    <row r="217" ht="22.65" customHeight="1">
      <c r="B217" s="358">
        <v>44098</v>
      </c>
      <c r="C217" s="329">
        <v>497237</v>
      </c>
      <c r="D217" s="330">
        <v>31511</v>
      </c>
      <c r="E217" s="330">
        <v>94413</v>
      </c>
      <c r="F217" s="330">
        <f>D217-D216</f>
        <v>52</v>
      </c>
      <c r="G217" s="330">
        <f>C217-C216</f>
        <v>16096</v>
      </c>
      <c r="H217" s="330">
        <f>C217-(D217+E217)</f>
        <v>371313</v>
      </c>
    </row>
    <row r="218" ht="22.65" customHeight="1">
      <c r="B218" s="358">
        <v>44099</v>
      </c>
      <c r="C218" s="331">
        <v>513034</v>
      </c>
      <c r="D218" s="332">
        <v>31661</v>
      </c>
      <c r="E218" s="332">
        <v>94891</v>
      </c>
      <c r="F218" s="332">
        <f>D218-D217</f>
        <v>150</v>
      </c>
      <c r="G218" s="332">
        <f>C218-C217</f>
        <v>15797</v>
      </c>
      <c r="H218" s="332">
        <f>C218-(D218+E218)</f>
        <v>386482</v>
      </c>
    </row>
    <row r="219" ht="22.65" customHeight="1">
      <c r="B219" s="358">
        <v>44100</v>
      </c>
      <c r="C219" s="329">
        <v>527446</v>
      </c>
      <c r="D219" s="330">
        <v>31700</v>
      </c>
      <c r="E219" s="330">
        <v>95303</v>
      </c>
      <c r="F219" s="330">
        <f>D219-D218</f>
        <v>39</v>
      </c>
      <c r="G219" s="330">
        <f>C219-C218</f>
        <v>14412</v>
      </c>
      <c r="H219" s="330">
        <f>C219-(D219+E219)</f>
        <v>400443</v>
      </c>
    </row>
    <row r="220" ht="22.65" customHeight="1">
      <c r="B220" s="358">
        <v>44101</v>
      </c>
      <c r="C220" s="331">
        <v>538569</v>
      </c>
      <c r="D220" s="332">
        <v>31727</v>
      </c>
      <c r="E220" s="332">
        <v>95426</v>
      </c>
      <c r="F220" s="332">
        <f>D220-D219</f>
        <v>27</v>
      </c>
      <c r="G220" s="332">
        <f>C220-C219</f>
        <v>11123</v>
      </c>
      <c r="H220" s="332">
        <f>C220-(D220+E220)</f>
        <v>411416</v>
      </c>
    </row>
    <row r="221" ht="22.65" customHeight="1">
      <c r="B221" s="358">
        <v>44102</v>
      </c>
      <c r="C221" s="329">
        <v>542639</v>
      </c>
      <c r="D221" s="330">
        <v>31808</v>
      </c>
      <c r="E221" s="330">
        <v>95774</v>
      </c>
      <c r="F221" s="330">
        <f>D221-D220</f>
        <v>81</v>
      </c>
      <c r="G221" s="330">
        <f>C221-C220</f>
        <v>4070</v>
      </c>
      <c r="H221" s="330">
        <f>C221-(D221+E221)</f>
        <v>415057</v>
      </c>
    </row>
    <row r="222" ht="22.65" customHeight="1">
      <c r="B222" s="358">
        <v>44103</v>
      </c>
      <c r="C222" s="331">
        <v>550690</v>
      </c>
      <c r="D222" s="332">
        <v>31893</v>
      </c>
      <c r="E222" s="332">
        <v>96327</v>
      </c>
      <c r="F222" s="332">
        <f>D222-D221</f>
        <v>85</v>
      </c>
      <c r="G222" s="332">
        <f>C222-C221</f>
        <v>8051</v>
      </c>
      <c r="H222" s="332">
        <f>C222-(D222+E222)</f>
        <v>422470</v>
      </c>
    </row>
    <row r="223" ht="22.65" customHeight="1">
      <c r="B223" s="358">
        <v>44104</v>
      </c>
      <c r="C223" s="329">
        <v>563535</v>
      </c>
      <c r="D223" s="330">
        <v>31956</v>
      </c>
      <c r="E223" s="330">
        <v>96797</v>
      </c>
      <c r="F223" s="330">
        <f>D223-D222</f>
        <v>63</v>
      </c>
      <c r="G223" s="330">
        <f>C223-C222</f>
        <v>12845</v>
      </c>
      <c r="H223" s="330">
        <f>C223-(D223+E223)</f>
        <v>434782</v>
      </c>
    </row>
    <row r="224" ht="22.65" customHeight="1">
      <c r="B224" s="358">
        <v>44105</v>
      </c>
      <c r="C224" s="331">
        <v>577505</v>
      </c>
      <c r="D224" s="332">
        <v>32019</v>
      </c>
      <c r="E224" s="332">
        <v>97271</v>
      </c>
      <c r="F224" s="332">
        <f>D224-D223</f>
        <v>63</v>
      </c>
      <c r="G224" s="332">
        <f>C224-C223</f>
        <v>13970</v>
      </c>
      <c r="H224" s="332">
        <f>C224-(D224+E224)</f>
        <v>448215</v>
      </c>
    </row>
    <row r="225" ht="22.65" customHeight="1">
      <c r="B225" s="358">
        <v>44106</v>
      </c>
      <c r="C225" s="329">
        <v>589653</v>
      </c>
      <c r="D225" s="330">
        <v>32155</v>
      </c>
      <c r="E225" s="330">
        <v>97778</v>
      </c>
      <c r="F225" s="330">
        <f>D225-D224</f>
        <v>136</v>
      </c>
      <c r="G225" s="330">
        <f>C225-C224</f>
        <v>12148</v>
      </c>
      <c r="H225" s="330">
        <f>C225-(D225+E225)</f>
        <v>459720</v>
      </c>
    </row>
    <row r="226" ht="22.65" customHeight="1">
      <c r="B226" s="358">
        <v>44107</v>
      </c>
      <c r="C226" s="331">
        <v>606625</v>
      </c>
      <c r="D226" s="332">
        <v>32198</v>
      </c>
      <c r="E226" s="332">
        <v>98230</v>
      </c>
      <c r="F226" s="332">
        <f>D226-D225</f>
        <v>43</v>
      </c>
      <c r="G226" s="332">
        <f>C226-C225</f>
        <v>16972</v>
      </c>
      <c r="H226" s="332">
        <f>C226-(D226+E226)</f>
        <v>476197</v>
      </c>
    </row>
    <row r="227" ht="22.65" customHeight="1">
      <c r="B227" s="358">
        <v>44108</v>
      </c>
      <c r="C227" s="329">
        <v>619190</v>
      </c>
      <c r="D227" s="330">
        <v>32230</v>
      </c>
      <c r="E227" s="330">
        <v>98374</v>
      </c>
      <c r="F227" s="330">
        <f>D227-D226</f>
        <v>32</v>
      </c>
      <c r="G227" s="330">
        <f>C227-C226</f>
        <v>12565</v>
      </c>
      <c r="H227" s="330">
        <f>C227-(D227+E227)</f>
        <v>488586</v>
      </c>
    </row>
    <row r="228" ht="22.65" customHeight="1">
      <c r="B228" s="358">
        <v>44109</v>
      </c>
      <c r="C228" s="331">
        <v>624274</v>
      </c>
      <c r="D228" s="332">
        <v>32299</v>
      </c>
      <c r="E228" s="332">
        <v>98680</v>
      </c>
      <c r="F228" s="332">
        <f>D228-D227</f>
        <v>69</v>
      </c>
      <c r="G228" s="332">
        <f>C228-C227</f>
        <v>5084</v>
      </c>
      <c r="H228" s="332">
        <f>C228-(D228+E228)</f>
        <v>493295</v>
      </c>
    </row>
    <row r="229" ht="22.65" customHeight="1">
      <c r="B229" s="358">
        <v>44110</v>
      </c>
      <c r="C229" s="329">
        <v>634763</v>
      </c>
      <c r="D229" s="330">
        <v>32365</v>
      </c>
      <c r="E229" s="330">
        <v>99295</v>
      </c>
      <c r="F229" s="330">
        <f>D229-D228</f>
        <v>66</v>
      </c>
      <c r="G229" s="330">
        <f>C229-C228</f>
        <v>10489</v>
      </c>
      <c r="H229" s="330">
        <f>C229-(D229+E229)</f>
        <v>503103</v>
      </c>
    </row>
    <row r="230" ht="22.65" customHeight="1">
      <c r="B230" s="358">
        <v>44111</v>
      </c>
      <c r="C230" s="331">
        <v>653509</v>
      </c>
      <c r="D230" s="332">
        <v>32445</v>
      </c>
      <c r="E230" s="332">
        <v>99793</v>
      </c>
      <c r="F230" s="332">
        <f>D230-D229</f>
        <v>80</v>
      </c>
      <c r="G230" s="332">
        <f>C230-C229</f>
        <v>18746</v>
      </c>
      <c r="H230" s="332">
        <f>C230-(D230+E230)</f>
        <v>521271</v>
      </c>
    </row>
    <row r="231" ht="22.65" customHeight="1">
      <c r="B231" s="358">
        <v>44112</v>
      </c>
      <c r="C231" s="329">
        <v>671638</v>
      </c>
      <c r="D231" s="330">
        <v>32521</v>
      </c>
      <c r="E231" s="330">
        <v>100306</v>
      </c>
      <c r="F231" s="330">
        <f>D231-D230</f>
        <v>76</v>
      </c>
      <c r="G231" s="330">
        <f>C231-C230</f>
        <v>18129</v>
      </c>
      <c r="H231" s="330">
        <f>C231-(D231+E231)</f>
        <v>538811</v>
      </c>
    </row>
    <row r="232" ht="22.65" customHeight="1">
      <c r="B232" s="358">
        <v>44113</v>
      </c>
      <c r="C232" s="331">
        <v>691977</v>
      </c>
      <c r="D232" s="332">
        <v>32630</v>
      </c>
      <c r="E232" s="332">
        <v>100828</v>
      </c>
      <c r="F232" s="332">
        <f>D232-D231</f>
        <v>109</v>
      </c>
      <c r="G232" s="332">
        <f>C232-C231</f>
        <v>20339</v>
      </c>
      <c r="H232" s="332">
        <f>C232-(D232+E232)</f>
        <v>558519</v>
      </c>
    </row>
    <row r="233" ht="22.65" customHeight="1">
      <c r="B233" s="358">
        <v>44114</v>
      </c>
      <c r="C233" s="329">
        <v>718873</v>
      </c>
      <c r="D233" s="330">
        <v>32684</v>
      </c>
      <c r="E233" s="330">
        <v>101311</v>
      </c>
      <c r="F233" s="330">
        <f>D233-D232</f>
        <v>54</v>
      </c>
      <c r="G233" s="330">
        <f>C233-C232</f>
        <v>26896</v>
      </c>
      <c r="H233" s="330">
        <f>C233-(D233+E233)</f>
        <v>584878</v>
      </c>
    </row>
    <row r="234" ht="22.65" customHeight="1">
      <c r="B234" s="358">
        <v>44115</v>
      </c>
      <c r="C234" s="331">
        <v>734974</v>
      </c>
      <c r="D234" s="332">
        <v>32730</v>
      </c>
      <c r="E234" s="332">
        <v>101491</v>
      </c>
      <c r="F234" s="332">
        <f>D234-D233</f>
        <v>46</v>
      </c>
      <c r="G234" s="332">
        <f>C234-C233</f>
        <v>16101</v>
      </c>
      <c r="H234" s="332">
        <f>C234-(D234+E234)</f>
        <v>600753</v>
      </c>
    </row>
    <row r="235" ht="22.65" customHeight="1">
      <c r="B235" s="358">
        <v>44116</v>
      </c>
      <c r="C235" s="329">
        <v>743479</v>
      </c>
      <c r="D235" s="330">
        <v>32825</v>
      </c>
      <c r="E235" s="330">
        <v>101899</v>
      </c>
      <c r="F235" s="330">
        <f>D235-D234</f>
        <v>95</v>
      </c>
      <c r="G235" s="330">
        <f>C235-C234</f>
        <v>8505</v>
      </c>
      <c r="H235" s="330">
        <f>C235-(D235+E235)</f>
        <v>608755</v>
      </c>
    </row>
    <row r="236" ht="22.65" customHeight="1">
      <c r="B236" s="358">
        <v>44117</v>
      </c>
      <c r="C236" s="331">
        <v>756472</v>
      </c>
      <c r="D236" s="332">
        <v>32933</v>
      </c>
      <c r="E236" s="332">
        <v>102680</v>
      </c>
      <c r="F236" s="332">
        <f>D236-D235</f>
        <v>108</v>
      </c>
      <c r="G236" s="332">
        <f>C236-C235</f>
        <v>12993</v>
      </c>
      <c r="H236" s="332">
        <f>C236-(D236+E236)</f>
        <v>620859</v>
      </c>
    </row>
    <row r="237" ht="22.65" customHeight="1">
      <c r="B237" s="358">
        <v>44118</v>
      </c>
      <c r="C237" s="329">
        <v>779063</v>
      </c>
      <c r="D237" s="330">
        <v>33037</v>
      </c>
      <c r="E237" s="330">
        <v>103413</v>
      </c>
      <c r="F237" s="330">
        <f>D237-D236</f>
        <v>104</v>
      </c>
      <c r="G237" s="330">
        <f>C237-C236</f>
        <v>22591</v>
      </c>
      <c r="H237" s="330">
        <f>C237-(D237+E237)</f>
        <v>642613</v>
      </c>
    </row>
    <row r="238" ht="22.65" customHeight="1">
      <c r="B238" s="358">
        <v>44119</v>
      </c>
      <c r="C238" s="331">
        <v>809684</v>
      </c>
      <c r="D238" s="332">
        <v>33125</v>
      </c>
      <c r="E238" s="332">
        <v>104082</v>
      </c>
      <c r="F238" s="332">
        <f>D238-D237</f>
        <v>88</v>
      </c>
      <c r="G238" s="332">
        <f>C238-C237</f>
        <v>30621</v>
      </c>
      <c r="H238" s="332">
        <f>C238-(D238+E238)</f>
        <v>672477</v>
      </c>
    </row>
    <row r="239" ht="22.65" customHeight="1">
      <c r="B239" s="358">
        <v>44120</v>
      </c>
      <c r="C239" s="329">
        <v>834770</v>
      </c>
      <c r="D239" s="330">
        <v>33303</v>
      </c>
      <c r="E239" s="330">
        <v>104696</v>
      </c>
      <c r="F239" s="330">
        <f>D239-D238</f>
        <v>178</v>
      </c>
      <c r="G239" s="330">
        <f>C239-C238</f>
        <v>25086</v>
      </c>
      <c r="H239" s="330">
        <f>C239-(D239+E239)</f>
        <v>696771</v>
      </c>
    </row>
    <row r="240" ht="22.65" customHeight="1">
      <c r="B240" s="358">
        <v>44121</v>
      </c>
      <c r="C240" s="331">
        <v>867197</v>
      </c>
      <c r="D240" s="332">
        <v>33392</v>
      </c>
      <c r="E240" s="332">
        <v>105194</v>
      </c>
      <c r="F240" s="332">
        <f>D240-D239</f>
        <v>89</v>
      </c>
      <c r="G240" s="332">
        <f>C240-C239</f>
        <v>32427</v>
      </c>
      <c r="H240" s="332">
        <f>C240-(D240+E240)</f>
        <v>728611</v>
      </c>
    </row>
    <row r="241" ht="22.65" customHeight="1">
      <c r="B241" s="358">
        <v>44122</v>
      </c>
      <c r="C241" s="329">
        <v>897034</v>
      </c>
      <c r="D241" s="330">
        <v>33477</v>
      </c>
      <c r="E241" s="330">
        <v>105431</v>
      </c>
      <c r="F241" s="330">
        <f>D241-D240</f>
        <v>85</v>
      </c>
      <c r="G241" s="330">
        <f>C241-C240</f>
        <v>29837</v>
      </c>
      <c r="H241" s="330">
        <f>C241-(D241+E241)</f>
        <v>758126</v>
      </c>
    </row>
    <row r="242" ht="22.65" customHeight="1">
      <c r="B242" s="358">
        <v>44123</v>
      </c>
      <c r="C242" s="331">
        <v>910277</v>
      </c>
      <c r="D242" s="332">
        <v>33623</v>
      </c>
      <c r="E242" s="332">
        <v>105935</v>
      </c>
      <c r="F242" s="332">
        <f>D242-D241</f>
        <v>146</v>
      </c>
      <c r="G242" s="332">
        <f>C242-C241</f>
        <v>13243</v>
      </c>
      <c r="H242" s="332">
        <f>C242-(D242+E242)</f>
        <v>770719</v>
      </c>
    </row>
    <row r="243" ht="22.65" customHeight="1">
      <c r="B243" s="358">
        <v>44124</v>
      </c>
      <c r="C243" s="329">
        <v>930745</v>
      </c>
      <c r="D243" s="330">
        <v>33885</v>
      </c>
      <c r="E243" s="330">
        <v>106839</v>
      </c>
      <c r="F243" s="330">
        <f>D243-D242</f>
        <v>262</v>
      </c>
      <c r="G243" s="330">
        <f>C243-C242</f>
        <v>20468</v>
      </c>
      <c r="H243" s="330">
        <f>C243-(D243+E243)</f>
        <v>790021</v>
      </c>
    </row>
    <row r="244" ht="22.65" customHeight="1">
      <c r="B244" s="358">
        <v>44125</v>
      </c>
      <c r="C244" s="331">
        <v>957421</v>
      </c>
      <c r="D244" s="332">
        <v>34048</v>
      </c>
      <c r="E244" s="332">
        <v>107652</v>
      </c>
      <c r="F244" s="332">
        <f>D244-D243</f>
        <v>163</v>
      </c>
      <c r="G244" s="332">
        <f>C244-C243</f>
        <v>26676</v>
      </c>
      <c r="H244" s="332">
        <f>C244-(D244+E244)</f>
        <v>815721</v>
      </c>
    </row>
    <row r="245" ht="22.65" customHeight="1">
      <c r="B245" s="358">
        <v>44126</v>
      </c>
      <c r="C245" s="329">
        <v>999043</v>
      </c>
      <c r="D245" s="330">
        <v>34210</v>
      </c>
      <c r="E245" s="330">
        <v>108599</v>
      </c>
      <c r="F245" s="330">
        <f>D245-D244</f>
        <v>162</v>
      </c>
      <c r="G245" s="330">
        <f>C245-C244</f>
        <v>41622</v>
      </c>
      <c r="H245" s="330">
        <f>C245-(D245+E245)</f>
        <v>856234</v>
      </c>
    </row>
    <row r="246" ht="22.65" customHeight="1">
      <c r="B246" s="358">
        <v>44127</v>
      </c>
      <c r="C246" s="331">
        <v>1041075</v>
      </c>
      <c r="D246" s="332">
        <v>34508</v>
      </c>
      <c r="E246" s="332">
        <v>109486</v>
      </c>
      <c r="F246" s="332">
        <f>D246-D245</f>
        <v>298</v>
      </c>
      <c r="G246" s="332">
        <f>C246-C245</f>
        <v>42032</v>
      </c>
      <c r="H246" s="332">
        <f>C246-(D246+E246)</f>
        <v>897081</v>
      </c>
    </row>
    <row r="247" ht="22.65" customHeight="1">
      <c r="B247" s="358">
        <v>44128</v>
      </c>
      <c r="C247" s="329">
        <v>1086497</v>
      </c>
      <c r="D247" s="330">
        <v>34645</v>
      </c>
      <c r="E247" s="330">
        <v>110322</v>
      </c>
      <c r="F247" s="330">
        <f>D247-D246</f>
        <v>137</v>
      </c>
      <c r="G247" s="330">
        <f>C247-C246</f>
        <v>45422</v>
      </c>
      <c r="H247" s="330">
        <f>C247-(D247+E247)</f>
        <v>941530</v>
      </c>
    </row>
    <row r="248" ht="22.65" customHeight="1">
      <c r="B248" s="358">
        <v>44129</v>
      </c>
      <c r="C248" s="331">
        <v>1138507</v>
      </c>
      <c r="D248" s="332">
        <v>34761</v>
      </c>
      <c r="E248" s="332">
        <v>110660</v>
      </c>
      <c r="F248" s="332">
        <f>D248-D247</f>
        <v>116</v>
      </c>
      <c r="G248" s="332">
        <f>C248-C247</f>
        <v>52010</v>
      </c>
      <c r="H248" s="332">
        <f>C248-(D248+E248)</f>
        <v>993086</v>
      </c>
    </row>
    <row r="249" ht="22.65" customHeight="1">
      <c r="B249" s="358">
        <v>44130</v>
      </c>
      <c r="C249" s="329">
        <v>1165278</v>
      </c>
      <c r="D249" s="330">
        <v>35018</v>
      </c>
      <c r="E249" s="330">
        <v>111347</v>
      </c>
      <c r="F249" s="330">
        <f>D249-D248</f>
        <v>257</v>
      </c>
      <c r="G249" s="330">
        <f>C249-C248</f>
        <v>26771</v>
      </c>
      <c r="H249" s="330">
        <f>C249-(D249+E249)</f>
        <v>1018913</v>
      </c>
    </row>
    <row r="250" ht="22.65" customHeight="1">
      <c r="B250" s="358">
        <v>44131</v>
      </c>
      <c r="C250" s="331">
        <v>1198695</v>
      </c>
      <c r="D250" s="332">
        <v>35541</v>
      </c>
      <c r="E250" s="332">
        <v>112716</v>
      </c>
      <c r="F250" s="332">
        <f>D250-D249</f>
        <v>523</v>
      </c>
      <c r="G250" s="332">
        <f>C250-C249</f>
        <v>33417</v>
      </c>
      <c r="H250" s="332">
        <f>C250-(D250+E250)</f>
        <v>1050438</v>
      </c>
    </row>
    <row r="251" ht="22.65" customHeight="1">
      <c r="B251" s="358">
        <v>44132</v>
      </c>
      <c r="C251" s="329">
        <v>1235132</v>
      </c>
      <c r="D251" s="330">
        <v>35785</v>
      </c>
      <c r="E251" s="330">
        <v>113977</v>
      </c>
      <c r="F251" s="330">
        <f>D251-D250</f>
        <v>244</v>
      </c>
      <c r="G251" s="330">
        <f>C251-C250</f>
        <v>36437</v>
      </c>
      <c r="H251" s="330">
        <f>C251-(D251+E251)</f>
        <v>1085370</v>
      </c>
    </row>
    <row r="252" ht="22.65" customHeight="1">
      <c r="B252" s="358">
        <v>44133</v>
      </c>
      <c r="C252" s="331">
        <v>1282769</v>
      </c>
      <c r="D252" s="332">
        <v>36020</v>
      </c>
      <c r="E252" s="332">
        <v>115287</v>
      </c>
      <c r="F252" s="332">
        <f>D252-D251</f>
        <v>235</v>
      </c>
      <c r="G252" s="332">
        <f>C252-C251</f>
        <v>47637</v>
      </c>
      <c r="H252" s="332">
        <f>C252-(D252+E252)</f>
        <v>1131462</v>
      </c>
    </row>
    <row r="253" ht="22.65" customHeight="1">
      <c r="B253" s="358">
        <v>44134</v>
      </c>
      <c r="C253" s="329">
        <v>1331984</v>
      </c>
      <c r="D253" s="330">
        <v>36565</v>
      </c>
      <c r="E253" s="330">
        <v>116533</v>
      </c>
      <c r="F253" s="330">
        <f>D253-D252</f>
        <v>545</v>
      </c>
      <c r="G253" s="330">
        <f>C253-C252</f>
        <v>49215</v>
      </c>
      <c r="H253" s="330">
        <f>C253-(D253+E253)</f>
        <v>1178886</v>
      </c>
    </row>
    <row r="254" ht="22.65" customHeight="1">
      <c r="B254" s="358">
        <v>44135</v>
      </c>
      <c r="C254" s="331">
        <v>1367625</v>
      </c>
      <c r="D254" s="332">
        <v>36788</v>
      </c>
      <c r="E254" s="332">
        <v>117658</v>
      </c>
      <c r="F254" s="332">
        <f>D254-D253</f>
        <v>223</v>
      </c>
      <c r="G254" s="332">
        <f>C254-C253</f>
        <v>35641</v>
      </c>
      <c r="H254" s="332">
        <f>C254-(D254+E254)</f>
        <v>1213179</v>
      </c>
    </row>
    <row r="255" ht="22.65" customHeight="1">
      <c r="B255" s="358">
        <v>44136</v>
      </c>
      <c r="C255" s="329">
        <v>1413915</v>
      </c>
      <c r="D255" s="330">
        <v>37019</v>
      </c>
      <c r="E255" s="330">
        <v>118227</v>
      </c>
      <c r="F255" s="330">
        <f>D255-D254</f>
        <v>231</v>
      </c>
      <c r="G255" s="330">
        <f>C255-C254</f>
        <v>46290</v>
      </c>
      <c r="H255" s="330">
        <f>C255-(D255+E255)</f>
        <v>1258669</v>
      </c>
    </row>
    <row r="256" ht="22.65" customHeight="1">
      <c r="B256" s="358">
        <v>44137</v>
      </c>
      <c r="C256" s="331">
        <v>1466433</v>
      </c>
      <c r="D256" s="332">
        <v>37435</v>
      </c>
      <c r="E256" s="332">
        <v>119104</v>
      </c>
      <c r="F256" s="332">
        <f>D256-D255</f>
        <v>416</v>
      </c>
      <c r="G256" s="332">
        <f>C256-C255</f>
        <v>52518</v>
      </c>
      <c r="H256" s="332">
        <f>C256-(D256+E256)</f>
        <v>1309894</v>
      </c>
    </row>
    <row r="257" ht="22.65" customHeight="1">
      <c r="B257" s="358">
        <v>44138</v>
      </c>
      <c r="C257" s="329">
        <v>1502763</v>
      </c>
      <c r="D257" s="330">
        <v>38289</v>
      </c>
      <c r="E257" s="330">
        <v>120714</v>
      </c>
      <c r="F257" s="330">
        <f>D257-D256</f>
        <v>854</v>
      </c>
      <c r="G257" s="330">
        <f>C257-C256</f>
        <v>36330</v>
      </c>
      <c r="H257" s="330">
        <f>C257-(D257+E257)</f>
        <v>1343760</v>
      </c>
    </row>
    <row r="258" ht="22.65" customHeight="1">
      <c r="B258" s="358">
        <v>44139</v>
      </c>
      <c r="C258" s="331">
        <v>1543321</v>
      </c>
      <c r="D258" s="332">
        <v>38674</v>
      </c>
      <c r="E258" s="332">
        <v>122662</v>
      </c>
      <c r="F258" s="332">
        <f>D258-D257</f>
        <v>385</v>
      </c>
      <c r="G258" s="332">
        <f>C258-C257</f>
        <v>40558</v>
      </c>
      <c r="H258" s="332">
        <f>C258-(D258+E258)</f>
        <v>1381985</v>
      </c>
    </row>
    <row r="259" ht="22.65" customHeight="1">
      <c r="B259" s="358">
        <v>44140</v>
      </c>
      <c r="C259" s="329">
        <v>1601367</v>
      </c>
      <c r="D259" s="330">
        <v>39037</v>
      </c>
      <c r="E259" s="330">
        <v>124278</v>
      </c>
      <c r="F259" s="330">
        <f>D259-D258</f>
        <v>363</v>
      </c>
      <c r="G259" s="330">
        <f>C259-C258</f>
        <v>58046</v>
      </c>
      <c r="H259" s="330">
        <f>C259-(D259+E259)</f>
        <v>1438052</v>
      </c>
    </row>
    <row r="260" ht="22.65" customHeight="1">
      <c r="B260" s="358">
        <v>44141</v>
      </c>
      <c r="C260" s="331">
        <v>1661853</v>
      </c>
      <c r="D260" s="332">
        <v>39865</v>
      </c>
      <c r="E260" s="332">
        <v>126329</v>
      </c>
      <c r="F260" s="332">
        <f>D260-D259</f>
        <v>828</v>
      </c>
      <c r="G260" s="332">
        <f>C260-C259</f>
        <v>60486</v>
      </c>
      <c r="H260" s="332">
        <f>C260-(D260+E260)</f>
        <v>1495659</v>
      </c>
    </row>
    <row r="261" ht="22.65" customHeight="1">
      <c r="B261" s="358">
        <v>44142</v>
      </c>
      <c r="C261" s="329">
        <v>1748705</v>
      </c>
      <c r="D261" s="330">
        <v>40169</v>
      </c>
      <c r="E261" s="330">
        <v>127938</v>
      </c>
      <c r="F261" s="330">
        <f>D261-D260</f>
        <v>304</v>
      </c>
      <c r="G261" s="330">
        <f>C261-C260</f>
        <v>86852</v>
      </c>
      <c r="H261" s="330">
        <f>C261-(D261+E261)</f>
        <v>1580598</v>
      </c>
    </row>
    <row r="262" ht="22.65" customHeight="1">
      <c r="B262" s="358">
        <v>44143</v>
      </c>
      <c r="C262" s="331">
        <v>1787324</v>
      </c>
      <c r="D262" s="332">
        <v>40439</v>
      </c>
      <c r="E262" s="332">
        <v>128614</v>
      </c>
      <c r="F262" s="332">
        <f>D262-D261</f>
        <v>270</v>
      </c>
      <c r="G262" s="332">
        <f>C262-C261</f>
        <v>38619</v>
      </c>
      <c r="H262" s="332">
        <f>C262-(D262+E262)</f>
        <v>1618271</v>
      </c>
    </row>
    <row r="263" ht="22.65" customHeight="1">
      <c r="B263" s="358">
        <v>44144</v>
      </c>
      <c r="C263" s="329">
        <v>1807479</v>
      </c>
      <c r="D263" s="330">
        <v>40987</v>
      </c>
      <c r="E263" s="330">
        <v>129735</v>
      </c>
      <c r="F263" s="330">
        <f>D263-D262</f>
        <v>548</v>
      </c>
      <c r="G263" s="330">
        <f>C263-C262</f>
        <v>20155</v>
      </c>
      <c r="H263" s="330">
        <f>C263-(D263+E263)</f>
        <v>1636757</v>
      </c>
    </row>
    <row r="264" ht="22.65" customHeight="1">
      <c r="B264" s="358">
        <v>44145</v>
      </c>
      <c r="C264" s="331">
        <v>1829659</v>
      </c>
      <c r="D264" s="332">
        <v>42207</v>
      </c>
      <c r="E264" s="332">
        <v>131920</v>
      </c>
      <c r="F264" s="332">
        <f>D264-D263</f>
        <v>1220</v>
      </c>
      <c r="G264" s="332">
        <f>C264-C263</f>
        <v>22180</v>
      </c>
      <c r="H264" s="332">
        <f>C264-(D264+E264)</f>
        <v>1655532</v>
      </c>
    </row>
    <row r="265" ht="22.65" customHeight="1">
      <c r="B265" s="358">
        <v>44146</v>
      </c>
      <c r="C265" s="329">
        <v>1865538</v>
      </c>
      <c r="D265" s="330">
        <v>42535</v>
      </c>
      <c r="E265" s="330">
        <v>133696</v>
      </c>
      <c r="F265" s="330">
        <f>D265-D264</f>
        <v>328</v>
      </c>
      <c r="G265" s="330">
        <f>C265-C264</f>
        <v>35879</v>
      </c>
      <c r="H265" s="330">
        <f>C265-(D265+E265)</f>
        <v>1689307</v>
      </c>
    </row>
    <row r="266" ht="22.65" customHeight="1">
      <c r="B266" s="358">
        <v>44147</v>
      </c>
      <c r="C266" s="331">
        <v>1898710</v>
      </c>
      <c r="D266" s="332">
        <v>42960</v>
      </c>
      <c r="E266" s="332">
        <v>134954</v>
      </c>
      <c r="F266" s="332">
        <f>D266-D265</f>
        <v>425</v>
      </c>
      <c r="G266" s="332">
        <f>C266-C265</f>
        <v>33172</v>
      </c>
      <c r="H266" s="332">
        <f>C266-(D266+E266)</f>
        <v>1720796</v>
      </c>
    </row>
    <row r="267" ht="22.65" customHeight="1">
      <c r="B267" s="358">
        <v>44148</v>
      </c>
      <c r="C267" s="329">
        <v>1922504</v>
      </c>
      <c r="D267" s="330">
        <v>43892</v>
      </c>
      <c r="E267" s="330">
        <v>137155</v>
      </c>
      <c r="F267" s="330">
        <f>D267-D266</f>
        <v>932</v>
      </c>
      <c r="G267" s="330">
        <f>C267-C266</f>
        <v>23794</v>
      </c>
      <c r="H267" s="330">
        <f>C267-(D267+E267)</f>
        <v>1741457</v>
      </c>
    </row>
    <row r="268" ht="22.65" customHeight="1">
      <c r="B268" s="358">
        <v>44149</v>
      </c>
      <c r="C268" s="331">
        <v>1954599</v>
      </c>
      <c r="D268" s="332">
        <v>44246</v>
      </c>
      <c r="E268" s="332">
        <v>139140</v>
      </c>
      <c r="F268" s="332">
        <f>D268-D267</f>
        <v>354</v>
      </c>
      <c r="G268" s="332">
        <f>C268-C267</f>
        <v>32095</v>
      </c>
      <c r="H268" s="332">
        <f>C268-(D268+E268)</f>
        <v>1771213</v>
      </c>
    </row>
    <row r="269" ht="22.65" customHeight="1">
      <c r="B269" s="358">
        <v>44150</v>
      </c>
      <c r="C269" s="329">
        <v>1981827</v>
      </c>
      <c r="D269" s="330">
        <v>44548</v>
      </c>
      <c r="E269" s="330">
        <v>139810</v>
      </c>
      <c r="F269" s="330">
        <f>D269-D268</f>
        <v>302</v>
      </c>
      <c r="G269" s="330">
        <f>C269-C268</f>
        <v>27228</v>
      </c>
      <c r="H269" s="330">
        <f>C269-(D269+E269)</f>
        <v>1797469</v>
      </c>
    </row>
    <row r="270" ht="22.65" customHeight="1">
      <c r="B270" s="358">
        <v>44151</v>
      </c>
      <c r="C270" s="331">
        <v>1991233</v>
      </c>
      <c r="D270" s="332">
        <v>45054</v>
      </c>
      <c r="E270" s="332">
        <v>140880</v>
      </c>
      <c r="F270" s="332">
        <f>D270-D269</f>
        <v>506</v>
      </c>
      <c r="G270" s="332">
        <f>C270-C269</f>
        <v>9406</v>
      </c>
      <c r="H270" s="332">
        <f>C270-(D270+E270)</f>
        <v>1805299</v>
      </c>
    </row>
    <row r="271" ht="22.65" customHeight="1">
      <c r="B271" s="358">
        <v>44152</v>
      </c>
      <c r="C271" s="329">
        <v>2036755</v>
      </c>
      <c r="D271" s="330">
        <v>46273</v>
      </c>
      <c r="E271" s="330">
        <v>143152</v>
      </c>
      <c r="F271" s="330">
        <f>D271-D270</f>
        <v>1219</v>
      </c>
      <c r="G271" s="330">
        <f>C271-C270</f>
        <v>45522</v>
      </c>
      <c r="H271" s="330">
        <f>C271-(D271+E271)</f>
        <v>1847330</v>
      </c>
    </row>
    <row r="272" ht="22.65" customHeight="1">
      <c r="B272" s="358">
        <v>44153</v>
      </c>
      <c r="C272" s="331">
        <v>2065138</v>
      </c>
      <c r="D272" s="332">
        <v>46698</v>
      </c>
      <c r="E272" s="332">
        <v>145391</v>
      </c>
      <c r="F272" s="332">
        <f>D272-D271</f>
        <v>425</v>
      </c>
      <c r="G272" s="332">
        <f>C272-C271</f>
        <v>28383</v>
      </c>
      <c r="H272" s="332">
        <f>C272-(D272+E272)</f>
        <v>1873049</v>
      </c>
    </row>
    <row r="273" ht="22.65" customHeight="1">
      <c r="B273" s="358">
        <v>44154</v>
      </c>
      <c r="C273" s="329">
        <v>2086288</v>
      </c>
      <c r="D273" s="330">
        <v>47127</v>
      </c>
      <c r="E273" s="330">
        <v>147569</v>
      </c>
      <c r="F273" s="330">
        <f>D273-D272</f>
        <v>429</v>
      </c>
      <c r="G273" s="330">
        <f>C273-C272</f>
        <v>21150</v>
      </c>
      <c r="H273" s="330">
        <f>C273-(D273+E273)</f>
        <v>1891592</v>
      </c>
    </row>
    <row r="274" ht="22.65" customHeight="1">
      <c r="B274" s="358">
        <v>44155</v>
      </c>
      <c r="C274" s="331">
        <v>2109170</v>
      </c>
      <c r="D274" s="332">
        <v>48265</v>
      </c>
      <c r="E274" s="332">
        <v>149521</v>
      </c>
      <c r="F274" s="332">
        <f>D274-D273</f>
        <v>1138</v>
      </c>
      <c r="G274" s="332">
        <f>C274-C273</f>
        <v>22882</v>
      </c>
      <c r="H274" s="332">
        <f>C274-(D274+E274)</f>
        <v>1911384</v>
      </c>
    </row>
    <row r="275" ht="22.65" customHeight="1">
      <c r="B275" s="358">
        <v>44156</v>
      </c>
      <c r="C275" s="329">
        <v>2127051</v>
      </c>
      <c r="D275" s="330">
        <v>48518</v>
      </c>
      <c r="E275" s="330">
        <v>151177</v>
      </c>
      <c r="F275" s="330">
        <f>D275-D274</f>
        <v>253</v>
      </c>
      <c r="G275" s="330">
        <f>C275-C274</f>
        <v>17881</v>
      </c>
      <c r="H275" s="330">
        <f>C275-(D275+E275)</f>
        <v>1927356</v>
      </c>
    </row>
    <row r="276" ht="22.65" customHeight="1">
      <c r="B276" s="358">
        <v>44157</v>
      </c>
      <c r="C276" s="331">
        <v>2140208</v>
      </c>
      <c r="D276" s="332">
        <v>48732</v>
      </c>
      <c r="E276" s="332">
        <v>151681</v>
      </c>
      <c r="F276" s="332">
        <f>D276-D275</f>
        <v>214</v>
      </c>
      <c r="G276" s="332">
        <f>C276-C275</f>
        <v>13157</v>
      </c>
      <c r="H276" s="332">
        <f>C276-(D276+E276)</f>
        <v>1939795</v>
      </c>
    </row>
    <row r="277" ht="22.65" customHeight="1">
      <c r="B277" s="358">
        <v>44158</v>
      </c>
      <c r="C277" s="329">
        <v>2144660</v>
      </c>
      <c r="D277" s="330">
        <v>49232</v>
      </c>
      <c r="E277" s="330">
        <v>152592</v>
      </c>
      <c r="F277" s="330">
        <f>D277-D276</f>
        <v>500</v>
      </c>
      <c r="G277" s="330">
        <f>C277-C276</f>
        <v>4452</v>
      </c>
      <c r="H277" s="330">
        <f>C277-(D277+E277)</f>
        <v>1942836</v>
      </c>
    </row>
    <row r="278" ht="22.65" customHeight="1">
      <c r="B278" s="358">
        <v>44159</v>
      </c>
      <c r="C278" s="331">
        <v>2153815</v>
      </c>
      <c r="D278" s="332">
        <v>50237</v>
      </c>
      <c r="E278" s="332">
        <v>154679</v>
      </c>
      <c r="F278" s="332">
        <f>D278-D277</f>
        <v>1005</v>
      </c>
      <c r="G278" s="332">
        <f>C278-C277</f>
        <v>9155</v>
      </c>
      <c r="H278" s="332">
        <f>C278-(D278+E278)</f>
        <v>1948899</v>
      </c>
    </row>
    <row r="279" ht="22.65" customHeight="1">
      <c r="B279" s="358">
        <v>44160</v>
      </c>
      <c r="C279" s="329">
        <v>2170097</v>
      </c>
      <c r="D279" s="330">
        <v>50618</v>
      </c>
      <c r="E279" s="330">
        <v>156552</v>
      </c>
      <c r="F279" s="330">
        <f>D279-D278</f>
        <v>381</v>
      </c>
      <c r="G279" s="330">
        <f>C279-C278</f>
        <v>16282</v>
      </c>
      <c r="H279" s="330">
        <f>C279-(D279+E279)</f>
        <v>1962927</v>
      </c>
    </row>
    <row r="280" ht="22.65" customHeight="1">
      <c r="B280" s="358">
        <v>44161</v>
      </c>
      <c r="C280" s="331">
        <v>2183660</v>
      </c>
      <c r="D280" s="332">
        <v>50957</v>
      </c>
      <c r="E280" s="332">
        <v>158236</v>
      </c>
      <c r="F280" s="332">
        <f>D280-D279</f>
        <v>339</v>
      </c>
      <c r="G280" s="332">
        <f>C280-C279</f>
        <v>13563</v>
      </c>
      <c r="H280" s="332">
        <f>C280-(D280+E280)</f>
        <v>1974467</v>
      </c>
    </row>
    <row r="281" ht="22.65" customHeight="1">
      <c r="B281" s="358">
        <v>44162</v>
      </c>
      <c r="C281" s="329">
        <v>2196119</v>
      </c>
      <c r="D281" s="330">
        <v>51914</v>
      </c>
      <c r="E281" s="330">
        <v>159915</v>
      </c>
      <c r="F281" s="330">
        <f>D281-D280</f>
        <v>957</v>
      </c>
      <c r="G281" s="330">
        <f>C281-C280</f>
        <v>12459</v>
      </c>
      <c r="H281" s="330">
        <f>C281-(D281+E281)</f>
        <v>1984290</v>
      </c>
    </row>
    <row r="282" ht="22.65" customHeight="1">
      <c r="B282" s="358">
        <v>44163</v>
      </c>
      <c r="C282" s="331">
        <v>2208699</v>
      </c>
      <c r="D282" s="332">
        <v>52127</v>
      </c>
      <c r="E282" s="332">
        <v>161137</v>
      </c>
      <c r="F282" s="332">
        <f>D282-D281</f>
        <v>213</v>
      </c>
      <c r="G282" s="332">
        <f>C282-C281</f>
        <v>12580</v>
      </c>
      <c r="H282" s="332">
        <f>C282-(D282+E282)</f>
        <v>1995435</v>
      </c>
    </row>
    <row r="283" ht="22.65" customHeight="1">
      <c r="B283" s="358">
        <v>44164</v>
      </c>
      <c r="C283" s="329">
        <v>2218483</v>
      </c>
      <c r="D283" s="330">
        <v>52325</v>
      </c>
      <c r="E283" s="330">
        <v>161427</v>
      </c>
      <c r="F283" s="330">
        <f>D283-D282</f>
        <v>198</v>
      </c>
      <c r="G283" s="330">
        <f>C283-C282</f>
        <v>9784</v>
      </c>
      <c r="H283" s="330">
        <f>C283-(D283+E283)</f>
        <v>2004731</v>
      </c>
    </row>
    <row r="284" ht="22.65" customHeight="1">
      <c r="B284" s="358">
        <v>44165</v>
      </c>
      <c r="C284" s="331">
        <v>2222488</v>
      </c>
      <c r="D284" s="332">
        <v>52731</v>
      </c>
      <c r="E284" s="332">
        <v>162281</v>
      </c>
      <c r="F284" s="332">
        <f>D284-D283</f>
        <v>406</v>
      </c>
      <c r="G284" s="332">
        <f>C284-C283</f>
        <v>4005</v>
      </c>
      <c r="H284" s="332">
        <f>C284-(D284+E284)</f>
        <v>2007476</v>
      </c>
    </row>
    <row r="285" ht="22.65" customHeight="1">
      <c r="B285" s="358">
        <v>44166</v>
      </c>
      <c r="C285" s="329">
        <v>2230571</v>
      </c>
      <c r="D285" s="330">
        <v>53506</v>
      </c>
      <c r="E285" s="330">
        <v>164029</v>
      </c>
      <c r="F285" s="330">
        <f>D285-D284</f>
        <v>775</v>
      </c>
      <c r="G285" s="330">
        <f>C285-C284</f>
        <v>8083</v>
      </c>
      <c r="H285" s="330">
        <f>C285-(D285+E285)</f>
        <v>2013036</v>
      </c>
    </row>
    <row r="286" ht="22.65" customHeight="1">
      <c r="B286" s="358">
        <v>44167</v>
      </c>
      <c r="C286" s="331">
        <v>2244635</v>
      </c>
      <c r="D286" s="332">
        <v>53816</v>
      </c>
      <c r="E286" s="332">
        <v>165563</v>
      </c>
      <c r="F286" s="332">
        <f>D286-D285</f>
        <v>310</v>
      </c>
      <c r="G286" s="332">
        <f>C286-C285</f>
        <v>14064</v>
      </c>
      <c r="H286" s="332">
        <f>C286-(D286+E286)</f>
        <v>2025256</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1.xml><?xml version="1.0" encoding="utf-8"?>
<worksheet xmlns:r="http://schemas.openxmlformats.org/officeDocument/2006/relationships" xmlns="http://schemas.openxmlformats.org/spreadsheetml/2006/main">
  <sheetPr>
    <pageSetUpPr fitToPage="1"/>
  </sheetPr>
  <dimension ref="B3:H286"/>
  <sheetViews>
    <sheetView workbookViewId="0" showGridLines="0" defaultGridColor="1"/>
  </sheetViews>
  <sheetFormatPr defaultColWidth="16.3333" defaultRowHeight="20.05" customHeight="1" outlineLevelRow="0" outlineLevelCol="0"/>
  <cols>
    <col min="1" max="1" width="15.7344" style="401" customWidth="1"/>
    <col min="2" max="8" width="16.3516" style="401" customWidth="1"/>
    <col min="9" max="16384" width="16.3516" style="401" customWidth="1"/>
  </cols>
  <sheetData>
    <row r="1" ht="74.55" customHeight="1"/>
    <row r="2" ht="36.45" customHeight="1">
      <c r="B2" t="s" s="2">
        <v>88</v>
      </c>
      <c r="C2" s="2"/>
      <c r="D2" s="2"/>
      <c r="E2" s="2"/>
      <c r="F2" s="2"/>
      <c r="G2" s="2"/>
      <c r="H2" s="2"/>
    </row>
    <row r="3" ht="49.5" customHeight="1">
      <c r="B3" t="s" s="3">
        <v>61</v>
      </c>
      <c r="C3" t="s" s="318">
        <v>89</v>
      </c>
      <c r="D3" t="s" s="320">
        <v>83</v>
      </c>
      <c r="E3" t="s" s="321">
        <v>64</v>
      </c>
      <c r="F3" t="s" s="320">
        <v>84</v>
      </c>
      <c r="G3" t="s" s="318">
        <v>85</v>
      </c>
      <c r="H3" t="s" s="322">
        <v>86</v>
      </c>
    </row>
    <row r="4" ht="22.9" customHeight="1">
      <c r="B4" s="373">
        <v>43885</v>
      </c>
      <c r="C4" s="326">
        <v>16</v>
      </c>
      <c r="D4" s="327">
        <v>0</v>
      </c>
      <c r="E4" s="327">
        <v>14</v>
      </c>
      <c r="F4" s="327">
        <v>0</v>
      </c>
      <c r="G4" s="327">
        <v>1</v>
      </c>
      <c r="H4" s="327">
        <f>C4-(D4+E4)</f>
        <v>2</v>
      </c>
    </row>
    <row r="5" ht="22.65" customHeight="1">
      <c r="B5" s="358">
        <v>43886</v>
      </c>
      <c r="C5" s="329">
        <v>17</v>
      </c>
      <c r="D5" s="330">
        <v>0</v>
      </c>
      <c r="E5" s="330">
        <v>14</v>
      </c>
      <c r="F5" s="330">
        <f>D5-D4</f>
        <v>0</v>
      </c>
      <c r="G5" s="330">
        <f>C5-C4</f>
        <v>1</v>
      </c>
      <c r="H5" s="330">
        <f>C5-(D5+E5)</f>
        <v>3</v>
      </c>
    </row>
    <row r="6" ht="22.65" customHeight="1">
      <c r="B6" s="328">
        <v>43887</v>
      </c>
      <c r="C6" s="331">
        <v>27</v>
      </c>
      <c r="D6" s="332">
        <v>0</v>
      </c>
      <c r="E6" s="332">
        <v>15</v>
      </c>
      <c r="F6" s="332">
        <f>D6-D5</f>
        <v>0</v>
      </c>
      <c r="G6" s="332">
        <f>C6-C5</f>
        <v>10</v>
      </c>
      <c r="H6" s="332">
        <f>C6-(D6+E6)</f>
        <v>12</v>
      </c>
    </row>
    <row r="7" ht="22.65" customHeight="1">
      <c r="B7" s="328">
        <v>43888</v>
      </c>
      <c r="C7" s="329">
        <v>46</v>
      </c>
      <c r="D7" s="330">
        <v>0</v>
      </c>
      <c r="E7" s="330">
        <v>16</v>
      </c>
      <c r="F7" s="330">
        <f>D7-D6</f>
        <v>0</v>
      </c>
      <c r="G7" s="330">
        <f>C7-C6</f>
        <v>19</v>
      </c>
      <c r="H7" s="330">
        <f>C7-(D7+E7)</f>
        <v>30</v>
      </c>
    </row>
    <row r="8" ht="22.65" customHeight="1">
      <c r="B8" s="328">
        <v>43889</v>
      </c>
      <c r="C8" s="331">
        <v>48</v>
      </c>
      <c r="D8" s="332">
        <v>0</v>
      </c>
      <c r="E8" s="332">
        <v>16</v>
      </c>
      <c r="F8" s="332">
        <f>D8-D7</f>
        <v>0</v>
      </c>
      <c r="G8" s="332">
        <f>C8-C7</f>
        <v>2</v>
      </c>
      <c r="H8" s="332">
        <f>C8-(D8+E8)</f>
        <v>32</v>
      </c>
    </row>
    <row r="9" ht="22.65" customHeight="1">
      <c r="B9" s="328">
        <v>43890</v>
      </c>
      <c r="C9" s="329">
        <v>79</v>
      </c>
      <c r="D9" s="330">
        <v>0</v>
      </c>
      <c r="E9" s="330">
        <v>16</v>
      </c>
      <c r="F9" s="330">
        <f>D9-D8</f>
        <v>0</v>
      </c>
      <c r="G9" s="330">
        <f>C9-C8</f>
        <v>31</v>
      </c>
      <c r="H9" s="330">
        <f>C9-(D9+E9)</f>
        <v>63</v>
      </c>
    </row>
    <row r="10" ht="22.65" customHeight="1">
      <c r="B10" s="328">
        <v>43891</v>
      </c>
      <c r="C10" s="331">
        <v>130</v>
      </c>
      <c r="D10" s="332">
        <v>0</v>
      </c>
      <c r="E10" s="332">
        <v>16</v>
      </c>
      <c r="F10" s="332">
        <f>D10-D9</f>
        <v>0</v>
      </c>
      <c r="G10" s="332">
        <f>C10-C9</f>
        <v>51</v>
      </c>
      <c r="H10" s="332">
        <f>C10-(D10+E10)</f>
        <v>114</v>
      </c>
    </row>
    <row r="11" ht="22.65" customHeight="1">
      <c r="B11" s="328">
        <v>43892</v>
      </c>
      <c r="C11" s="329">
        <v>159</v>
      </c>
      <c r="D11" s="330">
        <v>0</v>
      </c>
      <c r="E11" s="330">
        <v>16</v>
      </c>
      <c r="F11" s="330">
        <f>D11-D10</f>
        <v>0</v>
      </c>
      <c r="G11" s="330">
        <f>C11-C10</f>
        <v>29</v>
      </c>
      <c r="H11" s="330">
        <f>C11-(D11+E11)</f>
        <v>143</v>
      </c>
    </row>
    <row r="12" ht="22.65" customHeight="1">
      <c r="B12" s="328">
        <v>43893</v>
      </c>
      <c r="C12" s="331">
        <v>196</v>
      </c>
      <c r="D12" s="332">
        <v>0</v>
      </c>
      <c r="E12" s="332">
        <v>16</v>
      </c>
      <c r="F12" s="332">
        <f>D12-D11</f>
        <v>0</v>
      </c>
      <c r="G12" s="332">
        <f>C12-C11</f>
        <v>37</v>
      </c>
      <c r="H12" s="332">
        <f>C12-(D12+E12)</f>
        <v>180</v>
      </c>
    </row>
    <row r="13" ht="22.65" customHeight="1">
      <c r="B13" s="328">
        <v>43894</v>
      </c>
      <c r="C13" s="329">
        <v>262</v>
      </c>
      <c r="D13" s="330">
        <v>0</v>
      </c>
      <c r="E13" s="330">
        <v>16</v>
      </c>
      <c r="F13" s="330">
        <f>D13-D12</f>
        <v>0</v>
      </c>
      <c r="G13" s="330">
        <f>C13-C12</f>
        <v>66</v>
      </c>
      <c r="H13" s="330">
        <f>C13-(D13+E13)</f>
        <v>246</v>
      </c>
    </row>
    <row r="14" ht="22.65" customHeight="1">
      <c r="B14" s="328">
        <v>43895</v>
      </c>
      <c r="C14" s="331">
        <v>482</v>
      </c>
      <c r="D14" s="332">
        <v>0</v>
      </c>
      <c r="E14" s="332">
        <v>16</v>
      </c>
      <c r="F14" s="332">
        <f>D14-D13</f>
        <v>0</v>
      </c>
      <c r="G14" s="332">
        <f>C14-C13</f>
        <v>220</v>
      </c>
      <c r="H14" s="332">
        <f>C14-(D14+E14)</f>
        <v>466</v>
      </c>
    </row>
    <row r="15" ht="22.65" customHeight="1">
      <c r="B15" s="328">
        <v>43896</v>
      </c>
      <c r="C15" s="329">
        <v>670</v>
      </c>
      <c r="D15" s="330">
        <v>0</v>
      </c>
      <c r="E15" s="330">
        <v>17</v>
      </c>
      <c r="F15" s="330">
        <f>D15-D14</f>
        <v>0</v>
      </c>
      <c r="G15" s="330">
        <f>C15-C14</f>
        <v>188</v>
      </c>
      <c r="H15" s="330">
        <f>C15-(D15+E15)</f>
        <v>653</v>
      </c>
    </row>
    <row r="16" ht="22.65" customHeight="1">
      <c r="B16" s="328">
        <v>43897</v>
      </c>
      <c r="C16" s="331">
        <v>799</v>
      </c>
      <c r="D16" s="332">
        <v>0</v>
      </c>
      <c r="E16" s="332">
        <v>18</v>
      </c>
      <c r="F16" s="332">
        <f>D16-D15</f>
        <v>0</v>
      </c>
      <c r="G16" s="332">
        <f>C16-C15</f>
        <v>129</v>
      </c>
      <c r="H16" s="332">
        <f>C16-(D16+E16)</f>
        <v>781</v>
      </c>
    </row>
    <row r="17" ht="22.65" customHeight="1">
      <c r="B17" s="328">
        <v>43898</v>
      </c>
      <c r="C17" s="329">
        <v>1040</v>
      </c>
      <c r="D17" s="330">
        <v>0</v>
      </c>
      <c r="E17" s="330">
        <v>18</v>
      </c>
      <c r="F17" s="330">
        <f>D17-D16</f>
        <v>0</v>
      </c>
      <c r="G17" s="330">
        <f>C17-C16</f>
        <v>241</v>
      </c>
      <c r="H17" s="330">
        <f>C17-(D17+E17)</f>
        <v>1022</v>
      </c>
    </row>
    <row r="18" ht="22.65" customHeight="1">
      <c r="B18" s="328">
        <v>43899</v>
      </c>
      <c r="C18" s="331">
        <v>1176</v>
      </c>
      <c r="D18" s="332">
        <v>2</v>
      </c>
      <c r="E18" s="332">
        <v>18</v>
      </c>
      <c r="F18" s="332">
        <f>D18-D17</f>
        <v>2</v>
      </c>
      <c r="G18" s="332">
        <f>C18-C17</f>
        <v>136</v>
      </c>
      <c r="H18" s="332">
        <f>C18-(D18+E18)</f>
        <v>1156</v>
      </c>
    </row>
    <row r="19" ht="22.65" customHeight="1">
      <c r="B19" s="328">
        <v>43900</v>
      </c>
      <c r="C19" s="329">
        <v>1457</v>
      </c>
      <c r="D19" s="330">
        <v>2</v>
      </c>
      <c r="E19" s="330">
        <v>18</v>
      </c>
      <c r="F19" s="330">
        <f>D19-D18</f>
        <v>0</v>
      </c>
      <c r="G19" s="330">
        <f>C19-C18</f>
        <v>281</v>
      </c>
      <c r="H19" s="330">
        <f>C19-(D19+E19)</f>
        <v>1437</v>
      </c>
    </row>
    <row r="20" ht="22.65" customHeight="1">
      <c r="B20" s="328">
        <v>43901</v>
      </c>
      <c r="C20" s="331">
        <v>1908</v>
      </c>
      <c r="D20" s="332">
        <v>3</v>
      </c>
      <c r="E20" s="332">
        <v>25</v>
      </c>
      <c r="F20" s="332">
        <f>D20-D19</f>
        <v>1</v>
      </c>
      <c r="G20" s="332">
        <f>C20-C19</f>
        <v>451</v>
      </c>
      <c r="H20" s="332">
        <f>C20-(D20+E20)</f>
        <v>1880</v>
      </c>
    </row>
    <row r="21" ht="22.65" customHeight="1">
      <c r="B21" s="328">
        <v>43902</v>
      </c>
      <c r="C21" s="329">
        <v>2078</v>
      </c>
      <c r="D21" s="330">
        <v>3</v>
      </c>
      <c r="E21" s="330">
        <v>25</v>
      </c>
      <c r="F21" s="330">
        <f>D21-D20</f>
        <v>0</v>
      </c>
      <c r="G21" s="330">
        <f>C21-C20</f>
        <v>170</v>
      </c>
      <c r="H21" s="330">
        <f>C21-(D21+E21)</f>
        <v>2050</v>
      </c>
    </row>
    <row r="22" ht="22.65" customHeight="1">
      <c r="B22" s="328">
        <v>43903</v>
      </c>
      <c r="C22" s="331">
        <v>3675</v>
      </c>
      <c r="D22" s="332">
        <v>7</v>
      </c>
      <c r="E22" s="332">
        <v>46</v>
      </c>
      <c r="F22" s="332">
        <f>D22-D21</f>
        <v>4</v>
      </c>
      <c r="G22" s="332">
        <f>C22-C21</f>
        <v>1597</v>
      </c>
      <c r="H22" s="332">
        <f>C22-(D22+E22)</f>
        <v>3622</v>
      </c>
    </row>
    <row r="23" ht="22.65" customHeight="1">
      <c r="B23" s="328">
        <v>43904</v>
      </c>
      <c r="C23" s="329">
        <v>4585</v>
      </c>
      <c r="D23" s="330">
        <v>9</v>
      </c>
      <c r="E23" s="330">
        <v>46</v>
      </c>
      <c r="F23" s="330">
        <f>D23-D22</f>
        <v>2</v>
      </c>
      <c r="G23" s="330">
        <f>C23-C22</f>
        <v>910</v>
      </c>
      <c r="H23" s="330">
        <f>C23-(D23+E23)</f>
        <v>4530</v>
      </c>
    </row>
    <row r="24" ht="24.15" customHeight="1">
      <c r="B24" s="356">
        <v>43905</v>
      </c>
      <c r="C24" s="331">
        <v>5795</v>
      </c>
      <c r="D24" s="332">
        <v>11</v>
      </c>
      <c r="E24" s="332">
        <v>46</v>
      </c>
      <c r="F24" s="332">
        <f>D24-D23</f>
        <v>2</v>
      </c>
      <c r="G24" s="332">
        <f>C24-C23</f>
        <v>1210</v>
      </c>
      <c r="H24" s="332">
        <f>C24-(D24+E24)</f>
        <v>5738</v>
      </c>
    </row>
    <row r="25" ht="25.65" customHeight="1">
      <c r="B25" s="352">
        <v>43906</v>
      </c>
      <c r="C25" s="353">
        <v>7272</v>
      </c>
      <c r="D25" s="330">
        <v>17</v>
      </c>
      <c r="E25" s="330">
        <v>67</v>
      </c>
      <c r="F25" s="330">
        <f>D25-D24</f>
        <v>6</v>
      </c>
      <c r="G25" s="330">
        <f>C25-C24</f>
        <v>1477</v>
      </c>
      <c r="H25" s="330">
        <f>C25-(D25+E25)</f>
        <v>7188</v>
      </c>
    </row>
    <row r="26" ht="24.15" customHeight="1">
      <c r="B26" s="355">
        <v>43907</v>
      </c>
      <c r="C26" s="331">
        <v>9257</v>
      </c>
      <c r="D26" s="332">
        <v>24</v>
      </c>
      <c r="E26" s="332">
        <v>67</v>
      </c>
      <c r="F26" s="332">
        <f>D26-D25</f>
        <v>7</v>
      </c>
      <c r="G26" s="332">
        <f>C26-C25</f>
        <v>1985</v>
      </c>
      <c r="H26" s="332">
        <f>C26-(D26+E26)</f>
        <v>9166</v>
      </c>
    </row>
    <row r="27" ht="22.65" customHeight="1">
      <c r="B27" s="328">
        <v>43908</v>
      </c>
      <c r="C27" s="329">
        <v>12327</v>
      </c>
      <c r="D27" s="330">
        <v>28</v>
      </c>
      <c r="E27" s="330">
        <v>105</v>
      </c>
      <c r="F27" s="330">
        <f>D27-D26</f>
        <v>4</v>
      </c>
      <c r="G27" s="330">
        <f>C27-C26</f>
        <v>3070</v>
      </c>
      <c r="H27" s="330">
        <f>C27-(D27+E27)</f>
        <v>12194</v>
      </c>
    </row>
    <row r="28" ht="22.65" customHeight="1">
      <c r="B28" s="328">
        <v>43909</v>
      </c>
      <c r="C28" s="331">
        <v>15320</v>
      </c>
      <c r="D28" s="332">
        <v>44</v>
      </c>
      <c r="E28" s="332">
        <v>115</v>
      </c>
      <c r="F28" s="332">
        <f>D28-D27</f>
        <v>16</v>
      </c>
      <c r="G28" s="332">
        <f>C28-C27</f>
        <v>2993</v>
      </c>
      <c r="H28" s="332">
        <f>C28-(D28+E28)</f>
        <v>15161</v>
      </c>
    </row>
    <row r="29" ht="22.65" customHeight="1">
      <c r="B29" s="328">
        <v>43910</v>
      </c>
      <c r="C29" s="329">
        <v>19848</v>
      </c>
      <c r="D29" s="330">
        <v>68</v>
      </c>
      <c r="E29" s="330">
        <v>180</v>
      </c>
      <c r="F29" s="330">
        <f>D29-D28</f>
        <v>24</v>
      </c>
      <c r="G29" s="330">
        <f>C29-C28</f>
        <v>4528</v>
      </c>
      <c r="H29" s="330">
        <f>C29-(D29+E29)</f>
        <v>19600</v>
      </c>
    </row>
    <row r="30" ht="22.65" customHeight="1">
      <c r="B30" s="328">
        <v>43911</v>
      </c>
      <c r="C30" s="331">
        <v>22364</v>
      </c>
      <c r="D30" s="332">
        <v>84</v>
      </c>
      <c r="E30" s="332">
        <v>239</v>
      </c>
      <c r="F30" s="332">
        <f>D30-D29</f>
        <v>16</v>
      </c>
      <c r="G30" s="332">
        <f>C30-C29</f>
        <v>2516</v>
      </c>
      <c r="H30" s="332">
        <f>C30-(D30+E30)</f>
        <v>22041</v>
      </c>
    </row>
    <row r="31" ht="22.65" customHeight="1">
      <c r="B31" s="328">
        <v>43912</v>
      </c>
      <c r="C31" s="329">
        <v>24873</v>
      </c>
      <c r="D31" s="330">
        <v>94</v>
      </c>
      <c r="E31" s="330">
        <v>266</v>
      </c>
      <c r="F31" s="330">
        <f>D31-D30</f>
        <v>10</v>
      </c>
      <c r="G31" s="330">
        <f>C31-C30</f>
        <v>2509</v>
      </c>
      <c r="H31" s="330">
        <f>C31-(D31+E31)</f>
        <v>24513</v>
      </c>
    </row>
    <row r="32" ht="22.65" customHeight="1">
      <c r="B32" s="328">
        <v>43913</v>
      </c>
      <c r="C32" s="331">
        <v>29056</v>
      </c>
      <c r="D32" s="332">
        <v>123</v>
      </c>
      <c r="E32" s="332">
        <v>453</v>
      </c>
      <c r="F32" s="332">
        <f>D32-D31</f>
        <v>29</v>
      </c>
      <c r="G32" s="332">
        <f>C32-C31</f>
        <v>4183</v>
      </c>
      <c r="H32" s="332">
        <f>C32-(D32+E32)</f>
        <v>28480</v>
      </c>
    </row>
    <row r="33" ht="22.65" customHeight="1">
      <c r="B33" s="358">
        <v>43914</v>
      </c>
      <c r="C33" s="329">
        <v>32991</v>
      </c>
      <c r="D33" s="330">
        <v>159</v>
      </c>
      <c r="E33" s="330">
        <v>3290</v>
      </c>
      <c r="F33" s="330">
        <f>D33-D32</f>
        <v>36</v>
      </c>
      <c r="G33" s="330">
        <f>C33-C32</f>
        <v>3935</v>
      </c>
      <c r="H33" s="330">
        <f>C33-(D33+E33)</f>
        <v>29542</v>
      </c>
    </row>
    <row r="34" ht="22.65" customHeight="1">
      <c r="B34" s="358">
        <v>43915</v>
      </c>
      <c r="C34" s="331">
        <v>37323</v>
      </c>
      <c r="D34" s="332">
        <v>206</v>
      </c>
      <c r="E34" s="332">
        <v>3547</v>
      </c>
      <c r="F34" s="332">
        <f>D34-D33</f>
        <v>47</v>
      </c>
      <c r="G34" s="332">
        <f>C34-C33</f>
        <v>4332</v>
      </c>
      <c r="H34" s="332">
        <f>C34-(D34+E34)</f>
        <v>33570</v>
      </c>
    </row>
    <row r="35" ht="22.65" customHeight="1">
      <c r="B35" s="358">
        <v>43916</v>
      </c>
      <c r="C35" s="329">
        <v>43211</v>
      </c>
      <c r="D35" s="330">
        <v>262</v>
      </c>
      <c r="E35" s="330">
        <v>5678</v>
      </c>
      <c r="F35" s="330">
        <f>D35-D34</f>
        <v>56</v>
      </c>
      <c r="G35" s="330">
        <f>C35-C34</f>
        <v>5888</v>
      </c>
      <c r="H35" s="330">
        <f>C35-(D35+E35)</f>
        <v>37271</v>
      </c>
    </row>
    <row r="36" ht="22.65" customHeight="1">
      <c r="B36" s="358">
        <v>43917</v>
      </c>
      <c r="C36" s="331">
        <v>49039</v>
      </c>
      <c r="D36" s="332">
        <v>323</v>
      </c>
      <c r="E36" s="332">
        <v>6932</v>
      </c>
      <c r="F36" s="332">
        <f>D36-D35</f>
        <v>61</v>
      </c>
      <c r="G36" s="332">
        <f>C36-C35</f>
        <v>5828</v>
      </c>
      <c r="H36" s="332">
        <f>C36-(D36+E36)</f>
        <v>41784</v>
      </c>
    </row>
    <row r="37" ht="22.65" customHeight="1">
      <c r="B37" s="358">
        <v>43918</v>
      </c>
      <c r="C37" s="329">
        <v>54268</v>
      </c>
      <c r="D37" s="330">
        <v>398</v>
      </c>
      <c r="E37" s="330">
        <v>8481</v>
      </c>
      <c r="F37" s="330">
        <f>D37-D36</f>
        <v>75</v>
      </c>
      <c r="G37" s="330">
        <f>C37-C36</f>
        <v>5229</v>
      </c>
      <c r="H37" s="330">
        <f>C37-(D37+E37)</f>
        <v>45389</v>
      </c>
    </row>
    <row r="38" ht="22.65" customHeight="1">
      <c r="B38" s="358">
        <v>43919</v>
      </c>
      <c r="C38" s="331">
        <v>58655</v>
      </c>
      <c r="D38" s="332">
        <v>456</v>
      </c>
      <c r="E38" s="332">
        <v>9291</v>
      </c>
      <c r="F38" s="332">
        <f>D38-D37</f>
        <v>58</v>
      </c>
      <c r="G38" s="332">
        <f>C38-C37</f>
        <v>4387</v>
      </c>
      <c r="H38" s="332">
        <f>C38-(D38+E38)</f>
        <v>48908</v>
      </c>
    </row>
    <row r="39" ht="22.65" customHeight="1">
      <c r="B39" s="358">
        <v>43920</v>
      </c>
      <c r="C39" s="329">
        <v>66125</v>
      </c>
      <c r="D39" s="330">
        <v>616</v>
      </c>
      <c r="E39" s="330">
        <v>13500</v>
      </c>
      <c r="F39" s="330">
        <f>D39-D38</f>
        <v>160</v>
      </c>
      <c r="G39" s="330">
        <f>C39-C38</f>
        <v>7470</v>
      </c>
      <c r="H39" s="330">
        <f>C39-(D39+E39)</f>
        <v>52009</v>
      </c>
    </row>
    <row r="40" ht="22.65" customHeight="1">
      <c r="B40" s="358">
        <v>43921</v>
      </c>
      <c r="C40" s="331">
        <v>70985</v>
      </c>
      <c r="D40" s="332">
        <v>702</v>
      </c>
      <c r="E40" s="332">
        <v>15826</v>
      </c>
      <c r="F40" s="332">
        <f>D40-D39</f>
        <v>86</v>
      </c>
      <c r="G40" s="332">
        <f>C40-C39</f>
        <v>4860</v>
      </c>
      <c r="H40" s="332">
        <f>C40-(D40+E40)</f>
        <v>54457</v>
      </c>
    </row>
    <row r="41" ht="22.65" customHeight="1">
      <c r="B41" s="358">
        <v>43922</v>
      </c>
      <c r="C41" s="329">
        <v>77779</v>
      </c>
      <c r="D41" s="330">
        <v>909</v>
      </c>
      <c r="E41" s="330">
        <v>19175</v>
      </c>
      <c r="F41" s="330">
        <f>D41-D40</f>
        <v>207</v>
      </c>
      <c r="G41" s="330">
        <f>C41-C40</f>
        <v>6794</v>
      </c>
      <c r="H41" s="330">
        <f>C41-(D41+E41)</f>
        <v>57695</v>
      </c>
    </row>
    <row r="42" ht="22.65" customHeight="1">
      <c r="B42" s="358">
        <v>43923</v>
      </c>
      <c r="C42" s="331">
        <v>84788</v>
      </c>
      <c r="D42" s="332">
        <v>1107</v>
      </c>
      <c r="E42" s="332">
        <v>22440</v>
      </c>
      <c r="F42" s="332">
        <f>D42-D41</f>
        <v>198</v>
      </c>
      <c r="G42" s="332">
        <f>C42-C41</f>
        <v>7009</v>
      </c>
      <c r="H42" s="332">
        <f>C42-(D42+E42)</f>
        <v>61241</v>
      </c>
    </row>
    <row r="43" ht="22.65" customHeight="1">
      <c r="B43" s="358">
        <v>43924</v>
      </c>
      <c r="C43" s="329">
        <v>91159</v>
      </c>
      <c r="D43" s="330">
        <v>1275</v>
      </c>
      <c r="E43" s="330">
        <v>24981</v>
      </c>
      <c r="F43" s="330">
        <f>D43-D42</f>
        <v>168</v>
      </c>
      <c r="G43" s="330">
        <f>C43-C42</f>
        <v>6371</v>
      </c>
      <c r="H43" s="330">
        <f>C43-(D43+E43)</f>
        <v>64903</v>
      </c>
    </row>
    <row r="44" ht="22.65" customHeight="1">
      <c r="B44" s="358">
        <v>43925</v>
      </c>
      <c r="C44" s="331">
        <v>95614</v>
      </c>
      <c r="D44" s="332">
        <v>1427</v>
      </c>
      <c r="E44" s="332">
        <v>26144</v>
      </c>
      <c r="F44" s="332">
        <f>D44-D43</f>
        <v>152</v>
      </c>
      <c r="G44" s="332">
        <f>C44-C43</f>
        <v>4455</v>
      </c>
      <c r="H44" s="332">
        <f>C44-(D44+E44)</f>
        <v>68043</v>
      </c>
    </row>
    <row r="45" ht="22.65" customHeight="1">
      <c r="B45" s="358">
        <v>43926</v>
      </c>
      <c r="C45" s="329">
        <v>100024</v>
      </c>
      <c r="D45" s="330">
        <v>1576</v>
      </c>
      <c r="E45" s="330">
        <v>26469</v>
      </c>
      <c r="F45" s="330">
        <f>D45-D44</f>
        <v>149</v>
      </c>
      <c r="G45" s="330">
        <f>C45-C44</f>
        <v>4410</v>
      </c>
      <c r="H45" s="330">
        <f>C45-(D45+E45)</f>
        <v>71979</v>
      </c>
    </row>
    <row r="46" ht="22.65" customHeight="1">
      <c r="B46" s="358">
        <v>43927</v>
      </c>
      <c r="C46" s="331">
        <v>101806</v>
      </c>
      <c r="D46" s="332">
        <v>1680</v>
      </c>
      <c r="E46" s="332">
        <v>36081</v>
      </c>
      <c r="F46" s="332">
        <f>D46-D45</f>
        <v>104</v>
      </c>
      <c r="G46" s="332">
        <f>C46-C45</f>
        <v>1782</v>
      </c>
      <c r="H46" s="332">
        <f>C46-(D46+E46)</f>
        <v>64045</v>
      </c>
    </row>
    <row r="47" ht="22.65" customHeight="1">
      <c r="B47" s="358">
        <v>43928</v>
      </c>
      <c r="C47" s="329">
        <v>107458</v>
      </c>
      <c r="D47" s="330">
        <v>1983</v>
      </c>
      <c r="E47" s="330">
        <v>36287</v>
      </c>
      <c r="F47" s="330">
        <f>D47-D46</f>
        <v>303</v>
      </c>
      <c r="G47" s="330">
        <f>C47-C46</f>
        <v>5652</v>
      </c>
      <c r="H47" s="330">
        <f>C47-(D47+E47)</f>
        <v>69188</v>
      </c>
    </row>
    <row r="48" ht="22.65" customHeight="1">
      <c r="B48" s="358">
        <v>43929</v>
      </c>
      <c r="C48" s="331">
        <v>111779</v>
      </c>
      <c r="D48" s="332">
        <v>2196</v>
      </c>
      <c r="E48" s="332">
        <v>43656</v>
      </c>
      <c r="F48" s="332">
        <f>D48-D47</f>
        <v>213</v>
      </c>
      <c r="G48" s="332">
        <f>C48-C47</f>
        <v>4321</v>
      </c>
      <c r="H48" s="332">
        <f>C48-(D48+E48)</f>
        <v>65927</v>
      </c>
    </row>
    <row r="49" ht="22.65" customHeight="1">
      <c r="B49" s="358">
        <v>43930</v>
      </c>
      <c r="C49" s="329">
        <v>115523</v>
      </c>
      <c r="D49" s="330">
        <v>2451</v>
      </c>
      <c r="E49" s="330">
        <v>52407</v>
      </c>
      <c r="F49" s="330">
        <f>D49-D48</f>
        <v>255</v>
      </c>
      <c r="G49" s="330">
        <f>C49-C48</f>
        <v>3744</v>
      </c>
      <c r="H49" s="330">
        <f>C49-(D49+E49)</f>
        <v>60665</v>
      </c>
    </row>
    <row r="50" ht="22.65" customHeight="1">
      <c r="B50" s="358">
        <v>43931</v>
      </c>
      <c r="C50" s="331">
        <v>120157</v>
      </c>
      <c r="D50" s="332">
        <v>2688</v>
      </c>
      <c r="E50" s="332">
        <v>55980</v>
      </c>
      <c r="F50" s="332">
        <f>D50-D49</f>
        <v>237</v>
      </c>
      <c r="G50" s="332">
        <f>C50-C49</f>
        <v>4634</v>
      </c>
      <c r="H50" s="332">
        <f>C50-(D50+E50)</f>
        <v>61489</v>
      </c>
    </row>
    <row r="51" ht="22.65" customHeight="1">
      <c r="B51" s="358">
        <v>43932</v>
      </c>
      <c r="C51" s="329">
        <v>124288</v>
      </c>
      <c r="D51" s="330">
        <v>2736</v>
      </c>
      <c r="E51" s="330">
        <v>58190</v>
      </c>
      <c r="F51" s="330">
        <f>D51-D50</f>
        <v>48</v>
      </c>
      <c r="G51" s="330">
        <f>C51-C50</f>
        <v>4131</v>
      </c>
      <c r="H51" s="330">
        <f>C51-(D51+E51)</f>
        <v>63362</v>
      </c>
    </row>
    <row r="52" ht="22.65" customHeight="1">
      <c r="B52" s="358">
        <v>43933</v>
      </c>
      <c r="C52" s="331">
        <v>127459</v>
      </c>
      <c r="D52" s="332">
        <v>2996</v>
      </c>
      <c r="E52" s="332">
        <v>60260</v>
      </c>
      <c r="F52" s="332">
        <f>D52-D51</f>
        <v>260</v>
      </c>
      <c r="G52" s="332">
        <f>C52-C51</f>
        <v>3171</v>
      </c>
      <c r="H52" s="332">
        <f>C52-(D52+E52)</f>
        <v>64203</v>
      </c>
    </row>
    <row r="53" ht="22.65" customHeight="1">
      <c r="B53" s="358">
        <v>43934</v>
      </c>
      <c r="C53" s="329">
        <v>128208</v>
      </c>
      <c r="D53" s="330">
        <v>3043</v>
      </c>
      <c r="E53" s="330">
        <v>62925</v>
      </c>
      <c r="F53" s="330">
        <f>D53-D52</f>
        <v>47</v>
      </c>
      <c r="G53" s="330">
        <f>C53-C52</f>
        <v>749</v>
      </c>
      <c r="H53" s="330">
        <f>C53-(D53+E53)</f>
        <v>62240</v>
      </c>
    </row>
    <row r="54" ht="22.65" customHeight="1">
      <c r="B54" s="358">
        <v>43935</v>
      </c>
      <c r="C54" s="331">
        <v>131359</v>
      </c>
      <c r="D54" s="332">
        <v>3294</v>
      </c>
      <c r="E54" s="332">
        <v>67056</v>
      </c>
      <c r="F54" s="332">
        <f>D54-D53</f>
        <v>251</v>
      </c>
      <c r="G54" s="332">
        <f>C54-C53</f>
        <v>3151</v>
      </c>
      <c r="H54" s="332">
        <f>C54-(D54+E54)</f>
        <v>61009</v>
      </c>
    </row>
    <row r="55" ht="22.65" customHeight="1">
      <c r="B55" s="358">
        <v>43936</v>
      </c>
      <c r="C55" s="329">
        <v>133456</v>
      </c>
      <c r="D55" s="330">
        <v>3592</v>
      </c>
      <c r="E55" s="330">
        <v>71995</v>
      </c>
      <c r="F55" s="330">
        <f>D55-D54</f>
        <v>298</v>
      </c>
      <c r="G55" s="330">
        <f>C55-C54</f>
        <v>2097</v>
      </c>
      <c r="H55" s="330">
        <f>C55-(D55+E55)</f>
        <v>57869</v>
      </c>
    </row>
    <row r="56" ht="22.65" customHeight="1">
      <c r="B56" s="358">
        <v>43937</v>
      </c>
      <c r="C56" s="331">
        <v>136569</v>
      </c>
      <c r="D56" s="332">
        <v>3943</v>
      </c>
      <c r="E56" s="332">
        <v>76881</v>
      </c>
      <c r="F56" s="332">
        <f>D56-D55</f>
        <v>351</v>
      </c>
      <c r="G56" s="332">
        <f>C56-C55</f>
        <v>3113</v>
      </c>
      <c r="H56" s="332">
        <f>C56-(D56+E56)</f>
        <v>55745</v>
      </c>
    </row>
    <row r="57" ht="22.65" customHeight="1">
      <c r="B57" s="358">
        <v>43938</v>
      </c>
      <c r="C57" s="329">
        <v>139702</v>
      </c>
      <c r="D57" s="330">
        <v>4203</v>
      </c>
      <c r="E57" s="330">
        <v>83114</v>
      </c>
      <c r="F57" s="330">
        <f>D57-D56</f>
        <v>260</v>
      </c>
      <c r="G57" s="330">
        <f>C57-C56</f>
        <v>3133</v>
      </c>
      <c r="H57" s="330">
        <f>C57-(D57+E57)</f>
        <v>52385</v>
      </c>
    </row>
    <row r="58" ht="22.65" customHeight="1">
      <c r="B58" s="358">
        <v>43939</v>
      </c>
      <c r="C58" s="331">
        <v>143160</v>
      </c>
      <c r="D58" s="332">
        <v>4451</v>
      </c>
      <c r="E58" s="332">
        <v>85400</v>
      </c>
      <c r="F58" s="332">
        <f>D58-D57</f>
        <v>248</v>
      </c>
      <c r="G58" s="332">
        <f>C58-C57</f>
        <v>3458</v>
      </c>
      <c r="H58" s="332">
        <f>C58-(D58+E58)</f>
        <v>53309</v>
      </c>
    </row>
    <row r="59" ht="22.65" customHeight="1">
      <c r="B59" s="358">
        <v>43940</v>
      </c>
      <c r="C59" s="329">
        <v>145184</v>
      </c>
      <c r="D59" s="330">
        <v>4586</v>
      </c>
      <c r="E59" s="330">
        <v>88000</v>
      </c>
      <c r="F59" s="330">
        <f>D59-D58</f>
        <v>135</v>
      </c>
      <c r="G59" s="330">
        <f>C59-C58</f>
        <v>2024</v>
      </c>
      <c r="H59" s="330">
        <f>C59-(D59+E59)</f>
        <v>52598</v>
      </c>
    </row>
    <row r="60" ht="22.65" customHeight="1">
      <c r="B60" s="358">
        <v>43941</v>
      </c>
      <c r="C60" s="331">
        <v>146653</v>
      </c>
      <c r="D60" s="332">
        <v>4706</v>
      </c>
      <c r="E60" s="332">
        <v>91500</v>
      </c>
      <c r="F60" s="332">
        <f>D60-D59</f>
        <v>120</v>
      </c>
      <c r="G60" s="332">
        <f>C60-C59</f>
        <v>1469</v>
      </c>
      <c r="H60" s="332">
        <f>C60-(D60+E60)</f>
        <v>50447</v>
      </c>
    </row>
    <row r="61" ht="22.65" customHeight="1">
      <c r="B61" s="358">
        <v>43942</v>
      </c>
      <c r="C61" s="329">
        <v>148291</v>
      </c>
      <c r="D61" s="330">
        <v>5033</v>
      </c>
      <c r="E61" s="330">
        <v>95200</v>
      </c>
      <c r="F61" s="330">
        <f>D61-D60</f>
        <v>327</v>
      </c>
      <c r="G61" s="330">
        <f>C61-C60</f>
        <v>1638</v>
      </c>
      <c r="H61" s="330">
        <f>C61-(D61+E61)</f>
        <v>48058</v>
      </c>
    </row>
    <row r="62" ht="22.65" customHeight="1">
      <c r="B62" s="358">
        <v>43943</v>
      </c>
      <c r="C62" s="331">
        <v>150062</v>
      </c>
      <c r="D62" s="332">
        <v>5250</v>
      </c>
      <c r="E62" s="332">
        <v>99400</v>
      </c>
      <c r="F62" s="332">
        <f>D62-D61</f>
        <v>217</v>
      </c>
      <c r="G62" s="332">
        <f>C62-C61</f>
        <v>1771</v>
      </c>
      <c r="H62" s="332">
        <f>C62-(D62+E62)</f>
        <v>45412</v>
      </c>
    </row>
    <row r="63" ht="22.65" customHeight="1">
      <c r="B63" s="358">
        <v>43944</v>
      </c>
      <c r="C63" s="329">
        <v>151285</v>
      </c>
      <c r="D63" s="330">
        <v>5367</v>
      </c>
      <c r="E63" s="330">
        <v>103300</v>
      </c>
      <c r="F63" s="330">
        <f>D63-D62</f>
        <v>117</v>
      </c>
      <c r="G63" s="330">
        <f>C63-C62</f>
        <v>1223</v>
      </c>
      <c r="H63" s="330">
        <f>C63-(D63+E63)</f>
        <v>42618</v>
      </c>
    </row>
    <row r="64" ht="22.65" customHeight="1">
      <c r="B64" s="358">
        <v>43945</v>
      </c>
      <c r="C64" s="331">
        <v>154545</v>
      </c>
      <c r="D64" s="332">
        <v>5723</v>
      </c>
      <c r="E64" s="332">
        <v>106800</v>
      </c>
      <c r="F64" s="332">
        <f>D64-D63</f>
        <v>356</v>
      </c>
      <c r="G64" s="332">
        <f>C64-C63</f>
        <v>3260</v>
      </c>
      <c r="H64" s="332">
        <f>C64-(D64+E64)</f>
        <v>42022</v>
      </c>
    </row>
    <row r="65" ht="22.65" customHeight="1">
      <c r="B65" s="358">
        <v>43946</v>
      </c>
      <c r="C65" s="329">
        <v>156126</v>
      </c>
      <c r="D65" s="330">
        <v>5846</v>
      </c>
      <c r="E65" s="330">
        <v>109800</v>
      </c>
      <c r="F65" s="330">
        <f>D65-D64</f>
        <v>123</v>
      </c>
      <c r="G65" s="330">
        <f>C65-C64</f>
        <v>1581</v>
      </c>
      <c r="H65" s="330">
        <f>C65-(D65+E65)</f>
        <v>40480</v>
      </c>
    </row>
    <row r="66" ht="22.65" customHeight="1">
      <c r="B66" s="358">
        <v>43947</v>
      </c>
      <c r="C66" s="331">
        <v>157495</v>
      </c>
      <c r="D66" s="332">
        <v>5944</v>
      </c>
      <c r="E66" s="332">
        <v>112000</v>
      </c>
      <c r="F66" s="332">
        <f>D66-D65</f>
        <v>98</v>
      </c>
      <c r="G66" s="332">
        <f>C66-C65</f>
        <v>1369</v>
      </c>
      <c r="H66" s="332">
        <f>C66-(D66+E66)</f>
        <v>39551</v>
      </c>
    </row>
    <row r="67" ht="22.65" customHeight="1">
      <c r="B67" s="358">
        <v>43948</v>
      </c>
      <c r="C67" s="329">
        <v>158132</v>
      </c>
      <c r="D67" s="330">
        <v>6050</v>
      </c>
      <c r="E67" s="330">
        <v>114500</v>
      </c>
      <c r="F67" s="330">
        <f>D67-D66</f>
        <v>106</v>
      </c>
      <c r="G67" s="330">
        <f>C67-C66</f>
        <v>637</v>
      </c>
      <c r="H67" s="330">
        <f>C67-(D67+E67)</f>
        <v>37582</v>
      </c>
    </row>
    <row r="68" ht="22.65" customHeight="1">
      <c r="B68" s="358">
        <v>43949</v>
      </c>
      <c r="C68" s="331">
        <v>159431</v>
      </c>
      <c r="D68" s="332">
        <v>6215</v>
      </c>
      <c r="E68" s="332">
        <v>117400</v>
      </c>
      <c r="F68" s="332">
        <f>D68-D67</f>
        <v>165</v>
      </c>
      <c r="G68" s="332">
        <f>C68-C67</f>
        <v>1299</v>
      </c>
      <c r="H68" s="332">
        <f>C68-(D68+E68)</f>
        <v>35816</v>
      </c>
    </row>
    <row r="69" ht="22.65" customHeight="1">
      <c r="B69" s="358">
        <v>43950</v>
      </c>
      <c r="C69" s="329">
        <v>161173</v>
      </c>
      <c r="D69" s="330">
        <v>6399</v>
      </c>
      <c r="E69" s="330">
        <v>120400</v>
      </c>
      <c r="F69" s="330">
        <f>D69-D68</f>
        <v>184</v>
      </c>
      <c r="G69" s="330">
        <f>C69-C68</f>
        <v>1742</v>
      </c>
      <c r="H69" s="330">
        <f>C69-(D69+E69)</f>
        <v>34374</v>
      </c>
    </row>
    <row r="70" ht="22.65" customHeight="1">
      <c r="B70" s="358">
        <v>43951</v>
      </c>
      <c r="C70" s="331">
        <v>162530</v>
      </c>
      <c r="D70" s="332">
        <v>6572</v>
      </c>
      <c r="E70" s="332">
        <v>123500</v>
      </c>
      <c r="F70" s="332">
        <f>D70-D69</f>
        <v>173</v>
      </c>
      <c r="G70" s="332">
        <f>C70-C69</f>
        <v>1357</v>
      </c>
      <c r="H70" s="332">
        <f>C70-(D70+E70)</f>
        <v>32458</v>
      </c>
    </row>
    <row r="71" ht="22.65" customHeight="1">
      <c r="B71" s="358">
        <v>43952</v>
      </c>
      <c r="C71" s="329">
        <v>163936</v>
      </c>
      <c r="D71" s="330">
        <v>6708</v>
      </c>
      <c r="E71" s="330">
        <v>126900</v>
      </c>
      <c r="F71" s="330">
        <f>D71-D70</f>
        <v>136</v>
      </c>
      <c r="G71" s="330">
        <f>C71-C70</f>
        <v>1406</v>
      </c>
      <c r="H71" s="330">
        <f>C71-(D71+E71)</f>
        <v>30328</v>
      </c>
    </row>
    <row r="72" ht="22.65" customHeight="1">
      <c r="B72" s="358">
        <v>43953</v>
      </c>
      <c r="C72" s="331">
        <v>164967</v>
      </c>
      <c r="D72" s="332">
        <v>6794</v>
      </c>
      <c r="E72" s="332">
        <v>129000</v>
      </c>
      <c r="F72" s="332">
        <f>D72-D71</f>
        <v>86</v>
      </c>
      <c r="G72" s="332">
        <f>C72-C71</f>
        <v>1031</v>
      </c>
      <c r="H72" s="332">
        <f>C72-(D72+E72)</f>
        <v>29173</v>
      </c>
    </row>
    <row r="73" ht="22.65" customHeight="1">
      <c r="B73" s="358">
        <v>43954</v>
      </c>
      <c r="C73" s="329">
        <v>165565</v>
      </c>
      <c r="D73" s="330">
        <v>6848</v>
      </c>
      <c r="E73" s="330">
        <v>130600</v>
      </c>
      <c r="F73" s="330">
        <f>D73-D72</f>
        <v>54</v>
      </c>
      <c r="G73" s="330">
        <f>C73-C72</f>
        <v>598</v>
      </c>
      <c r="H73" s="330">
        <f>C73-(D73+E73)</f>
        <v>28117</v>
      </c>
    </row>
    <row r="74" ht="22.65" customHeight="1">
      <c r="B74" s="358">
        <v>43955</v>
      </c>
      <c r="C74" s="331">
        <v>165914</v>
      </c>
      <c r="D74" s="332">
        <v>6935</v>
      </c>
      <c r="E74" s="332">
        <v>132700</v>
      </c>
      <c r="F74" s="332">
        <f>D74-D73</f>
        <v>87</v>
      </c>
      <c r="G74" s="332">
        <f>C74-C73</f>
        <v>349</v>
      </c>
      <c r="H74" s="332">
        <f>C74-(D74+E74)</f>
        <v>26279</v>
      </c>
    </row>
    <row r="75" ht="22.65" customHeight="1">
      <c r="B75" s="358">
        <v>43956</v>
      </c>
      <c r="C75" s="329">
        <v>166706</v>
      </c>
      <c r="D75" s="330">
        <v>6993</v>
      </c>
      <c r="E75" s="330">
        <v>135278</v>
      </c>
      <c r="F75" s="330">
        <f>D75-D74</f>
        <v>58</v>
      </c>
      <c r="G75" s="330">
        <f>C75-C74</f>
        <v>792</v>
      </c>
      <c r="H75" s="330">
        <f>C75-(D75+E75)</f>
        <v>24435</v>
      </c>
    </row>
    <row r="76" ht="22.65" customHeight="1">
      <c r="B76" s="358">
        <v>43957</v>
      </c>
      <c r="C76" s="331">
        <v>167817</v>
      </c>
      <c r="D76" s="332">
        <v>7275</v>
      </c>
      <c r="E76" s="332">
        <v>137696</v>
      </c>
      <c r="F76" s="332">
        <f>D76-D75</f>
        <v>282</v>
      </c>
      <c r="G76" s="332">
        <f>C76-C75</f>
        <v>1111</v>
      </c>
      <c r="H76" s="332">
        <f>C76-(D76+E76)</f>
        <v>22846</v>
      </c>
    </row>
    <row r="77" ht="22.65" customHeight="1">
      <c r="B77" s="358">
        <v>43958</v>
      </c>
      <c r="C77" s="329">
        <v>169430</v>
      </c>
      <c r="D77" s="330">
        <v>7392</v>
      </c>
      <c r="E77" s="330">
        <v>140004</v>
      </c>
      <c r="F77" s="330">
        <f>D77-D76</f>
        <v>117</v>
      </c>
      <c r="G77" s="330">
        <f>C77-C76</f>
        <v>1613</v>
      </c>
      <c r="H77" s="330">
        <f>C77-(D77+E77)</f>
        <v>22034</v>
      </c>
    </row>
    <row r="78" ht="22.65" customHeight="1">
      <c r="B78" s="358">
        <v>43959</v>
      </c>
      <c r="C78" s="331">
        <v>170489</v>
      </c>
      <c r="D78" s="332">
        <v>7468</v>
      </c>
      <c r="E78" s="332">
        <v>141936</v>
      </c>
      <c r="F78" s="332">
        <f>D78-D77</f>
        <v>76</v>
      </c>
      <c r="G78" s="332">
        <f>C78-C77</f>
        <v>1059</v>
      </c>
      <c r="H78" s="332">
        <f>C78-(D78+E78)</f>
        <v>21085</v>
      </c>
    </row>
    <row r="79" ht="22.65" customHeight="1">
      <c r="B79" s="358">
        <v>43960</v>
      </c>
      <c r="C79" s="329">
        <v>171324</v>
      </c>
      <c r="D79" s="330">
        <v>7549</v>
      </c>
      <c r="E79" s="330">
        <v>143370</v>
      </c>
      <c r="F79" s="330">
        <f>D79-D78</f>
        <v>81</v>
      </c>
      <c r="G79" s="330">
        <f>C79-C78</f>
        <v>835</v>
      </c>
      <c r="H79" s="330">
        <f>C79-(D79+E79)</f>
        <v>20405</v>
      </c>
    </row>
    <row r="80" ht="22.65" customHeight="1">
      <c r="B80" s="358">
        <v>43961</v>
      </c>
      <c r="C80" s="331">
        <v>171780</v>
      </c>
      <c r="D80" s="332">
        <v>7560</v>
      </c>
      <c r="E80" s="332">
        <v>144575</v>
      </c>
      <c r="F80" s="332">
        <f>D80-D79</f>
        <v>11</v>
      </c>
      <c r="G80" s="332">
        <f>C80-C79</f>
        <v>456</v>
      </c>
      <c r="H80" s="332">
        <f>C80-(D80+E80)</f>
        <v>19645</v>
      </c>
    </row>
    <row r="81" ht="22.65" customHeight="1">
      <c r="B81" s="358">
        <v>43962</v>
      </c>
      <c r="C81" s="329">
        <v>172517</v>
      </c>
      <c r="D81" s="330">
        <v>7653</v>
      </c>
      <c r="E81" s="330">
        <v>145617</v>
      </c>
      <c r="F81" s="330">
        <f>D81-D80</f>
        <v>93</v>
      </c>
      <c r="G81" s="330">
        <f>C81-C80</f>
        <v>737</v>
      </c>
      <c r="H81" s="330">
        <f>C81-(D81+E81)</f>
        <v>19247</v>
      </c>
    </row>
    <row r="82" ht="22.65" customHeight="1">
      <c r="B82" s="358">
        <v>43963</v>
      </c>
      <c r="C82" s="331">
        <v>173042</v>
      </c>
      <c r="D82" s="332">
        <v>7722</v>
      </c>
      <c r="E82" s="332">
        <v>147298</v>
      </c>
      <c r="F82" s="332">
        <f>D82-D81</f>
        <v>69</v>
      </c>
      <c r="G82" s="332">
        <f>C82-C81</f>
        <v>525</v>
      </c>
      <c r="H82" s="332">
        <f>C82-(D82+E82)</f>
        <v>18022</v>
      </c>
    </row>
    <row r="83" ht="22.65" customHeight="1">
      <c r="B83" s="358">
        <v>43964</v>
      </c>
      <c r="C83" s="329">
        <v>174098</v>
      </c>
      <c r="D83" s="330">
        <v>7859</v>
      </c>
      <c r="E83" s="330">
        <v>148700</v>
      </c>
      <c r="F83" s="330">
        <f>D83-D82</f>
        <v>137</v>
      </c>
      <c r="G83" s="330">
        <f>C83-C82</f>
        <v>1056</v>
      </c>
      <c r="H83" s="330">
        <f>C83-(D83+E83)</f>
        <v>17539</v>
      </c>
    </row>
    <row r="84" ht="22.65" customHeight="1">
      <c r="B84" s="358">
        <v>43965</v>
      </c>
      <c r="C84" s="331">
        <v>174478</v>
      </c>
      <c r="D84" s="332">
        <v>7884</v>
      </c>
      <c r="E84" s="332">
        <v>150300</v>
      </c>
      <c r="F84" s="332">
        <f>D84-D83</f>
        <v>25</v>
      </c>
      <c r="G84" s="332">
        <f>C84-C83</f>
        <v>380</v>
      </c>
      <c r="H84" s="332">
        <f>C84-(D84+E84)</f>
        <v>16294</v>
      </c>
    </row>
    <row r="85" ht="22.65" customHeight="1">
      <c r="B85" s="358">
        <v>43966</v>
      </c>
      <c r="C85" s="329">
        <v>175233</v>
      </c>
      <c r="D85" s="330">
        <v>7897</v>
      </c>
      <c r="E85" s="330">
        <v>151597</v>
      </c>
      <c r="F85" s="330">
        <f>D85-D84</f>
        <v>13</v>
      </c>
      <c r="G85" s="330">
        <f>C85-C84</f>
        <v>755</v>
      </c>
      <c r="H85" s="330">
        <f>C85-(D85+E85)</f>
        <v>15739</v>
      </c>
    </row>
    <row r="86" ht="22.65" customHeight="1">
      <c r="B86" s="358">
        <v>43967</v>
      </c>
      <c r="C86" s="331">
        <v>175752</v>
      </c>
      <c r="D86" s="332">
        <v>7938</v>
      </c>
      <c r="E86" s="332">
        <v>152600</v>
      </c>
      <c r="F86" s="332">
        <f>D86-D85</f>
        <v>41</v>
      </c>
      <c r="G86" s="332">
        <f>C86-C85</f>
        <v>519</v>
      </c>
      <c r="H86" s="332">
        <f>C86-(D86+E86)</f>
        <v>15214</v>
      </c>
    </row>
    <row r="87" ht="22.65" customHeight="1">
      <c r="B87" s="358">
        <v>43968</v>
      </c>
      <c r="C87" s="329">
        <v>176369</v>
      </c>
      <c r="D87" s="330">
        <v>7962</v>
      </c>
      <c r="E87" s="330">
        <v>154011</v>
      </c>
      <c r="F87" s="330">
        <f>D87-D86</f>
        <v>24</v>
      </c>
      <c r="G87" s="330">
        <f>C87-C86</f>
        <v>617</v>
      </c>
      <c r="H87" s="330">
        <f>C87-(D87+E87)</f>
        <v>14396</v>
      </c>
    </row>
    <row r="88" ht="22.65" customHeight="1">
      <c r="B88" s="358">
        <v>43969</v>
      </c>
      <c r="C88" s="331">
        <v>176551</v>
      </c>
      <c r="D88" s="332">
        <v>8003</v>
      </c>
      <c r="E88" s="332">
        <v>155041</v>
      </c>
      <c r="F88" s="332">
        <f>D88-D87</f>
        <v>41</v>
      </c>
      <c r="G88" s="332">
        <f>C88-C87</f>
        <v>182</v>
      </c>
      <c r="H88" s="332">
        <f>C88-(D88+E88)</f>
        <v>13507</v>
      </c>
    </row>
    <row r="89" ht="22.65" customHeight="1">
      <c r="B89" s="358">
        <v>43970</v>
      </c>
      <c r="C89" s="329">
        <v>177778</v>
      </c>
      <c r="D89" s="330">
        <v>8081</v>
      </c>
      <c r="E89" s="330">
        <v>155681</v>
      </c>
      <c r="F89" s="330">
        <f>D89-D88</f>
        <v>78</v>
      </c>
      <c r="G89" s="330">
        <f>C89-C88</f>
        <v>1227</v>
      </c>
      <c r="H89" s="330">
        <f>C89-(D89+E89)</f>
        <v>14016</v>
      </c>
    </row>
    <row r="90" ht="22.65" customHeight="1">
      <c r="B90" s="358">
        <v>43971</v>
      </c>
      <c r="C90" s="331">
        <v>178473</v>
      </c>
      <c r="D90" s="332">
        <v>8144</v>
      </c>
      <c r="E90" s="332">
        <v>156966</v>
      </c>
      <c r="F90" s="332">
        <f>D90-D89</f>
        <v>63</v>
      </c>
      <c r="G90" s="332">
        <f>C90-C89</f>
        <v>695</v>
      </c>
      <c r="H90" s="332">
        <f>C90-(D90+E90)</f>
        <v>13363</v>
      </c>
    </row>
    <row r="91" ht="22.65" customHeight="1">
      <c r="B91" s="358">
        <v>43972</v>
      </c>
      <c r="C91" s="329">
        <v>178748</v>
      </c>
      <c r="D91" s="330">
        <v>8203</v>
      </c>
      <c r="E91" s="330">
        <v>158057</v>
      </c>
      <c r="F91" s="330">
        <f>D91-D90</f>
        <v>59</v>
      </c>
      <c r="G91" s="330">
        <f>C91-C90</f>
        <v>275</v>
      </c>
      <c r="H91" s="330">
        <f>C91-(D91+E91)</f>
        <v>12488</v>
      </c>
    </row>
    <row r="92" ht="22.65" customHeight="1">
      <c r="B92" s="358">
        <v>43973</v>
      </c>
      <c r="C92" s="331">
        <v>179710</v>
      </c>
      <c r="D92" s="332">
        <v>8228</v>
      </c>
      <c r="E92" s="332">
        <v>159064</v>
      </c>
      <c r="F92" s="332">
        <f>D92-D91</f>
        <v>25</v>
      </c>
      <c r="G92" s="332">
        <f>C92-C91</f>
        <v>962</v>
      </c>
      <c r="H92" s="332">
        <f>C92-(D92+E92)</f>
        <v>12418</v>
      </c>
    </row>
    <row r="93" ht="22.65" customHeight="1">
      <c r="B93" s="358">
        <v>43974</v>
      </c>
      <c r="C93" s="329">
        <v>179945</v>
      </c>
      <c r="D93" s="330">
        <v>8261</v>
      </c>
      <c r="E93" s="330">
        <v>159716</v>
      </c>
      <c r="F93" s="330">
        <f>D93-D92</f>
        <v>33</v>
      </c>
      <c r="G93" s="330">
        <f>C93-C92</f>
        <v>235</v>
      </c>
      <c r="H93" s="330">
        <f>C93-(D93+E93)</f>
        <v>11968</v>
      </c>
    </row>
    <row r="94" ht="22.65" customHeight="1">
      <c r="B94" s="358">
        <v>43975</v>
      </c>
      <c r="C94" s="331">
        <v>180328</v>
      </c>
      <c r="D94" s="332">
        <v>8283</v>
      </c>
      <c r="E94" s="332">
        <v>160281</v>
      </c>
      <c r="F94" s="332">
        <f>D94-D93</f>
        <v>22</v>
      </c>
      <c r="G94" s="332">
        <f>C94-C93</f>
        <v>383</v>
      </c>
      <c r="H94" s="332">
        <f>C94-(D94+E94)</f>
        <v>11764</v>
      </c>
    </row>
    <row r="95" ht="22.65" customHeight="1">
      <c r="B95" s="358">
        <v>43976</v>
      </c>
      <c r="C95" s="329">
        <v>180595</v>
      </c>
      <c r="D95" s="330">
        <v>8309</v>
      </c>
      <c r="E95" s="330">
        <v>161199</v>
      </c>
      <c r="F95" s="330">
        <f>D95-D94</f>
        <v>26</v>
      </c>
      <c r="G95" s="330">
        <f>C95-C94</f>
        <v>267</v>
      </c>
      <c r="H95" s="330">
        <f>C95-(D95+E95)</f>
        <v>11087</v>
      </c>
    </row>
    <row r="96" ht="22.65" customHeight="1">
      <c r="B96" s="358">
        <v>43977</v>
      </c>
      <c r="C96" s="331">
        <v>181189</v>
      </c>
      <c r="D96" s="332">
        <v>8372</v>
      </c>
      <c r="E96" s="332">
        <v>161967</v>
      </c>
      <c r="F96" s="332">
        <f>D96-D95</f>
        <v>63</v>
      </c>
      <c r="G96" s="332">
        <f>C96-C95</f>
        <v>594</v>
      </c>
      <c r="H96" s="332">
        <f>C96-(D96+E96)</f>
        <v>10850</v>
      </c>
    </row>
    <row r="97" ht="22.65" customHeight="1">
      <c r="B97" s="358">
        <v>43978</v>
      </c>
      <c r="C97" s="329">
        <v>181524</v>
      </c>
      <c r="D97" s="330">
        <v>8428</v>
      </c>
      <c r="E97" s="330">
        <v>162820</v>
      </c>
      <c r="F97" s="330">
        <f>D97-D96</f>
        <v>56</v>
      </c>
      <c r="G97" s="330">
        <f>C97-C96</f>
        <v>335</v>
      </c>
      <c r="H97" s="330">
        <f>C97-(D97+E97)</f>
        <v>10276</v>
      </c>
    </row>
    <row r="98" ht="22.65" customHeight="1">
      <c r="B98" s="358">
        <v>43979</v>
      </c>
      <c r="C98" s="331">
        <v>182196</v>
      </c>
      <c r="D98" s="332">
        <v>8470</v>
      </c>
      <c r="E98" s="332">
        <v>163360</v>
      </c>
      <c r="F98" s="332">
        <f>D98-D97</f>
        <v>42</v>
      </c>
      <c r="G98" s="332">
        <f>C98-C97</f>
        <v>672</v>
      </c>
      <c r="H98" s="332">
        <f>C98-(D98+E98)</f>
        <v>10366</v>
      </c>
    </row>
    <row r="99" ht="22.65" customHeight="1">
      <c r="B99" s="358">
        <v>43980</v>
      </c>
      <c r="C99" s="329">
        <v>182922</v>
      </c>
      <c r="D99" s="330">
        <v>8504</v>
      </c>
      <c r="E99" s="330">
        <v>164245</v>
      </c>
      <c r="F99" s="330">
        <f>D99-D98</f>
        <v>34</v>
      </c>
      <c r="G99" s="330">
        <f>C99-C98</f>
        <v>726</v>
      </c>
      <c r="H99" s="330">
        <f>C99-(D99+E99)</f>
        <v>10173</v>
      </c>
    </row>
    <row r="100" ht="22.65" customHeight="1">
      <c r="B100" s="358">
        <v>43981</v>
      </c>
      <c r="C100" s="331">
        <v>183189</v>
      </c>
      <c r="D100" s="332">
        <v>8530</v>
      </c>
      <c r="E100" s="332">
        <v>164908</v>
      </c>
      <c r="F100" s="332">
        <f>D100-D99</f>
        <v>26</v>
      </c>
      <c r="G100" s="332">
        <f>C100-C99</f>
        <v>267</v>
      </c>
      <c r="H100" s="332">
        <f>C100-(D100+E100)</f>
        <v>9751</v>
      </c>
    </row>
    <row r="101" ht="22.65" customHeight="1">
      <c r="B101" s="358">
        <v>43982</v>
      </c>
      <c r="C101" s="329">
        <v>183410</v>
      </c>
      <c r="D101" s="330">
        <v>8540</v>
      </c>
      <c r="E101" s="330">
        <v>165352</v>
      </c>
      <c r="F101" s="330">
        <f>D101-D100</f>
        <v>10</v>
      </c>
      <c r="G101" s="330">
        <f>C101-C100</f>
        <v>221</v>
      </c>
      <c r="H101" s="330">
        <f>C101-(D101+E101)</f>
        <v>9518</v>
      </c>
    </row>
    <row r="102" ht="22.65" customHeight="1">
      <c r="B102" s="358">
        <v>43983</v>
      </c>
      <c r="C102" s="331">
        <v>183594</v>
      </c>
      <c r="D102" s="332">
        <v>8555</v>
      </c>
      <c r="E102" s="332">
        <v>165632</v>
      </c>
      <c r="F102" s="332">
        <f>D102-D101</f>
        <v>15</v>
      </c>
      <c r="G102" s="332">
        <f>C102-C101</f>
        <v>184</v>
      </c>
      <c r="H102" s="332">
        <f>C102-(D102+E102)</f>
        <v>9407</v>
      </c>
    </row>
    <row r="103" ht="22.65" customHeight="1">
      <c r="B103" s="358">
        <v>43984</v>
      </c>
      <c r="C103" s="329">
        <v>183771</v>
      </c>
      <c r="D103" s="330">
        <v>8557</v>
      </c>
      <c r="E103" s="330">
        <v>166343</v>
      </c>
      <c r="F103" s="330">
        <f>D103-D102</f>
        <v>2</v>
      </c>
      <c r="G103" s="330">
        <f>C103-C102</f>
        <v>177</v>
      </c>
      <c r="H103" s="330">
        <f>C103-(D103+E103)</f>
        <v>8871</v>
      </c>
    </row>
    <row r="104" ht="22.65" customHeight="1">
      <c r="B104" s="358">
        <v>43985</v>
      </c>
      <c r="C104" s="331">
        <v>184121</v>
      </c>
      <c r="D104" s="332">
        <v>8602</v>
      </c>
      <c r="E104" s="332">
        <v>167453</v>
      </c>
      <c r="F104" s="332">
        <f>D104-D103</f>
        <v>45</v>
      </c>
      <c r="G104" s="332">
        <f>C104-C103</f>
        <v>350</v>
      </c>
      <c r="H104" s="332">
        <f>C104-(D104+E104)</f>
        <v>8066</v>
      </c>
    </row>
    <row r="105" ht="22.65" customHeight="1">
      <c r="B105" s="358">
        <v>43986</v>
      </c>
      <c r="C105" s="329">
        <v>184472</v>
      </c>
      <c r="D105" s="330">
        <v>8635</v>
      </c>
      <c r="E105" s="330">
        <v>167909</v>
      </c>
      <c r="F105" s="330">
        <f>D105-D104</f>
        <v>33</v>
      </c>
      <c r="G105" s="330">
        <f>C105-C104</f>
        <v>351</v>
      </c>
      <c r="H105" s="330">
        <f>C105-(D105+E105)</f>
        <v>7928</v>
      </c>
    </row>
    <row r="106" ht="22.65" customHeight="1">
      <c r="B106" s="358">
        <v>43987</v>
      </c>
      <c r="C106" s="331">
        <v>184924</v>
      </c>
      <c r="D106" s="332">
        <v>8658</v>
      </c>
      <c r="E106" s="332">
        <v>168480</v>
      </c>
      <c r="F106" s="332">
        <f>D106-D105</f>
        <v>23</v>
      </c>
      <c r="G106" s="332">
        <f>C106-C105</f>
        <v>452</v>
      </c>
      <c r="H106" s="332">
        <f>C106-(D106+E106)</f>
        <v>7786</v>
      </c>
    </row>
    <row r="107" ht="22.65" customHeight="1">
      <c r="B107" s="358">
        <v>43988</v>
      </c>
      <c r="C107" s="329">
        <v>185450</v>
      </c>
      <c r="D107" s="330">
        <v>8673</v>
      </c>
      <c r="E107" s="330">
        <v>168958</v>
      </c>
      <c r="F107" s="330">
        <f>D107-D106</f>
        <v>15</v>
      </c>
      <c r="G107" s="330">
        <f>C107-C106</f>
        <v>526</v>
      </c>
      <c r="H107" s="330">
        <f>C107-(D107+E107)</f>
        <v>7819</v>
      </c>
    </row>
    <row r="108" ht="22.65" customHeight="1">
      <c r="B108" s="358">
        <v>43989</v>
      </c>
      <c r="C108" s="331">
        <v>185750</v>
      </c>
      <c r="D108" s="332">
        <v>8685</v>
      </c>
      <c r="E108" s="332">
        <v>169224</v>
      </c>
      <c r="F108" s="332">
        <f>D108-D107</f>
        <v>12</v>
      </c>
      <c r="G108" s="332">
        <f>C108-C107</f>
        <v>300</v>
      </c>
      <c r="H108" s="332">
        <f>C108-(D108+E108)</f>
        <v>7841</v>
      </c>
    </row>
    <row r="109" ht="22.65" customHeight="1">
      <c r="B109" s="358">
        <v>43990</v>
      </c>
      <c r="C109" s="329">
        <v>186109</v>
      </c>
      <c r="D109" s="330">
        <v>8695</v>
      </c>
      <c r="E109" s="330">
        <v>169556</v>
      </c>
      <c r="F109" s="330">
        <f>D109-D108</f>
        <v>10</v>
      </c>
      <c r="G109" s="330">
        <f>C109-C108</f>
        <v>359</v>
      </c>
      <c r="H109" s="330">
        <f>C109-(D109+E109)</f>
        <v>7858</v>
      </c>
    </row>
    <row r="110" ht="22.65" customHeight="1">
      <c r="B110" s="358">
        <v>43991</v>
      </c>
      <c r="C110" s="331">
        <v>186506</v>
      </c>
      <c r="D110" s="332">
        <v>8736</v>
      </c>
      <c r="E110" s="332">
        <v>170129</v>
      </c>
      <c r="F110" s="332">
        <f>D110-D109</f>
        <v>41</v>
      </c>
      <c r="G110" s="332">
        <f>C110-C109</f>
        <v>397</v>
      </c>
      <c r="H110" s="332">
        <f>C110-(D110+E110)</f>
        <v>7641</v>
      </c>
    </row>
    <row r="111" ht="22.65" customHeight="1">
      <c r="B111" s="358">
        <v>43992</v>
      </c>
      <c r="C111" s="329">
        <v>186522</v>
      </c>
      <c r="D111" s="330">
        <v>8752</v>
      </c>
      <c r="E111" s="330">
        <v>170630</v>
      </c>
      <c r="F111" s="330">
        <f>D111-D110</f>
        <v>16</v>
      </c>
      <c r="G111" s="330">
        <f>C111-C110</f>
        <v>16</v>
      </c>
      <c r="H111" s="330">
        <f>C111-(D111+E111)</f>
        <v>7140</v>
      </c>
    </row>
    <row r="112" ht="22.65" customHeight="1">
      <c r="B112" s="358">
        <v>43993</v>
      </c>
      <c r="C112" s="331">
        <v>186691</v>
      </c>
      <c r="D112" s="332">
        <v>8772</v>
      </c>
      <c r="E112" s="332">
        <v>170961</v>
      </c>
      <c r="F112" s="332">
        <f>D112-D111</f>
        <v>20</v>
      </c>
      <c r="G112" s="332">
        <f>C112-C111</f>
        <v>169</v>
      </c>
      <c r="H112" s="332">
        <f>C112-(D112+E112)</f>
        <v>6958</v>
      </c>
    </row>
    <row r="113" ht="22.65" customHeight="1">
      <c r="B113" s="358">
        <v>43994</v>
      </c>
      <c r="C113" s="329">
        <v>187226</v>
      </c>
      <c r="D113" s="330">
        <v>8783</v>
      </c>
      <c r="E113" s="330">
        <v>171535</v>
      </c>
      <c r="F113" s="330">
        <f>D113-D112</f>
        <v>11</v>
      </c>
      <c r="G113" s="330">
        <f>C113-C112</f>
        <v>535</v>
      </c>
      <c r="H113" s="330">
        <f>C113-(D113+E113)</f>
        <v>6908</v>
      </c>
    </row>
    <row r="114" ht="22.65" customHeight="1">
      <c r="B114" s="358">
        <v>43995</v>
      </c>
      <c r="C114" s="331">
        <v>187267</v>
      </c>
      <c r="D114" s="332">
        <v>8793</v>
      </c>
      <c r="E114" s="332">
        <v>171970</v>
      </c>
      <c r="F114" s="332">
        <f>D114-D113</f>
        <v>10</v>
      </c>
      <c r="G114" s="332">
        <f>C114-C113</f>
        <v>41</v>
      </c>
      <c r="H114" s="332">
        <f>C114-(D114+E114)</f>
        <v>6504</v>
      </c>
    </row>
    <row r="115" ht="22.65" customHeight="1">
      <c r="B115" s="358">
        <v>43996</v>
      </c>
      <c r="C115" s="329">
        <v>187518</v>
      </c>
      <c r="D115" s="330">
        <v>8801</v>
      </c>
      <c r="E115" s="330">
        <v>172089</v>
      </c>
      <c r="F115" s="330">
        <f>D115-D114</f>
        <v>8</v>
      </c>
      <c r="G115" s="330">
        <f>C115-C114</f>
        <v>251</v>
      </c>
      <c r="H115" s="330">
        <f>C115-(D115+E115)</f>
        <v>6628</v>
      </c>
    </row>
    <row r="116" ht="22.65" customHeight="1">
      <c r="B116" s="358">
        <v>43997</v>
      </c>
      <c r="C116" s="331">
        <v>187682</v>
      </c>
      <c r="D116" s="332">
        <v>8807</v>
      </c>
      <c r="E116" s="332">
        <v>172692</v>
      </c>
      <c r="F116" s="332">
        <f>D116-D115</f>
        <v>6</v>
      </c>
      <c r="G116" s="332">
        <f>C116-C115</f>
        <v>164</v>
      </c>
      <c r="H116" s="332">
        <f>C116-(D116+E116)</f>
        <v>6183</v>
      </c>
    </row>
    <row r="117" ht="22.65" customHeight="1">
      <c r="B117" s="358">
        <v>43998</v>
      </c>
      <c r="C117" s="329">
        <v>188252</v>
      </c>
      <c r="D117" s="330">
        <v>8820</v>
      </c>
      <c r="E117" s="330">
        <v>172842</v>
      </c>
      <c r="F117" s="330">
        <f>D117-D116</f>
        <v>13</v>
      </c>
      <c r="G117" s="330">
        <f>C117-C116</f>
        <v>570</v>
      </c>
      <c r="H117" s="330">
        <f>C117-(D117+E117)</f>
        <v>6590</v>
      </c>
    </row>
    <row r="118" ht="22.65" customHeight="1">
      <c r="B118" s="358">
        <v>43999</v>
      </c>
      <c r="C118" s="331">
        <v>189261</v>
      </c>
      <c r="D118" s="332">
        <v>8851</v>
      </c>
      <c r="E118" s="332">
        <v>173599</v>
      </c>
      <c r="F118" s="332">
        <f>D118-D117</f>
        <v>31</v>
      </c>
      <c r="G118" s="332">
        <f>C118-C117</f>
        <v>1009</v>
      </c>
      <c r="H118" s="332">
        <f>C118-(D118+E118)</f>
        <v>6811</v>
      </c>
    </row>
    <row r="119" ht="22.65" customHeight="1">
      <c r="B119" s="358">
        <v>44000</v>
      </c>
      <c r="C119" s="329">
        <v>189810</v>
      </c>
      <c r="D119" s="330">
        <v>8875</v>
      </c>
      <c r="E119" s="330">
        <v>173847</v>
      </c>
      <c r="F119" s="330">
        <f>D119-D118</f>
        <v>24</v>
      </c>
      <c r="G119" s="330">
        <f>C119-C118</f>
        <v>549</v>
      </c>
      <c r="H119" s="330">
        <f>C119-(D119+E119)</f>
        <v>7088</v>
      </c>
    </row>
    <row r="120" ht="22.65" customHeight="1">
      <c r="B120" s="358">
        <v>44001</v>
      </c>
      <c r="C120" s="331">
        <v>190299</v>
      </c>
      <c r="D120" s="332">
        <v>8887</v>
      </c>
      <c r="E120" s="332">
        <v>173972</v>
      </c>
      <c r="F120" s="332">
        <f>D120-D119</f>
        <v>12</v>
      </c>
      <c r="G120" s="332">
        <f>C120-C119</f>
        <v>489</v>
      </c>
      <c r="H120" s="332">
        <f>C120-(D120+E120)</f>
        <v>7440</v>
      </c>
    </row>
    <row r="121" ht="22.65" customHeight="1">
      <c r="B121" s="358">
        <v>44002</v>
      </c>
      <c r="C121" s="329">
        <v>190670</v>
      </c>
      <c r="D121" s="330">
        <v>8895</v>
      </c>
      <c r="E121" s="330">
        <v>174609</v>
      </c>
      <c r="F121" s="330">
        <f>D121-D120</f>
        <v>8</v>
      </c>
      <c r="G121" s="330">
        <f>C121-C120</f>
        <v>371</v>
      </c>
      <c r="H121" s="330">
        <f>C121-(D121+E121)</f>
        <v>7166</v>
      </c>
    </row>
    <row r="122" ht="22.65" customHeight="1">
      <c r="B122" s="358">
        <v>44003</v>
      </c>
      <c r="C122" s="331">
        <v>191272</v>
      </c>
      <c r="D122" s="332">
        <v>8895</v>
      </c>
      <c r="E122" s="332">
        <v>174740</v>
      </c>
      <c r="F122" s="332">
        <f>D122-D121</f>
        <v>0</v>
      </c>
      <c r="G122" s="332">
        <f>C122-C121</f>
        <v>602</v>
      </c>
      <c r="H122" s="332">
        <f>C122-(D122+E122)</f>
        <v>7637</v>
      </c>
    </row>
    <row r="123" ht="22.65" customHeight="1">
      <c r="B123" s="358">
        <v>44004</v>
      </c>
      <c r="C123" s="329">
        <v>191768</v>
      </c>
      <c r="D123" s="330">
        <v>8899</v>
      </c>
      <c r="E123" s="330">
        <v>175143</v>
      </c>
      <c r="F123" s="330">
        <f>D123-D122</f>
        <v>4</v>
      </c>
      <c r="G123" s="330">
        <f>C123-C122</f>
        <v>496</v>
      </c>
      <c r="H123" s="330">
        <f>C123-(D123+E123)</f>
        <v>7726</v>
      </c>
    </row>
    <row r="124" ht="22.65" customHeight="1">
      <c r="B124" s="358">
        <v>44005</v>
      </c>
      <c r="C124" s="331">
        <v>192480</v>
      </c>
      <c r="D124" s="332">
        <v>8914</v>
      </c>
      <c r="E124" s="332">
        <v>175825</v>
      </c>
      <c r="F124" s="332">
        <f>D124-D123</f>
        <v>15</v>
      </c>
      <c r="G124" s="332">
        <f>C124-C123</f>
        <v>712</v>
      </c>
      <c r="H124" s="332">
        <f>C124-(D124+E124)</f>
        <v>7741</v>
      </c>
    </row>
    <row r="125" ht="22.65" customHeight="1">
      <c r="B125" s="358">
        <v>44006</v>
      </c>
      <c r="C125" s="329">
        <v>192871</v>
      </c>
      <c r="D125" s="330">
        <v>8928</v>
      </c>
      <c r="E125" s="330">
        <v>176422</v>
      </c>
      <c r="F125" s="330">
        <f>D125-D124</f>
        <v>14</v>
      </c>
      <c r="G125" s="330">
        <f>C125-C124</f>
        <v>391</v>
      </c>
      <c r="H125" s="330">
        <f>C125-(D125+E125)</f>
        <v>7521</v>
      </c>
    </row>
    <row r="126" ht="22.65" customHeight="1">
      <c r="B126" s="358">
        <v>44007</v>
      </c>
      <c r="C126" s="331">
        <v>193371</v>
      </c>
      <c r="D126" s="332">
        <v>8940</v>
      </c>
      <c r="E126" s="332">
        <v>176764</v>
      </c>
      <c r="F126" s="332">
        <f>D126-D125</f>
        <v>12</v>
      </c>
      <c r="G126" s="332">
        <f>C126-C125</f>
        <v>500</v>
      </c>
      <c r="H126" s="332">
        <f>C126-(D126+E126)</f>
        <v>7667</v>
      </c>
    </row>
    <row r="127" ht="22.65" customHeight="1">
      <c r="B127" s="358">
        <v>44008</v>
      </c>
      <c r="C127" s="329">
        <v>194036</v>
      </c>
      <c r="D127" s="330">
        <v>8965</v>
      </c>
      <c r="E127" s="330">
        <v>177149</v>
      </c>
      <c r="F127" s="330">
        <f>D127-D126</f>
        <v>25</v>
      </c>
      <c r="G127" s="330">
        <f>C127-C126</f>
        <v>665</v>
      </c>
      <c r="H127" s="330">
        <f>C127-(D127+E127)</f>
        <v>7922</v>
      </c>
    </row>
    <row r="128" ht="22.65" customHeight="1">
      <c r="B128" s="358">
        <v>44009</v>
      </c>
      <c r="C128" s="331">
        <v>194458</v>
      </c>
      <c r="D128" s="332">
        <v>8968</v>
      </c>
      <c r="E128" s="332">
        <v>177518</v>
      </c>
      <c r="F128" s="332">
        <f>D128-D127</f>
        <v>3</v>
      </c>
      <c r="G128" s="332">
        <f>C128-C127</f>
        <v>422</v>
      </c>
      <c r="H128" s="332">
        <f>C128-(D128+E128)</f>
        <v>7972</v>
      </c>
    </row>
    <row r="129" ht="22.65" customHeight="1">
      <c r="B129" s="358">
        <v>44010</v>
      </c>
      <c r="C129" s="329">
        <v>194693</v>
      </c>
      <c r="D129" s="330">
        <v>8968</v>
      </c>
      <c r="E129" s="330">
        <v>177657</v>
      </c>
      <c r="F129" s="330">
        <f>D129-D128</f>
        <v>0</v>
      </c>
      <c r="G129" s="330">
        <f>C129-C128</f>
        <v>235</v>
      </c>
      <c r="H129" s="330">
        <f>C129-(D129+E129)</f>
        <v>8068</v>
      </c>
    </row>
    <row r="130" ht="22.65" customHeight="1">
      <c r="B130" s="358">
        <v>44011</v>
      </c>
      <c r="C130" s="331">
        <v>195042</v>
      </c>
      <c r="D130" s="332">
        <v>8976</v>
      </c>
      <c r="E130" s="332">
        <v>177770</v>
      </c>
      <c r="F130" s="332">
        <f>D130-D129</f>
        <v>8</v>
      </c>
      <c r="G130" s="332">
        <f>C130-C129</f>
        <v>349</v>
      </c>
      <c r="H130" s="332">
        <f>C130-(D130+E130)</f>
        <v>8296</v>
      </c>
    </row>
    <row r="131" ht="22.65" customHeight="1">
      <c r="B131" s="358">
        <v>44012</v>
      </c>
      <c r="C131" s="329">
        <v>195418</v>
      </c>
      <c r="D131" s="330">
        <v>8990</v>
      </c>
      <c r="E131" s="330">
        <v>178100</v>
      </c>
      <c r="F131" s="330">
        <f>D131-D130</f>
        <v>14</v>
      </c>
      <c r="G131" s="330">
        <f>C131-C130</f>
        <v>376</v>
      </c>
      <c r="H131" s="330">
        <f>C131-(D131+E131)</f>
        <v>8328</v>
      </c>
    </row>
    <row r="132" ht="22.65" customHeight="1">
      <c r="B132" s="358">
        <v>44013</v>
      </c>
      <c r="C132" s="331">
        <v>195860</v>
      </c>
      <c r="D132" s="332">
        <v>8995</v>
      </c>
      <c r="E132" s="332">
        <v>179100</v>
      </c>
      <c r="F132" s="332">
        <f>D132-D131</f>
        <v>5</v>
      </c>
      <c r="G132" s="332">
        <f>C132-C131</f>
        <v>442</v>
      </c>
      <c r="H132" s="332">
        <f>C132-(D132+E132)</f>
        <v>7765</v>
      </c>
    </row>
    <row r="133" ht="22.65" customHeight="1">
      <c r="B133" s="358">
        <v>44014</v>
      </c>
      <c r="C133" s="329">
        <v>196370</v>
      </c>
      <c r="D133" s="330">
        <v>9006</v>
      </c>
      <c r="E133" s="330">
        <v>179800</v>
      </c>
      <c r="F133" s="330">
        <f>D133-D132</f>
        <v>11</v>
      </c>
      <c r="G133" s="330">
        <f>C133-C132</f>
        <v>510</v>
      </c>
      <c r="H133" s="330">
        <f>C133-(D133+E133)</f>
        <v>7564</v>
      </c>
    </row>
    <row r="134" ht="22.65" customHeight="1">
      <c r="B134" s="358">
        <v>44015</v>
      </c>
      <c r="C134" s="331">
        <v>196780</v>
      </c>
      <c r="D134" s="332">
        <v>9010</v>
      </c>
      <c r="E134" s="332">
        <v>180300</v>
      </c>
      <c r="F134" s="332">
        <f>D134-D133</f>
        <v>4</v>
      </c>
      <c r="G134" s="332">
        <f>C134-C133</f>
        <v>410</v>
      </c>
      <c r="H134" s="332">
        <f>C134-(D134+E134)</f>
        <v>7470</v>
      </c>
    </row>
    <row r="135" ht="22.65" customHeight="1">
      <c r="B135" s="358">
        <v>44016</v>
      </c>
      <c r="C135" s="329">
        <v>197198</v>
      </c>
      <c r="D135" s="330">
        <v>9020</v>
      </c>
      <c r="E135" s="330">
        <v>181000</v>
      </c>
      <c r="F135" s="330">
        <f>D135-D134</f>
        <v>10</v>
      </c>
      <c r="G135" s="330">
        <f>C135-C134</f>
        <v>418</v>
      </c>
      <c r="H135" s="330">
        <f>C135-(D135+E135)</f>
        <v>7178</v>
      </c>
    </row>
    <row r="136" ht="22.65" customHeight="1">
      <c r="B136" s="358">
        <v>44017</v>
      </c>
      <c r="C136" s="331">
        <v>197523</v>
      </c>
      <c r="D136" s="332">
        <v>9023</v>
      </c>
      <c r="E136" s="332">
        <v>181719</v>
      </c>
      <c r="F136" s="332">
        <f>D136-D135</f>
        <v>3</v>
      </c>
      <c r="G136" s="332">
        <f>C136-C135</f>
        <v>325</v>
      </c>
      <c r="H136" s="332">
        <f>C136-(D136+E136)</f>
        <v>6781</v>
      </c>
    </row>
    <row r="137" ht="22.65" customHeight="1">
      <c r="B137" s="358">
        <v>44018</v>
      </c>
      <c r="C137" s="329">
        <v>198064</v>
      </c>
      <c r="D137" s="330">
        <v>9022</v>
      </c>
      <c r="E137" s="330">
        <v>182160</v>
      </c>
      <c r="F137" s="330">
        <f>D137-D136</f>
        <v>-1</v>
      </c>
      <c r="G137" s="330">
        <f>C137-C136</f>
        <v>541</v>
      </c>
      <c r="H137" s="330">
        <f>C137-(D137+E137)</f>
        <v>6882</v>
      </c>
    </row>
    <row r="138" ht="22.65" customHeight="1">
      <c r="B138" s="358">
        <v>44019</v>
      </c>
      <c r="C138" s="331">
        <v>198343</v>
      </c>
      <c r="D138" s="332">
        <v>9032</v>
      </c>
      <c r="E138" s="332">
        <v>182661</v>
      </c>
      <c r="F138" s="332">
        <f>D138-D137</f>
        <v>10</v>
      </c>
      <c r="G138" s="332">
        <f>C138-C137</f>
        <v>279</v>
      </c>
      <c r="H138" s="332">
        <f>C138-(D138+E138)</f>
        <v>6650</v>
      </c>
    </row>
    <row r="139" ht="22.65" customHeight="1">
      <c r="B139" s="358">
        <v>44020</v>
      </c>
      <c r="C139" s="329">
        <v>198699</v>
      </c>
      <c r="D139" s="330">
        <v>9046</v>
      </c>
      <c r="E139" s="330">
        <v>183153</v>
      </c>
      <c r="F139" s="330">
        <f>D139-D138</f>
        <v>14</v>
      </c>
      <c r="G139" s="330">
        <f>C139-C138</f>
        <v>356</v>
      </c>
      <c r="H139" s="330">
        <f>C139-(D139+E139)</f>
        <v>6500</v>
      </c>
    </row>
    <row r="140" ht="22.65" customHeight="1">
      <c r="B140" s="358">
        <v>44021</v>
      </c>
      <c r="C140" s="331">
        <v>199001</v>
      </c>
      <c r="D140" s="332">
        <v>9057</v>
      </c>
      <c r="E140" s="332">
        <v>183728</v>
      </c>
      <c r="F140" s="332">
        <f>D140-D139</f>
        <v>11</v>
      </c>
      <c r="G140" s="332">
        <f>C140-C139</f>
        <v>302</v>
      </c>
      <c r="H140" s="332">
        <f>C140-(D140+E140)</f>
        <v>6216</v>
      </c>
    </row>
    <row r="141" ht="22.65" customHeight="1">
      <c r="B141" s="358">
        <v>44022</v>
      </c>
      <c r="C141" s="329">
        <v>199332</v>
      </c>
      <c r="D141" s="330">
        <v>9063</v>
      </c>
      <c r="E141" s="330">
        <v>184028</v>
      </c>
      <c r="F141" s="330">
        <f>D141-D140</f>
        <v>6</v>
      </c>
      <c r="G141" s="330">
        <f>C141-C140</f>
        <v>331</v>
      </c>
      <c r="H141" s="330">
        <f>C141-(D141+E141)</f>
        <v>6241</v>
      </c>
    </row>
    <row r="142" ht="22.65" customHeight="1">
      <c r="B142" s="358">
        <v>44023</v>
      </c>
      <c r="C142" s="331">
        <v>199709</v>
      </c>
      <c r="D142" s="332">
        <v>9070</v>
      </c>
      <c r="E142" s="332">
        <v>184266</v>
      </c>
      <c r="F142" s="332">
        <f>D142-D141</f>
        <v>7</v>
      </c>
      <c r="G142" s="332">
        <f>C142-C141</f>
        <v>377</v>
      </c>
      <c r="H142" s="332">
        <f>C142-(D142+E142)</f>
        <v>6373</v>
      </c>
    </row>
    <row r="143" ht="22.65" customHeight="1">
      <c r="B143" s="358">
        <v>44024</v>
      </c>
      <c r="C143" s="329">
        <v>199919</v>
      </c>
      <c r="D143" s="330">
        <v>9071</v>
      </c>
      <c r="E143" s="330">
        <v>184414</v>
      </c>
      <c r="F143" s="330">
        <f>D143-D142</f>
        <v>1</v>
      </c>
      <c r="G143" s="330">
        <f>C143-C142</f>
        <v>210</v>
      </c>
      <c r="H143" s="330">
        <f>C143-(D143+E143)</f>
        <v>6434</v>
      </c>
    </row>
    <row r="144" ht="22.65" customHeight="1">
      <c r="B144" s="358">
        <v>44025</v>
      </c>
      <c r="C144" s="331">
        <v>200180</v>
      </c>
      <c r="D144" s="332">
        <v>9074</v>
      </c>
      <c r="E144" s="332">
        <v>185100</v>
      </c>
      <c r="F144" s="332">
        <f>D144-D143</f>
        <v>3</v>
      </c>
      <c r="G144" s="332">
        <f>C144-C143</f>
        <v>261</v>
      </c>
      <c r="H144" s="332">
        <f>C144-(D144+E144)</f>
        <v>6006</v>
      </c>
    </row>
    <row r="145" ht="22.65" customHeight="1">
      <c r="B145" s="358">
        <v>44026</v>
      </c>
      <c r="C145" s="329">
        <v>200456</v>
      </c>
      <c r="D145" s="330">
        <v>9078</v>
      </c>
      <c r="E145" s="330">
        <v>185100</v>
      </c>
      <c r="F145" s="330">
        <f>D145-D144</f>
        <v>4</v>
      </c>
      <c r="G145" s="330">
        <f>C145-C144</f>
        <v>276</v>
      </c>
      <c r="H145" s="330">
        <f>C145-(D145+E145)</f>
        <v>6278</v>
      </c>
    </row>
    <row r="146" ht="22.65" customHeight="1">
      <c r="B146" s="358">
        <v>44027</v>
      </c>
      <c r="C146" s="331">
        <v>200890</v>
      </c>
      <c r="D146" s="332">
        <v>9080</v>
      </c>
      <c r="E146" s="332">
        <v>186000</v>
      </c>
      <c r="F146" s="332">
        <f>D146-D145</f>
        <v>2</v>
      </c>
      <c r="G146" s="332">
        <f>C146-C145</f>
        <v>434</v>
      </c>
      <c r="H146" s="332">
        <f>C146-(D146+E146)</f>
        <v>5810</v>
      </c>
    </row>
    <row r="147" ht="22.65" customHeight="1">
      <c r="B147" s="358">
        <v>44028</v>
      </c>
      <c r="C147" s="329">
        <v>201450</v>
      </c>
      <c r="D147" s="330">
        <v>9087</v>
      </c>
      <c r="E147" s="330">
        <v>186400</v>
      </c>
      <c r="F147" s="330">
        <f>D147-D146</f>
        <v>7</v>
      </c>
      <c r="G147" s="330">
        <f>C147-C146</f>
        <v>560</v>
      </c>
      <c r="H147" s="330">
        <f>C147-(D147+E147)</f>
        <v>5963</v>
      </c>
    </row>
    <row r="148" ht="22.65" customHeight="1">
      <c r="B148" s="358">
        <v>44029</v>
      </c>
      <c r="C148" s="331">
        <v>202045</v>
      </c>
      <c r="D148" s="332">
        <v>9088</v>
      </c>
      <c r="E148" s="332">
        <v>186900</v>
      </c>
      <c r="F148" s="332">
        <f>D148-D147</f>
        <v>1</v>
      </c>
      <c r="G148" s="332">
        <f>C148-C147</f>
        <v>595</v>
      </c>
      <c r="H148" s="332">
        <f>C148-(D148+E148)</f>
        <v>6057</v>
      </c>
    </row>
    <row r="149" ht="22.65" customHeight="1">
      <c r="B149" s="358">
        <v>44030</v>
      </c>
      <c r="C149" s="329">
        <v>202426</v>
      </c>
      <c r="D149" s="330">
        <v>9091</v>
      </c>
      <c r="E149" s="330">
        <v>187200</v>
      </c>
      <c r="F149" s="330">
        <f>D149-D148</f>
        <v>3</v>
      </c>
      <c r="G149" s="330">
        <f>C149-C148</f>
        <v>381</v>
      </c>
      <c r="H149" s="330">
        <f>C149-(D149+E149)</f>
        <v>6135</v>
      </c>
    </row>
    <row r="150" ht="22.65" customHeight="1">
      <c r="B150" s="358">
        <v>44031</v>
      </c>
      <c r="C150" s="331">
        <v>202735</v>
      </c>
      <c r="D150" s="332">
        <v>9092</v>
      </c>
      <c r="E150" s="332">
        <v>187400</v>
      </c>
      <c r="F150" s="332">
        <f>D150-D149</f>
        <v>1</v>
      </c>
      <c r="G150" s="332">
        <f>C150-C149</f>
        <v>309</v>
      </c>
      <c r="H150" s="332">
        <f>C150-(D150+E150)</f>
        <v>6243</v>
      </c>
    </row>
    <row r="151" ht="22.65" customHeight="1">
      <c r="B151" s="358">
        <v>44032</v>
      </c>
      <c r="C151" s="329">
        <v>203325</v>
      </c>
      <c r="D151" s="330">
        <v>9094</v>
      </c>
      <c r="E151" s="330">
        <v>188070</v>
      </c>
      <c r="F151" s="330">
        <f>D151-D150</f>
        <v>2</v>
      </c>
      <c r="G151" s="330">
        <f>C151-C150</f>
        <v>590</v>
      </c>
      <c r="H151" s="330">
        <f>C151-(D151+E151)</f>
        <v>6161</v>
      </c>
    </row>
    <row r="152" ht="22.65" customHeight="1">
      <c r="B152" s="358">
        <v>44033</v>
      </c>
      <c r="C152" s="331">
        <v>203717</v>
      </c>
      <c r="D152" s="332">
        <v>9099</v>
      </c>
      <c r="E152" s="332">
        <v>188221</v>
      </c>
      <c r="F152" s="332">
        <f>D152-D151</f>
        <v>5</v>
      </c>
      <c r="G152" s="332">
        <f>C152-C151</f>
        <v>392</v>
      </c>
      <c r="H152" s="332">
        <f>C152-(D152+E152)</f>
        <v>6397</v>
      </c>
    </row>
    <row r="153" ht="22.65" customHeight="1">
      <c r="B153" s="358">
        <v>44034</v>
      </c>
      <c r="C153" s="329">
        <v>204276</v>
      </c>
      <c r="D153" s="330">
        <v>9102</v>
      </c>
      <c r="E153" s="330">
        <v>188628</v>
      </c>
      <c r="F153" s="330">
        <f>D153-D152</f>
        <v>3</v>
      </c>
      <c r="G153" s="330">
        <f>C153-C152</f>
        <v>559</v>
      </c>
      <c r="H153" s="330">
        <f>C153-(D153+E153)</f>
        <v>6546</v>
      </c>
    </row>
    <row r="154" ht="22.65" customHeight="1">
      <c r="B154" s="358">
        <v>44035</v>
      </c>
      <c r="C154" s="331">
        <v>204881</v>
      </c>
      <c r="D154" s="332">
        <v>9110</v>
      </c>
      <c r="E154" s="332">
        <v>189140</v>
      </c>
      <c r="F154" s="332">
        <f>D154-D153</f>
        <v>8</v>
      </c>
      <c r="G154" s="332">
        <f>C154-C153</f>
        <v>605</v>
      </c>
      <c r="H154" s="332">
        <f>C154-(D154+E154)</f>
        <v>6631</v>
      </c>
    </row>
    <row r="155" ht="22.65" customHeight="1">
      <c r="B155" s="358">
        <v>44036</v>
      </c>
      <c r="C155" s="329">
        <v>205623</v>
      </c>
      <c r="D155" s="330">
        <v>9120</v>
      </c>
      <c r="E155" s="330">
        <v>189664</v>
      </c>
      <c r="F155" s="330">
        <f>D155-D154</f>
        <v>10</v>
      </c>
      <c r="G155" s="330">
        <f>C155-C154</f>
        <v>742</v>
      </c>
      <c r="H155" s="330">
        <f>C155-(D155+E155)</f>
        <v>6839</v>
      </c>
    </row>
    <row r="156" ht="22.65" customHeight="1">
      <c r="B156" s="358">
        <v>44037</v>
      </c>
      <c r="C156" s="331">
        <v>206278</v>
      </c>
      <c r="D156" s="332">
        <v>9124</v>
      </c>
      <c r="E156" s="332">
        <v>189919</v>
      </c>
      <c r="F156" s="332">
        <f>D156-D155</f>
        <v>4</v>
      </c>
      <c r="G156" s="332">
        <f>C156-C155</f>
        <v>655</v>
      </c>
      <c r="H156" s="332">
        <f>C156-(D156+E156)</f>
        <v>7235</v>
      </c>
    </row>
    <row r="157" ht="22.65" customHeight="1">
      <c r="B157" s="358">
        <v>44038</v>
      </c>
      <c r="C157" s="329">
        <v>206667</v>
      </c>
      <c r="D157" s="330">
        <v>9124</v>
      </c>
      <c r="E157" s="330">
        <v>190055</v>
      </c>
      <c r="F157" s="330">
        <f>D157-D156</f>
        <v>0</v>
      </c>
      <c r="G157" s="330">
        <f>C157-C156</f>
        <v>389</v>
      </c>
      <c r="H157" s="330">
        <f>C157-(D157+E157)</f>
        <v>7488</v>
      </c>
    </row>
    <row r="158" ht="22.65" customHeight="1">
      <c r="B158" s="358">
        <v>44039</v>
      </c>
      <c r="C158" s="331">
        <v>207112</v>
      </c>
      <c r="D158" s="332">
        <v>9125</v>
      </c>
      <c r="E158" s="332">
        <v>190314</v>
      </c>
      <c r="F158" s="332">
        <f>D158-D157</f>
        <v>1</v>
      </c>
      <c r="G158" s="332">
        <f>C158-C157</f>
        <v>445</v>
      </c>
      <c r="H158" s="332">
        <f>C158-(D158+E158)</f>
        <v>7673</v>
      </c>
    </row>
    <row r="159" ht="22.65" customHeight="1">
      <c r="B159" s="358">
        <v>44040</v>
      </c>
      <c r="C159" s="329">
        <v>207707</v>
      </c>
      <c r="D159" s="330">
        <v>9131</v>
      </c>
      <c r="E159" s="330">
        <v>190711</v>
      </c>
      <c r="F159" s="330">
        <f>D159-D158</f>
        <v>6</v>
      </c>
      <c r="G159" s="330">
        <f>C159-C158</f>
        <v>595</v>
      </c>
      <c r="H159" s="330">
        <f>C159-(D159+E159)</f>
        <v>7865</v>
      </c>
    </row>
    <row r="160" ht="22.65" customHeight="1">
      <c r="B160" s="358">
        <v>44041</v>
      </c>
      <c r="C160" s="331">
        <v>208546</v>
      </c>
      <c r="D160" s="332">
        <v>9135</v>
      </c>
      <c r="E160" s="332">
        <v>191279</v>
      </c>
      <c r="F160" s="332">
        <f>D160-D159</f>
        <v>4</v>
      </c>
      <c r="G160" s="332">
        <f>C160-C159</f>
        <v>839</v>
      </c>
      <c r="H160" s="332">
        <f>C160-(D160+E160)</f>
        <v>8132</v>
      </c>
    </row>
    <row r="161" ht="22.65" customHeight="1">
      <c r="B161" s="358">
        <v>44042</v>
      </c>
      <c r="C161" s="329">
        <v>209535</v>
      </c>
      <c r="D161" s="330">
        <v>9144</v>
      </c>
      <c r="E161" s="330">
        <v>191551</v>
      </c>
      <c r="F161" s="330">
        <f>D161-D160</f>
        <v>9</v>
      </c>
      <c r="G161" s="330">
        <f>C161-C160</f>
        <v>989</v>
      </c>
      <c r="H161" s="330">
        <f>C161-(D161+E161)</f>
        <v>8840</v>
      </c>
    </row>
    <row r="162" ht="22.65" customHeight="1">
      <c r="B162" s="358">
        <v>44043</v>
      </c>
      <c r="C162" s="331">
        <v>209736</v>
      </c>
      <c r="D162" s="332">
        <v>9147</v>
      </c>
      <c r="E162" s="332">
        <v>191551</v>
      </c>
      <c r="F162" s="332">
        <f>D162-D161</f>
        <v>3</v>
      </c>
      <c r="G162" s="332">
        <f>C162-C161</f>
        <v>201</v>
      </c>
      <c r="H162" s="332">
        <f>C162-(D162+E162)</f>
        <v>9038</v>
      </c>
    </row>
    <row r="163" ht="22.65" customHeight="1">
      <c r="B163" s="358">
        <v>44044</v>
      </c>
      <c r="C163" s="329">
        <v>211005</v>
      </c>
      <c r="D163" s="330">
        <v>9154</v>
      </c>
      <c r="E163" s="330">
        <v>192636</v>
      </c>
      <c r="F163" s="330">
        <f>D163-D162</f>
        <v>7</v>
      </c>
      <c r="G163" s="330">
        <f>C163-C162</f>
        <v>1269</v>
      </c>
      <c r="H163" s="330">
        <f>C163-(D163+E163)</f>
        <v>9215</v>
      </c>
    </row>
    <row r="164" ht="22.65" customHeight="1">
      <c r="B164" s="358">
        <v>44045</v>
      </c>
      <c r="C164" s="331">
        <v>211220</v>
      </c>
      <c r="D164" s="332">
        <v>9154</v>
      </c>
      <c r="E164" s="332">
        <v>192908</v>
      </c>
      <c r="F164" s="332">
        <f>D164-D163</f>
        <v>0</v>
      </c>
      <c r="G164" s="332">
        <f>C164-C163</f>
        <v>215</v>
      </c>
      <c r="H164" s="332">
        <f>C164-(D164+E164)</f>
        <v>9158</v>
      </c>
    </row>
    <row r="165" ht="22.65" customHeight="1">
      <c r="B165" s="358">
        <v>44046</v>
      </c>
      <c r="C165" s="329">
        <v>212111</v>
      </c>
      <c r="D165" s="330">
        <v>9154</v>
      </c>
      <c r="E165" s="330">
        <v>193594</v>
      </c>
      <c r="F165" s="330">
        <f>D165-D164</f>
        <v>0</v>
      </c>
      <c r="G165" s="330">
        <f>C165-C164</f>
        <v>891</v>
      </c>
      <c r="H165" s="330">
        <f>C165-(D165+E165)</f>
        <v>9363</v>
      </c>
    </row>
    <row r="166" ht="22.65" customHeight="1">
      <c r="B166" s="358">
        <v>44047</v>
      </c>
      <c r="C166" s="331">
        <v>212828</v>
      </c>
      <c r="D166" s="332">
        <v>9163</v>
      </c>
      <c r="E166" s="332">
        <v>194173</v>
      </c>
      <c r="F166" s="332">
        <f>D166-D165</f>
        <v>9</v>
      </c>
      <c r="G166" s="332">
        <f>C166-C165</f>
        <v>717</v>
      </c>
      <c r="H166" s="332">
        <f>C166-(D166+E166)</f>
        <v>9492</v>
      </c>
    </row>
    <row r="167" ht="22.65" customHeight="1">
      <c r="B167" s="358">
        <v>44048</v>
      </c>
      <c r="C167" s="329">
        <v>213787</v>
      </c>
      <c r="D167" s="330">
        <v>9179</v>
      </c>
      <c r="E167" s="330">
        <v>194568</v>
      </c>
      <c r="F167" s="330">
        <f>D167-D166</f>
        <v>16</v>
      </c>
      <c r="G167" s="330">
        <f>C167-C166</f>
        <v>959</v>
      </c>
      <c r="H167" s="330">
        <f>C167-(D167+E167)</f>
        <v>10040</v>
      </c>
    </row>
    <row r="168" ht="22.65" customHeight="1">
      <c r="B168" s="358">
        <v>44049</v>
      </c>
      <c r="C168" s="331">
        <v>215039</v>
      </c>
      <c r="D168" s="332">
        <v>9181</v>
      </c>
      <c r="E168" s="332">
        <v>195281</v>
      </c>
      <c r="F168" s="332">
        <f>D168-D167</f>
        <v>2</v>
      </c>
      <c r="G168" s="332">
        <f>C168-C167</f>
        <v>1252</v>
      </c>
      <c r="H168" s="332">
        <f>C168-(D168+E168)</f>
        <v>10577</v>
      </c>
    </row>
    <row r="169" ht="22.65" customHeight="1">
      <c r="B169" s="358">
        <v>44050</v>
      </c>
      <c r="C169" s="329">
        <v>216196</v>
      </c>
      <c r="D169" s="330">
        <v>9195</v>
      </c>
      <c r="E169" s="330">
        <v>195935</v>
      </c>
      <c r="F169" s="330">
        <f>D169-D168</f>
        <v>14</v>
      </c>
      <c r="G169" s="330">
        <f>C169-C168</f>
        <v>1157</v>
      </c>
      <c r="H169" s="330">
        <f>C169-(D169+E169)</f>
        <v>11066</v>
      </c>
    </row>
    <row r="170" ht="22.65" customHeight="1">
      <c r="B170" s="358">
        <v>44051</v>
      </c>
      <c r="C170" s="331">
        <v>216888</v>
      </c>
      <c r="D170" s="332">
        <v>9201</v>
      </c>
      <c r="E170" s="332">
        <v>196550</v>
      </c>
      <c r="F170" s="332">
        <f>D170-D169</f>
        <v>6</v>
      </c>
      <c r="G170" s="332">
        <f>C170-C169</f>
        <v>692</v>
      </c>
      <c r="H170" s="332">
        <f>C170-(D170+E170)</f>
        <v>11137</v>
      </c>
    </row>
    <row r="171" ht="22.65" customHeight="1">
      <c r="B171" s="358">
        <v>44052</v>
      </c>
      <c r="C171" s="329">
        <v>217286</v>
      </c>
      <c r="D171" s="330">
        <v>9202</v>
      </c>
      <c r="E171" s="330">
        <v>196783</v>
      </c>
      <c r="F171" s="330">
        <f>D171-D170</f>
        <v>1</v>
      </c>
      <c r="G171" s="330">
        <f>C171-C170</f>
        <v>398</v>
      </c>
      <c r="H171" s="330">
        <f>C171-(D171+E171)</f>
        <v>11301</v>
      </c>
    </row>
    <row r="172" ht="22.65" customHeight="1">
      <c r="B172" s="358">
        <v>44053</v>
      </c>
      <c r="C172" s="331">
        <v>218508</v>
      </c>
      <c r="D172" s="332">
        <v>9203</v>
      </c>
      <c r="E172" s="332">
        <v>197382</v>
      </c>
      <c r="F172" s="332">
        <f>D172-D171</f>
        <v>1</v>
      </c>
      <c r="G172" s="332">
        <f>C172-C171</f>
        <v>1222</v>
      </c>
      <c r="H172" s="332">
        <f>C172-(D172+E172)</f>
        <v>11923</v>
      </c>
    </row>
    <row r="173" ht="22.65" customHeight="1">
      <c r="B173" s="358">
        <v>44054</v>
      </c>
      <c r="C173" s="329">
        <v>219540</v>
      </c>
      <c r="D173" s="330">
        <v>9208</v>
      </c>
      <c r="E173" s="330">
        <v>198347</v>
      </c>
      <c r="F173" s="330">
        <f>D173-D172</f>
        <v>5</v>
      </c>
      <c r="G173" s="330">
        <f>C173-C172</f>
        <v>1032</v>
      </c>
      <c r="H173" s="330">
        <f>C173-(D173+E173)</f>
        <v>11985</v>
      </c>
    </row>
    <row r="174" ht="22.65" customHeight="1">
      <c r="B174" s="358">
        <v>44055</v>
      </c>
      <c r="C174" s="331">
        <v>220859</v>
      </c>
      <c r="D174" s="332">
        <v>9213</v>
      </c>
      <c r="E174" s="332">
        <v>198991</v>
      </c>
      <c r="F174" s="332">
        <f>D174-D173</f>
        <v>5</v>
      </c>
      <c r="G174" s="332">
        <f>C174-C173</f>
        <v>1319</v>
      </c>
      <c r="H174" s="332">
        <f>C174-(D174+E174)</f>
        <v>12655</v>
      </c>
    </row>
    <row r="175" ht="22.65" customHeight="1">
      <c r="B175" s="358">
        <v>44056</v>
      </c>
      <c r="C175" s="329">
        <v>222281</v>
      </c>
      <c r="D175" s="330">
        <v>9217</v>
      </c>
      <c r="E175" s="330">
        <v>199654</v>
      </c>
      <c r="F175" s="330">
        <f>D175-D174</f>
        <v>4</v>
      </c>
      <c r="G175" s="330">
        <f>C175-C174</f>
        <v>1422</v>
      </c>
      <c r="H175" s="330">
        <f>C175-(D175+E175)</f>
        <v>13410</v>
      </c>
    </row>
    <row r="176" ht="22.65" customHeight="1">
      <c r="B176" s="358">
        <v>44057</v>
      </c>
      <c r="C176" s="331">
        <v>223790</v>
      </c>
      <c r="D176" s="332">
        <v>9230</v>
      </c>
      <c r="E176" s="332">
        <v>200440</v>
      </c>
      <c r="F176" s="332">
        <f>D176-D175</f>
        <v>13</v>
      </c>
      <c r="G176" s="332">
        <f>C176-C175</f>
        <v>1509</v>
      </c>
      <c r="H176" s="332">
        <f>C176-(D176+E176)</f>
        <v>14120</v>
      </c>
    </row>
    <row r="177" ht="22.65" customHeight="1">
      <c r="B177" s="358">
        <v>44058</v>
      </c>
      <c r="C177" s="329">
        <v>224488</v>
      </c>
      <c r="D177" s="330">
        <v>9235</v>
      </c>
      <c r="E177" s="330">
        <v>200756</v>
      </c>
      <c r="F177" s="330">
        <f>D177-D176</f>
        <v>5</v>
      </c>
      <c r="G177" s="330">
        <f>C177-C176</f>
        <v>698</v>
      </c>
      <c r="H177" s="330">
        <f>C177-(D177+E177)</f>
        <v>14497</v>
      </c>
    </row>
    <row r="178" ht="22.65" customHeight="1">
      <c r="B178" s="358">
        <v>44059</v>
      </c>
      <c r="C178" s="331">
        <v>225007</v>
      </c>
      <c r="D178" s="332">
        <v>9235</v>
      </c>
      <c r="E178" s="332">
        <v>201187</v>
      </c>
      <c r="F178" s="332">
        <f>D178-D177</f>
        <v>0</v>
      </c>
      <c r="G178" s="332">
        <f>C178-C177</f>
        <v>519</v>
      </c>
      <c r="H178" s="332">
        <f>C178-(D178+E178)</f>
        <v>14585</v>
      </c>
    </row>
    <row r="179" ht="22.65" customHeight="1">
      <c r="B179" s="358">
        <v>44060</v>
      </c>
      <c r="C179" s="329">
        <v>226620</v>
      </c>
      <c r="D179" s="330">
        <v>9236</v>
      </c>
      <c r="E179" s="330">
        <v>202249</v>
      </c>
      <c r="F179" s="330">
        <f>D179-D178</f>
        <v>1</v>
      </c>
      <c r="G179" s="330">
        <f>C179-C178</f>
        <v>1613</v>
      </c>
      <c r="H179" s="330">
        <f>C179-(D179+E179)</f>
        <v>15135</v>
      </c>
    </row>
    <row r="180" ht="22.65" customHeight="1">
      <c r="B180" s="358">
        <v>44061</v>
      </c>
      <c r="C180" s="331">
        <v>228120</v>
      </c>
      <c r="D180" s="332">
        <v>9241</v>
      </c>
      <c r="E180" s="332">
        <v>203677</v>
      </c>
      <c r="F180" s="332">
        <f>D180-D179</f>
        <v>5</v>
      </c>
      <c r="G180" s="332">
        <f>C180-C179</f>
        <v>1500</v>
      </c>
      <c r="H180" s="332">
        <f>C180-(D180+E180)</f>
        <v>15202</v>
      </c>
    </row>
    <row r="181" ht="22.65" customHeight="1">
      <c r="B181" s="358">
        <v>44062</v>
      </c>
      <c r="C181" s="329">
        <v>229694</v>
      </c>
      <c r="D181" s="330">
        <v>9249</v>
      </c>
      <c r="E181" s="330">
        <v>204450</v>
      </c>
      <c r="F181" s="330">
        <f>D181-D180</f>
        <v>8</v>
      </c>
      <c r="G181" s="330">
        <f>C181-C180</f>
        <v>1574</v>
      </c>
      <c r="H181" s="330">
        <f>C181-(D181+E181)</f>
        <v>15995</v>
      </c>
    </row>
    <row r="182" ht="22.65" customHeight="1">
      <c r="B182" s="358">
        <v>44063</v>
      </c>
      <c r="C182" s="331">
        <v>231292</v>
      </c>
      <c r="D182" s="332">
        <v>9265</v>
      </c>
      <c r="E182" s="332">
        <v>205350</v>
      </c>
      <c r="F182" s="332">
        <f>D182-D181</f>
        <v>16</v>
      </c>
      <c r="G182" s="332">
        <f>C182-C181</f>
        <v>1598</v>
      </c>
      <c r="H182" s="332">
        <f>C182-(D182+E182)</f>
        <v>16677</v>
      </c>
    </row>
    <row r="183" ht="22.65" customHeight="1">
      <c r="B183" s="358">
        <v>44064</v>
      </c>
      <c r="C183" s="329">
        <v>233029</v>
      </c>
      <c r="D183" s="330">
        <v>9272</v>
      </c>
      <c r="E183" s="330">
        <v>206650</v>
      </c>
      <c r="F183" s="330">
        <f>D183-D182</f>
        <v>7</v>
      </c>
      <c r="G183" s="330">
        <f>C183-C182</f>
        <v>1737</v>
      </c>
      <c r="H183" s="330">
        <f>C183-(D183+E183)</f>
        <v>17107</v>
      </c>
    </row>
    <row r="184" ht="22.65" customHeight="1">
      <c r="B184" s="358">
        <v>44065</v>
      </c>
      <c r="C184" s="331">
        <v>233854</v>
      </c>
      <c r="D184" s="332">
        <v>9273</v>
      </c>
      <c r="E184" s="332">
        <v>207600</v>
      </c>
      <c r="F184" s="332">
        <f>D184-D183</f>
        <v>1</v>
      </c>
      <c r="G184" s="332">
        <f>C184-C183</f>
        <v>825</v>
      </c>
      <c r="H184" s="332">
        <f>C184-(D184+E184)</f>
        <v>16981</v>
      </c>
    </row>
    <row r="185" ht="22.65" customHeight="1">
      <c r="B185" s="358">
        <v>44066</v>
      </c>
      <c r="C185" s="329">
        <v>234483</v>
      </c>
      <c r="D185" s="330">
        <v>9276</v>
      </c>
      <c r="E185" s="330">
        <v>208000</v>
      </c>
      <c r="F185" s="330">
        <f>D185-D184</f>
        <v>3</v>
      </c>
      <c r="G185" s="330">
        <f>C185-C184</f>
        <v>629</v>
      </c>
      <c r="H185" s="330">
        <f>C185-(D185+E185)</f>
        <v>17207</v>
      </c>
    </row>
    <row r="186" ht="22.65" customHeight="1">
      <c r="B186" s="358">
        <v>44067</v>
      </c>
      <c r="C186" s="331">
        <v>236121</v>
      </c>
      <c r="D186" s="332">
        <v>9281</v>
      </c>
      <c r="E186" s="332">
        <v>208650</v>
      </c>
      <c r="F186" s="332">
        <f>D186-D185</f>
        <v>5</v>
      </c>
      <c r="G186" s="332">
        <f>C186-C185</f>
        <v>1638</v>
      </c>
      <c r="H186" s="332">
        <f>C186-(D186+E186)</f>
        <v>18190</v>
      </c>
    </row>
    <row r="187" ht="22.65" customHeight="1">
      <c r="B187" s="358">
        <v>44068</v>
      </c>
      <c r="C187" s="329">
        <v>237579</v>
      </c>
      <c r="D187" s="330">
        <v>9284</v>
      </c>
      <c r="E187" s="330">
        <v>210350</v>
      </c>
      <c r="F187" s="330">
        <f>D187-D186</f>
        <v>3</v>
      </c>
      <c r="G187" s="330">
        <f>C187-C186</f>
        <v>1458</v>
      </c>
      <c r="H187" s="330">
        <f>C187-(D187+E187)</f>
        <v>17945</v>
      </c>
    </row>
    <row r="188" ht="22.65" customHeight="1">
      <c r="B188" s="358">
        <v>44069</v>
      </c>
      <c r="C188" s="331">
        <v>239010</v>
      </c>
      <c r="D188" s="332">
        <v>9290</v>
      </c>
      <c r="E188" s="332">
        <v>211700</v>
      </c>
      <c r="F188" s="332">
        <f>D188-D187</f>
        <v>6</v>
      </c>
      <c r="G188" s="332">
        <f>C188-C187</f>
        <v>1431</v>
      </c>
      <c r="H188" s="332">
        <f>C188-(D188+E188)</f>
        <v>18020</v>
      </c>
    </row>
    <row r="189" ht="22.65" customHeight="1">
      <c r="B189" s="358">
        <v>44070</v>
      </c>
      <c r="C189" s="329">
        <v>240567</v>
      </c>
      <c r="D189" s="330">
        <v>9292</v>
      </c>
      <c r="E189" s="330">
        <v>212900</v>
      </c>
      <c r="F189" s="330">
        <f>D189-D188</f>
        <v>2</v>
      </c>
      <c r="G189" s="330">
        <f>C189-C188</f>
        <v>1557</v>
      </c>
      <c r="H189" s="330">
        <f>C189-(D189+E189)</f>
        <v>18375</v>
      </c>
    </row>
    <row r="190" ht="22.65" customHeight="1">
      <c r="B190" s="358">
        <v>44071</v>
      </c>
      <c r="C190" s="331">
        <v>242126</v>
      </c>
      <c r="D190" s="332">
        <v>9293</v>
      </c>
      <c r="E190" s="332">
        <v>214200</v>
      </c>
      <c r="F190" s="332">
        <f>D190-D189</f>
        <v>1</v>
      </c>
      <c r="G190" s="332">
        <f>C190-C189</f>
        <v>1559</v>
      </c>
      <c r="H190" s="332">
        <f>C190-(D190+E190)</f>
        <v>18633</v>
      </c>
    </row>
    <row r="191" ht="22.65" customHeight="1">
      <c r="B191" s="358">
        <v>44072</v>
      </c>
      <c r="C191" s="329">
        <v>242800</v>
      </c>
      <c r="D191" s="330">
        <v>9300</v>
      </c>
      <c r="E191" s="330">
        <v>214800</v>
      </c>
      <c r="F191" s="330">
        <f>D191-D190</f>
        <v>7</v>
      </c>
      <c r="G191" s="330">
        <f>C191-C190</f>
        <v>674</v>
      </c>
      <c r="H191" s="330">
        <f>C191-(D191+E191)</f>
        <v>18700</v>
      </c>
    </row>
    <row r="192" ht="22.65" customHeight="1">
      <c r="B192" s="358">
        <v>44073</v>
      </c>
      <c r="C192" s="331">
        <v>243305</v>
      </c>
      <c r="D192" s="332">
        <v>9303</v>
      </c>
      <c r="E192" s="332">
        <v>215300</v>
      </c>
      <c r="F192" s="332">
        <f>D192-D191</f>
        <v>3</v>
      </c>
      <c r="G192" s="332">
        <f>C192-C191</f>
        <v>505</v>
      </c>
      <c r="H192" s="332">
        <f>C192-(D192+E192)</f>
        <v>18702</v>
      </c>
    </row>
    <row r="193" ht="22.65" customHeight="1">
      <c r="B193" s="358">
        <v>44074</v>
      </c>
      <c r="C193" s="329">
        <v>244802</v>
      </c>
      <c r="D193" s="330">
        <v>9307</v>
      </c>
      <c r="E193" s="330">
        <v>216800</v>
      </c>
      <c r="F193" s="330">
        <f>D193-D192</f>
        <v>4</v>
      </c>
      <c r="G193" s="330">
        <f>C193-C192</f>
        <v>1497</v>
      </c>
      <c r="H193" s="330">
        <f>C193-(D193+E193)</f>
        <v>18695</v>
      </c>
    </row>
    <row r="194" ht="22.65" customHeight="1">
      <c r="B194" s="358">
        <v>44075</v>
      </c>
      <c r="C194" s="331">
        <v>246014</v>
      </c>
      <c r="D194" s="332">
        <v>9318</v>
      </c>
      <c r="E194" s="332">
        <v>218400</v>
      </c>
      <c r="F194" s="332">
        <f>D194-D193</f>
        <v>11</v>
      </c>
      <c r="G194" s="332">
        <f>C194-C193</f>
        <v>1212</v>
      </c>
      <c r="H194" s="332">
        <f>C194-(D194+E194)</f>
        <v>18296</v>
      </c>
    </row>
    <row r="195" ht="22.65" customHeight="1">
      <c r="B195" s="358">
        <v>44076</v>
      </c>
      <c r="C195" s="329">
        <v>247411</v>
      </c>
      <c r="D195" s="330">
        <v>9326</v>
      </c>
      <c r="E195" s="330">
        <v>219900</v>
      </c>
      <c r="F195" s="330">
        <f>D195-D194</f>
        <v>8</v>
      </c>
      <c r="G195" s="330">
        <f>C195-C194</f>
        <v>1397</v>
      </c>
      <c r="H195" s="330">
        <f>C195-(D195+E195)</f>
        <v>18185</v>
      </c>
    </row>
    <row r="196" ht="22.65" customHeight="1">
      <c r="B196" s="358">
        <v>44077</v>
      </c>
      <c r="C196" s="331">
        <v>248840</v>
      </c>
      <c r="D196" s="332">
        <v>9325</v>
      </c>
      <c r="E196" s="332">
        <v>221550</v>
      </c>
      <c r="F196" s="332">
        <f>D196-D195</f>
        <v>-1</v>
      </c>
      <c r="G196" s="332">
        <f>C196-C195</f>
        <v>1429</v>
      </c>
      <c r="H196" s="332">
        <f>C196-(D196+E196)</f>
        <v>17965</v>
      </c>
    </row>
    <row r="197" ht="22.65" customHeight="1">
      <c r="B197" s="358">
        <v>44078</v>
      </c>
      <c r="C197" s="329">
        <v>250283</v>
      </c>
      <c r="D197" s="330">
        <v>9329</v>
      </c>
      <c r="E197" s="330">
        <v>222800</v>
      </c>
      <c r="F197" s="330">
        <f>D197-D196</f>
        <v>4</v>
      </c>
      <c r="G197" s="330">
        <f>C197-C196</f>
        <v>1443</v>
      </c>
      <c r="H197" s="330">
        <f>C197-(D197+E197)</f>
        <v>18154</v>
      </c>
    </row>
    <row r="198" ht="22.65" customHeight="1">
      <c r="B198" s="358">
        <v>44079</v>
      </c>
      <c r="C198" s="331">
        <v>251058</v>
      </c>
      <c r="D198" s="332">
        <v>9330</v>
      </c>
      <c r="E198" s="332">
        <v>223550</v>
      </c>
      <c r="F198" s="332">
        <f>D198-D197</f>
        <v>1</v>
      </c>
      <c r="G198" s="332">
        <f>C198-C197</f>
        <v>775</v>
      </c>
      <c r="H198" s="332">
        <f>C198-(D198+E198)</f>
        <v>18178</v>
      </c>
    </row>
    <row r="199" ht="22.65" customHeight="1">
      <c r="B199" s="358">
        <v>44080</v>
      </c>
      <c r="C199" s="329">
        <v>251727</v>
      </c>
      <c r="D199" s="330">
        <v>9330</v>
      </c>
      <c r="E199" s="330">
        <v>224200</v>
      </c>
      <c r="F199" s="330">
        <f>D199-D198</f>
        <v>0</v>
      </c>
      <c r="G199" s="330">
        <f>C199-C198</f>
        <v>669</v>
      </c>
      <c r="H199" s="330">
        <f>C199-(D199+E199)</f>
        <v>18197</v>
      </c>
    </row>
    <row r="200" ht="22.65" customHeight="1">
      <c r="B200" s="358">
        <v>44081</v>
      </c>
      <c r="C200" s="331">
        <v>253626</v>
      </c>
      <c r="D200" s="332">
        <v>9334</v>
      </c>
      <c r="E200" s="332">
        <v>225700</v>
      </c>
      <c r="F200" s="332">
        <f>D200-D199</f>
        <v>4</v>
      </c>
      <c r="G200" s="332">
        <f>C200-C199</f>
        <v>1899</v>
      </c>
      <c r="H200" s="332">
        <f>C200-(D200+E200)</f>
        <v>18592</v>
      </c>
    </row>
    <row r="201" ht="22.65" customHeight="1">
      <c r="B201" s="358">
        <v>44082</v>
      </c>
      <c r="C201" s="329">
        <v>254957</v>
      </c>
      <c r="D201" s="330">
        <v>9342</v>
      </c>
      <c r="E201" s="330">
        <v>227400</v>
      </c>
      <c r="F201" s="330">
        <f>D201-D200</f>
        <v>8</v>
      </c>
      <c r="G201" s="330">
        <f>C201-C200</f>
        <v>1331</v>
      </c>
      <c r="H201" s="330">
        <f>C201-(D201+E201)</f>
        <v>18215</v>
      </c>
    </row>
    <row r="202" ht="22.65" customHeight="1">
      <c r="B202" s="358">
        <v>44083</v>
      </c>
      <c r="C202" s="331">
        <v>256433</v>
      </c>
      <c r="D202" s="332">
        <v>9345</v>
      </c>
      <c r="E202" s="332">
        <v>228800</v>
      </c>
      <c r="F202" s="332">
        <f>D202-D201</f>
        <v>3</v>
      </c>
      <c r="G202" s="332">
        <f>C202-C201</f>
        <v>1476</v>
      </c>
      <c r="H202" s="332">
        <f>C202-(D202+E202)</f>
        <v>18288</v>
      </c>
    </row>
    <row r="203" ht="22.65" customHeight="1">
      <c r="B203" s="358">
        <v>44084</v>
      </c>
      <c r="C203" s="329">
        <v>258149</v>
      </c>
      <c r="D203" s="330">
        <v>9345</v>
      </c>
      <c r="E203" s="330">
        <v>230300</v>
      </c>
      <c r="F203" s="330">
        <f>D203-D202</f>
        <v>0</v>
      </c>
      <c r="G203" s="330">
        <f>C203-C202</f>
        <v>1716</v>
      </c>
      <c r="H203" s="330">
        <f>C203-(D203+E203)</f>
        <v>18504</v>
      </c>
    </row>
    <row r="204" ht="22.65" customHeight="1">
      <c r="B204" s="358">
        <v>44085</v>
      </c>
      <c r="C204" s="331">
        <v>259730</v>
      </c>
      <c r="D204" s="332">
        <v>9352</v>
      </c>
      <c r="E204" s="332">
        <v>231350</v>
      </c>
      <c r="F204" s="332">
        <f>D204-D203</f>
        <v>7</v>
      </c>
      <c r="G204" s="332">
        <f>C204-C203</f>
        <v>1581</v>
      </c>
      <c r="H204" s="332">
        <f>C204-(D204+E204)</f>
        <v>19028</v>
      </c>
    </row>
    <row r="205" ht="22.65" customHeight="1">
      <c r="B205" s="358">
        <v>44086</v>
      </c>
      <c r="C205" s="329">
        <v>260817</v>
      </c>
      <c r="D205" s="330">
        <v>9354</v>
      </c>
      <c r="E205" s="330">
        <v>231950</v>
      </c>
      <c r="F205" s="330">
        <f>D205-D204</f>
        <v>2</v>
      </c>
      <c r="G205" s="330">
        <f>C205-C204</f>
        <v>1087</v>
      </c>
      <c r="H205" s="330">
        <f>C205-(D205+E205)</f>
        <v>19513</v>
      </c>
    </row>
    <row r="206" ht="22.65" customHeight="1">
      <c r="B206" s="358">
        <v>44087</v>
      </c>
      <c r="C206" s="331">
        <v>261737</v>
      </c>
      <c r="D206" s="332">
        <v>9355</v>
      </c>
      <c r="E206" s="332">
        <v>232550</v>
      </c>
      <c r="F206" s="332">
        <f>D206-D205</f>
        <v>1</v>
      </c>
      <c r="G206" s="332">
        <f>C206-C205</f>
        <v>920</v>
      </c>
      <c r="H206" s="332">
        <f>C206-(D206+E206)</f>
        <v>19832</v>
      </c>
    </row>
    <row r="207" ht="22.65" customHeight="1">
      <c r="B207" s="358">
        <v>44088</v>
      </c>
      <c r="C207" s="329">
        <v>263222</v>
      </c>
      <c r="D207" s="330">
        <v>9366</v>
      </c>
      <c r="E207" s="330">
        <v>234000</v>
      </c>
      <c r="F207" s="330">
        <f>D207-D206</f>
        <v>11</v>
      </c>
      <c r="G207" s="330">
        <f>C207-C206</f>
        <v>1485</v>
      </c>
      <c r="H207" s="330">
        <f>C207-(D207+E207)</f>
        <v>19856</v>
      </c>
    </row>
    <row r="208" ht="22.65" customHeight="1">
      <c r="B208" s="358">
        <v>44089</v>
      </c>
      <c r="C208" s="331">
        <v>265014</v>
      </c>
      <c r="D208" s="332">
        <v>9372</v>
      </c>
      <c r="E208" s="332">
        <v>235100</v>
      </c>
      <c r="F208" s="332">
        <f>D208-D207</f>
        <v>6</v>
      </c>
      <c r="G208" s="332">
        <f>C208-C207</f>
        <v>1792</v>
      </c>
      <c r="H208" s="332">
        <f>C208-(D208+E208)</f>
        <v>20542</v>
      </c>
    </row>
    <row r="209" ht="22.65" customHeight="1">
      <c r="B209" s="358">
        <v>44090</v>
      </c>
      <c r="C209" s="329">
        <v>266869</v>
      </c>
      <c r="D209" s="330">
        <v>9375</v>
      </c>
      <c r="E209" s="330">
        <v>236600</v>
      </c>
      <c r="F209" s="330">
        <f>D209-D208</f>
        <v>3</v>
      </c>
      <c r="G209" s="330">
        <f>C209-C208</f>
        <v>1855</v>
      </c>
      <c r="H209" s="330">
        <f>C209-(D209+E209)</f>
        <v>20894</v>
      </c>
    </row>
    <row r="210" ht="22.65" customHeight="1">
      <c r="B210" s="358">
        <v>44091</v>
      </c>
      <c r="C210" s="331">
        <v>269041</v>
      </c>
      <c r="D210" s="332">
        <v>9382</v>
      </c>
      <c r="E210" s="332">
        <v>238450</v>
      </c>
      <c r="F210" s="332">
        <f>D210-D209</f>
        <v>7</v>
      </c>
      <c r="G210" s="332">
        <f>C210-C209</f>
        <v>2172</v>
      </c>
      <c r="H210" s="332">
        <f>C210-(D210+E210)</f>
        <v>21209</v>
      </c>
    </row>
    <row r="211" ht="22.65" customHeight="1">
      <c r="B211" s="358">
        <v>44092</v>
      </c>
      <c r="C211" s="329">
        <v>271247</v>
      </c>
      <c r="D211" s="330">
        <v>9387</v>
      </c>
      <c r="E211" s="330">
        <v>239650</v>
      </c>
      <c r="F211" s="330">
        <f>D211-D210</f>
        <v>5</v>
      </c>
      <c r="G211" s="330">
        <f>C211-C210</f>
        <v>2206</v>
      </c>
      <c r="H211" s="330">
        <f>C211-(D211+E211)</f>
        <v>22210</v>
      </c>
    </row>
    <row r="212" ht="22.65" customHeight="1">
      <c r="B212" s="358">
        <v>44093</v>
      </c>
      <c r="C212" s="331">
        <v>272932</v>
      </c>
      <c r="D212" s="332">
        <v>9390</v>
      </c>
      <c r="E212" s="332">
        <v>240500</v>
      </c>
      <c r="F212" s="332">
        <f>D212-D211</f>
        <v>3</v>
      </c>
      <c r="G212" s="332">
        <f>C212-C211</f>
        <v>1685</v>
      </c>
      <c r="H212" s="332">
        <f>C212-(D212+E212)</f>
        <v>23042</v>
      </c>
    </row>
    <row r="213" ht="22.65" customHeight="1">
      <c r="B213" s="358">
        <v>44094</v>
      </c>
      <c r="C213" s="329">
        <v>273965</v>
      </c>
      <c r="D213" s="330">
        <v>9390</v>
      </c>
      <c r="E213" s="330">
        <v>241200</v>
      </c>
      <c r="F213" s="330">
        <f>D213-D212</f>
        <v>0</v>
      </c>
      <c r="G213" s="330">
        <f>C213-C212</f>
        <v>1033</v>
      </c>
      <c r="H213" s="330">
        <f>C213-(D213+E213)</f>
        <v>23375</v>
      </c>
    </row>
    <row r="214" ht="22.65" customHeight="1">
      <c r="B214" s="358">
        <v>44095</v>
      </c>
      <c r="C214" s="331">
        <v>275557</v>
      </c>
      <c r="D214" s="332">
        <v>9399</v>
      </c>
      <c r="E214" s="332">
        <v>242650</v>
      </c>
      <c r="F214" s="332">
        <f>D214-D213</f>
        <v>9</v>
      </c>
      <c r="G214" s="332">
        <f>C214-C213</f>
        <v>1592</v>
      </c>
      <c r="H214" s="332">
        <f>C214-(D214+E214)</f>
        <v>23508</v>
      </c>
    </row>
    <row r="215" ht="22.65" customHeight="1">
      <c r="B215" s="358">
        <v>44096</v>
      </c>
      <c r="C215" s="329">
        <v>277412</v>
      </c>
      <c r="D215" s="330">
        <v>9413</v>
      </c>
      <c r="E215" s="330">
        <v>244700</v>
      </c>
      <c r="F215" s="330">
        <f>D215-D214</f>
        <v>14</v>
      </c>
      <c r="G215" s="330">
        <f>C215-C214</f>
        <v>1855</v>
      </c>
      <c r="H215" s="330">
        <f>C215-(D215+E215)</f>
        <v>23299</v>
      </c>
    </row>
    <row r="216" ht="22.65" customHeight="1">
      <c r="B216" s="358">
        <v>44097</v>
      </c>
      <c r="C216" s="331">
        <v>279206</v>
      </c>
      <c r="D216" s="332">
        <v>9432</v>
      </c>
      <c r="E216" s="332">
        <v>245700</v>
      </c>
      <c r="F216" s="332">
        <f>D216-D215</f>
        <v>19</v>
      </c>
      <c r="G216" s="332">
        <f>C216-C215</f>
        <v>1794</v>
      </c>
      <c r="H216" s="332">
        <f>C216-(D216+E216)</f>
        <v>24074</v>
      </c>
    </row>
    <row r="217" ht="22.65" customHeight="1">
      <c r="B217" s="358">
        <v>44098</v>
      </c>
      <c r="C217" s="329">
        <v>281346</v>
      </c>
      <c r="D217" s="330">
        <v>9446</v>
      </c>
      <c r="E217" s="330">
        <v>247750</v>
      </c>
      <c r="F217" s="330">
        <f>D217-D216</f>
        <v>14</v>
      </c>
      <c r="G217" s="330">
        <f>C217-C216</f>
        <v>2140</v>
      </c>
      <c r="H217" s="330">
        <f>C217-(D217+E217)</f>
        <v>24150</v>
      </c>
    </row>
    <row r="218" ht="22.65" customHeight="1">
      <c r="B218" s="358">
        <v>44099</v>
      </c>
      <c r="C218" s="331">
        <v>283712</v>
      </c>
      <c r="D218" s="332">
        <v>9455</v>
      </c>
      <c r="E218" s="332">
        <v>249150</v>
      </c>
      <c r="F218" s="332">
        <f>D218-D217</f>
        <v>9</v>
      </c>
      <c r="G218" s="332">
        <f>C218-C217</f>
        <v>2366</v>
      </c>
      <c r="H218" s="332">
        <f>C218-(D218+E218)</f>
        <v>25107</v>
      </c>
    </row>
    <row r="219" ht="22.65" customHeight="1">
      <c r="B219" s="358">
        <v>44100</v>
      </c>
      <c r="C219" s="329">
        <v>285026</v>
      </c>
      <c r="D219" s="330">
        <v>9463</v>
      </c>
      <c r="E219" s="330">
        <v>250100</v>
      </c>
      <c r="F219" s="330">
        <f>D219-D218</f>
        <v>8</v>
      </c>
      <c r="G219" s="330">
        <f>C219-C218</f>
        <v>1314</v>
      </c>
      <c r="H219" s="330">
        <f>C219-(D219+E219)</f>
        <v>25463</v>
      </c>
    </row>
    <row r="220" ht="22.65" customHeight="1">
      <c r="B220" s="358">
        <v>44101</v>
      </c>
      <c r="C220" s="331">
        <v>286339</v>
      </c>
      <c r="D220" s="332">
        <v>9465</v>
      </c>
      <c r="E220" s="332">
        <v>250850</v>
      </c>
      <c r="F220" s="332">
        <f>D220-D219</f>
        <v>2</v>
      </c>
      <c r="G220" s="332">
        <f>C220-C219</f>
        <v>1313</v>
      </c>
      <c r="H220" s="332">
        <f>C220-(D220+E220)</f>
        <v>26024</v>
      </c>
    </row>
    <row r="221" ht="22.65" customHeight="1">
      <c r="B221" s="358">
        <v>44102</v>
      </c>
      <c r="C221" s="329">
        <v>288631</v>
      </c>
      <c r="D221" s="330">
        <v>9476</v>
      </c>
      <c r="E221" s="330">
        <v>252700</v>
      </c>
      <c r="F221" s="330">
        <f>D221-D220</f>
        <v>11</v>
      </c>
      <c r="G221" s="330">
        <f>C221-C220</f>
        <v>2292</v>
      </c>
      <c r="H221" s="330">
        <f>C221-(D221+E221)</f>
        <v>26455</v>
      </c>
    </row>
    <row r="222" ht="22.65" customHeight="1">
      <c r="B222" s="358">
        <v>44103</v>
      </c>
      <c r="C222" s="331">
        <v>290471</v>
      </c>
      <c r="D222" s="332">
        <v>9492</v>
      </c>
      <c r="E222" s="332">
        <v>255200</v>
      </c>
      <c r="F222" s="332">
        <f>D222-D221</f>
        <v>16</v>
      </c>
      <c r="G222" s="332">
        <f>C222-C221</f>
        <v>1840</v>
      </c>
      <c r="H222" s="332">
        <f>C222-(D222+E222)</f>
        <v>25779</v>
      </c>
    </row>
    <row r="223" ht="22.65" customHeight="1">
      <c r="B223" s="358">
        <v>44104</v>
      </c>
      <c r="C223" s="329">
        <v>292913</v>
      </c>
      <c r="D223" s="330">
        <v>9505</v>
      </c>
      <c r="E223" s="330">
        <v>256850</v>
      </c>
      <c r="F223" s="330">
        <f>D223-D222</f>
        <v>13</v>
      </c>
      <c r="G223" s="330">
        <f>C223-C222</f>
        <v>2442</v>
      </c>
      <c r="H223" s="330">
        <f>C223-(D223+E223)</f>
        <v>26558</v>
      </c>
    </row>
    <row r="224" ht="22.65" customHeight="1">
      <c r="B224" s="358">
        <v>44105</v>
      </c>
      <c r="C224" s="331">
        <v>295539</v>
      </c>
      <c r="D224" s="332">
        <v>9513</v>
      </c>
      <c r="E224" s="332">
        <v>258200</v>
      </c>
      <c r="F224" s="332">
        <f>D224-D223</f>
        <v>8</v>
      </c>
      <c r="G224" s="332">
        <f>C224-C223</f>
        <v>2626</v>
      </c>
      <c r="H224" s="332">
        <f>C224-(D224+E224)</f>
        <v>27826</v>
      </c>
    </row>
    <row r="225" ht="22.65" customHeight="1">
      <c r="B225" s="358">
        <v>44106</v>
      </c>
      <c r="C225" s="329">
        <v>298374</v>
      </c>
      <c r="D225" s="330">
        <v>9531</v>
      </c>
      <c r="E225" s="330">
        <v>259700</v>
      </c>
      <c r="F225" s="330">
        <f>D225-D224</f>
        <v>18</v>
      </c>
      <c r="G225" s="330">
        <f>C225-C224</f>
        <v>2835</v>
      </c>
      <c r="H225" s="330">
        <f>C225-(D225+E225)</f>
        <v>29143</v>
      </c>
    </row>
    <row r="226" ht="22.65" customHeight="1">
      <c r="B226" s="358">
        <v>44107</v>
      </c>
      <c r="C226" s="331">
        <v>300027</v>
      </c>
      <c r="D226" s="332">
        <v>9534</v>
      </c>
      <c r="E226" s="332">
        <v>260900</v>
      </c>
      <c r="F226" s="332">
        <f>D226-D225</f>
        <v>3</v>
      </c>
      <c r="G226" s="332">
        <f>C226-C225</f>
        <v>1653</v>
      </c>
      <c r="H226" s="332">
        <f>C226-(D226+E226)</f>
        <v>29593</v>
      </c>
    </row>
    <row r="227" ht="22.65" customHeight="1">
      <c r="B227" s="358">
        <v>44108</v>
      </c>
      <c r="C227" s="329">
        <v>301572</v>
      </c>
      <c r="D227" s="330">
        <v>9538</v>
      </c>
      <c r="E227" s="330">
        <v>262000</v>
      </c>
      <c r="F227" s="330">
        <f>D227-D226</f>
        <v>4</v>
      </c>
      <c r="G227" s="330">
        <f>C227-C226</f>
        <v>1545</v>
      </c>
      <c r="H227" s="330">
        <f>C227-(D227+E227)</f>
        <v>30034</v>
      </c>
    </row>
    <row r="228" ht="22.65" customHeight="1">
      <c r="B228" s="358">
        <v>44109</v>
      </c>
      <c r="C228" s="331">
        <v>304671</v>
      </c>
      <c r="D228" s="332">
        <v>9554</v>
      </c>
      <c r="E228" s="332">
        <v>263850</v>
      </c>
      <c r="F228" s="332">
        <f>D228-D227</f>
        <v>16</v>
      </c>
      <c r="G228" s="332">
        <f>C228-C227</f>
        <v>3099</v>
      </c>
      <c r="H228" s="332">
        <f>C228-(D228+E228)</f>
        <v>31267</v>
      </c>
    </row>
    <row r="229" ht="22.65" customHeight="1">
      <c r="B229" s="358">
        <v>44110</v>
      </c>
      <c r="C229" s="329">
        <v>307127</v>
      </c>
      <c r="D229" s="330">
        <v>9566</v>
      </c>
      <c r="E229" s="330">
        <v>265800</v>
      </c>
      <c r="F229" s="330">
        <f>D229-D228</f>
        <v>12</v>
      </c>
      <c r="G229" s="330">
        <f>C229-C228</f>
        <v>2456</v>
      </c>
      <c r="H229" s="330">
        <f>C229-(D229+E229)</f>
        <v>31761</v>
      </c>
    </row>
    <row r="230" ht="22.65" customHeight="1">
      <c r="B230" s="358">
        <v>44111</v>
      </c>
      <c r="C230" s="331">
        <v>311085</v>
      </c>
      <c r="D230" s="332">
        <v>9582</v>
      </c>
      <c r="E230" s="332">
        <v>267950</v>
      </c>
      <c r="F230" s="332">
        <f>D230-D229</f>
        <v>16</v>
      </c>
      <c r="G230" s="332">
        <f>C230-C229</f>
        <v>3958</v>
      </c>
      <c r="H230" s="332">
        <f>C230-(D230+E230)</f>
        <v>33553</v>
      </c>
    </row>
    <row r="231" ht="22.65" customHeight="1">
      <c r="B231" s="358">
        <v>44112</v>
      </c>
      <c r="C231" s="329">
        <v>315536</v>
      </c>
      <c r="D231" s="330">
        <v>9594</v>
      </c>
      <c r="E231" s="330">
        <v>270000</v>
      </c>
      <c r="F231" s="330">
        <f>D231-D230</f>
        <v>12</v>
      </c>
      <c r="G231" s="330">
        <f>C231-C230</f>
        <v>4451</v>
      </c>
      <c r="H231" s="330">
        <f>C231-(D231+E231)</f>
        <v>35942</v>
      </c>
    </row>
    <row r="232" ht="22.65" customHeight="1">
      <c r="B232" s="358">
        <v>44113</v>
      </c>
      <c r="C232" s="331">
        <v>320495</v>
      </c>
      <c r="D232" s="332">
        <v>9609</v>
      </c>
      <c r="E232" s="332">
        <v>272200</v>
      </c>
      <c r="F232" s="332">
        <f>D232-D231</f>
        <v>15</v>
      </c>
      <c r="G232" s="332">
        <f>C232-C231</f>
        <v>4959</v>
      </c>
      <c r="H232" s="332">
        <f>C232-(D232+E232)</f>
        <v>38686</v>
      </c>
    </row>
    <row r="233" ht="22.65" customHeight="1">
      <c r="B233" s="358">
        <v>44114</v>
      </c>
      <c r="C233" s="329">
        <v>323460</v>
      </c>
      <c r="D233" s="330">
        <v>9620</v>
      </c>
      <c r="E233" s="330">
        <v>273800</v>
      </c>
      <c r="F233" s="330">
        <f>D233-D232</f>
        <v>11</v>
      </c>
      <c r="G233" s="330">
        <f>C233-C232</f>
        <v>2965</v>
      </c>
      <c r="H233" s="330">
        <f>C233-(D233+E233)</f>
        <v>40040</v>
      </c>
    </row>
    <row r="234" ht="22.65" customHeight="1">
      <c r="B234" s="358">
        <v>44115</v>
      </c>
      <c r="C234" s="331">
        <v>326306</v>
      </c>
      <c r="D234" s="332">
        <v>9626</v>
      </c>
      <c r="E234" s="332">
        <v>275000</v>
      </c>
      <c r="F234" s="332">
        <f>D234-D233</f>
        <v>6</v>
      </c>
      <c r="G234" s="332">
        <f>C234-C233</f>
        <v>2846</v>
      </c>
      <c r="H234" s="332">
        <f>C234-(D234+E234)</f>
        <v>41680</v>
      </c>
    </row>
    <row r="235" ht="22.65" customHeight="1">
      <c r="B235" s="358">
        <v>44116</v>
      </c>
      <c r="C235" s="329">
        <v>331131</v>
      </c>
      <c r="D235" s="330">
        <v>9640</v>
      </c>
      <c r="E235" s="330">
        <v>277250</v>
      </c>
      <c r="F235" s="330">
        <f>D235-D234</f>
        <v>14</v>
      </c>
      <c r="G235" s="330">
        <f>C235-C234</f>
        <v>4825</v>
      </c>
      <c r="H235" s="330">
        <f>C235-(D235+E235)</f>
        <v>44241</v>
      </c>
    </row>
    <row r="236" ht="22.65" customHeight="1">
      <c r="B236" s="358">
        <v>44117</v>
      </c>
      <c r="C236" s="331">
        <v>335713</v>
      </c>
      <c r="D236" s="332">
        <v>9682</v>
      </c>
      <c r="E236" s="332">
        <v>279700</v>
      </c>
      <c r="F236" s="332">
        <f>D236-D235</f>
        <v>42</v>
      </c>
      <c r="G236" s="332">
        <f>C236-C235</f>
        <v>4582</v>
      </c>
      <c r="H236" s="332">
        <f>C236-(D236+E236)</f>
        <v>46331</v>
      </c>
    </row>
    <row r="237" ht="22.65" customHeight="1">
      <c r="B237" s="358">
        <v>44118</v>
      </c>
      <c r="C237" s="329">
        <v>341771</v>
      </c>
      <c r="D237" s="330">
        <v>9716</v>
      </c>
      <c r="E237" s="330">
        <v>282200</v>
      </c>
      <c r="F237" s="330">
        <f>D237-D236</f>
        <v>34</v>
      </c>
      <c r="G237" s="330">
        <f>C237-C236</f>
        <v>6058</v>
      </c>
      <c r="H237" s="330">
        <f>C237-(D237+E237)</f>
        <v>49855</v>
      </c>
    </row>
    <row r="238" ht="22.65" customHeight="1">
      <c r="B238" s="358">
        <v>44119</v>
      </c>
      <c r="C238" s="331">
        <v>348824</v>
      </c>
      <c r="D238" s="332">
        <v>9739</v>
      </c>
      <c r="E238" s="332">
        <v>284900</v>
      </c>
      <c r="F238" s="332">
        <f>D238-D237</f>
        <v>23</v>
      </c>
      <c r="G238" s="332">
        <f>C238-C237</f>
        <v>7053</v>
      </c>
      <c r="H238" s="332">
        <f>C238-(D238+E238)</f>
        <v>54185</v>
      </c>
    </row>
    <row r="239" ht="22.65" customHeight="1">
      <c r="B239" s="358">
        <v>44120</v>
      </c>
      <c r="C239" s="329">
        <v>356814</v>
      </c>
      <c r="D239" s="330">
        <v>9773</v>
      </c>
      <c r="E239" s="330">
        <v>288050</v>
      </c>
      <c r="F239" s="330">
        <f>D239-D238</f>
        <v>34</v>
      </c>
      <c r="G239" s="330">
        <f>C239-C238</f>
        <v>7990</v>
      </c>
      <c r="H239" s="330">
        <f>C239-(D239+E239)</f>
        <v>58991</v>
      </c>
    </row>
    <row r="240" ht="22.65" customHeight="1">
      <c r="B240" s="358">
        <v>44121</v>
      </c>
      <c r="C240" s="331">
        <v>362138</v>
      </c>
      <c r="D240" s="332">
        <v>9785</v>
      </c>
      <c r="E240" s="332">
        <v>290350</v>
      </c>
      <c r="F240" s="332">
        <f>D240-D239</f>
        <v>12</v>
      </c>
      <c r="G240" s="332">
        <f>C240-C239</f>
        <v>5324</v>
      </c>
      <c r="H240" s="332">
        <f>C240-(D240+E240)</f>
        <v>62003</v>
      </c>
    </row>
    <row r="241" ht="22.65" customHeight="1">
      <c r="B241" s="358">
        <v>44122</v>
      </c>
      <c r="C241" s="329">
        <v>366982</v>
      </c>
      <c r="D241" s="330">
        <v>9798</v>
      </c>
      <c r="E241" s="330">
        <v>292250</v>
      </c>
      <c r="F241" s="330">
        <f>D241-D240</f>
        <v>13</v>
      </c>
      <c r="G241" s="330">
        <f>C241-C240</f>
        <v>4844</v>
      </c>
      <c r="H241" s="330">
        <f>C241-(D241+E241)</f>
        <v>64934</v>
      </c>
    </row>
    <row r="242" ht="22.65" customHeight="1">
      <c r="B242" s="358">
        <v>44123</v>
      </c>
      <c r="C242" s="331">
        <v>373825</v>
      </c>
      <c r="D242" s="332">
        <v>9842</v>
      </c>
      <c r="E242" s="332">
        <v>295250</v>
      </c>
      <c r="F242" s="332">
        <f>D242-D241</f>
        <v>44</v>
      </c>
      <c r="G242" s="332">
        <f>C242-C241</f>
        <v>6843</v>
      </c>
      <c r="H242" s="332">
        <f>C242-(D242+E242)</f>
        <v>68733</v>
      </c>
    </row>
    <row r="243" ht="22.65" customHeight="1">
      <c r="B243" s="358">
        <v>44124</v>
      </c>
      <c r="C243" s="329">
        <v>381043</v>
      </c>
      <c r="D243" s="330">
        <v>9882</v>
      </c>
      <c r="E243" s="330">
        <v>298750</v>
      </c>
      <c r="F243" s="330">
        <f>D243-D242</f>
        <v>40</v>
      </c>
      <c r="G243" s="330">
        <f>C243-C242</f>
        <v>7218</v>
      </c>
      <c r="H243" s="330">
        <f>C243-(D243+E243)</f>
        <v>72411</v>
      </c>
    </row>
    <row r="244" ht="22.65" customHeight="1">
      <c r="B244" s="358">
        <v>44125</v>
      </c>
      <c r="C244" s="331">
        <v>392308</v>
      </c>
      <c r="D244" s="332">
        <v>9911</v>
      </c>
      <c r="E244" s="332">
        <v>302550</v>
      </c>
      <c r="F244" s="332">
        <f>D244-D243</f>
        <v>29</v>
      </c>
      <c r="G244" s="332">
        <f>C244-C243</f>
        <v>11265</v>
      </c>
      <c r="H244" s="332">
        <f>C244-(D244+E244)</f>
        <v>79847</v>
      </c>
    </row>
    <row r="245" ht="22.65" customHeight="1">
      <c r="B245" s="358">
        <v>44126</v>
      </c>
      <c r="C245" s="329">
        <v>403874</v>
      </c>
      <c r="D245" s="330">
        <v>9960</v>
      </c>
      <c r="E245" s="330">
        <v>306700</v>
      </c>
      <c r="F245" s="330">
        <f>D245-D244</f>
        <v>49</v>
      </c>
      <c r="G245" s="330">
        <f>C245-C244</f>
        <v>11566</v>
      </c>
      <c r="H245" s="330">
        <f>C245-(D245+E245)</f>
        <v>87214</v>
      </c>
    </row>
    <row r="246" ht="22.65" customHeight="1">
      <c r="B246" s="358">
        <v>44127</v>
      </c>
      <c r="C246" s="331">
        <v>418360</v>
      </c>
      <c r="D246" s="332">
        <v>10008</v>
      </c>
      <c r="E246" s="332">
        <v>311100</v>
      </c>
      <c r="F246" s="332">
        <f>D246-D245</f>
        <v>48</v>
      </c>
      <c r="G246" s="332">
        <f>C246-C245</f>
        <v>14486</v>
      </c>
      <c r="H246" s="332">
        <f>C246-(D246+E246)</f>
        <v>97252</v>
      </c>
    </row>
    <row r="247" ht="22.65" customHeight="1">
      <c r="B247" s="358">
        <v>44128</v>
      </c>
      <c r="C247" s="329">
        <v>429496</v>
      </c>
      <c r="D247" s="330">
        <v>10035</v>
      </c>
      <c r="E247" s="330">
        <v>314650</v>
      </c>
      <c r="F247" s="330">
        <f>D247-D246</f>
        <v>27</v>
      </c>
      <c r="G247" s="330">
        <f>C247-C246</f>
        <v>11136</v>
      </c>
      <c r="H247" s="330">
        <f>C247-(D247+E247)</f>
        <v>104811</v>
      </c>
    </row>
    <row r="248" ht="22.65" customHeight="1">
      <c r="B248" s="358">
        <v>44129</v>
      </c>
      <c r="C248" s="331">
        <v>438383</v>
      </c>
      <c r="D248" s="332">
        <v>10062</v>
      </c>
      <c r="E248" s="332">
        <v>317650</v>
      </c>
      <c r="F248" s="332">
        <f>D248-D247</f>
        <v>27</v>
      </c>
      <c r="G248" s="332">
        <f>C248-C247</f>
        <v>8887</v>
      </c>
      <c r="H248" s="332">
        <f>C248-(D248+E248)</f>
        <v>110671</v>
      </c>
    </row>
    <row r="249" ht="22.65" customHeight="1">
      <c r="B249" s="358">
        <v>44130</v>
      </c>
      <c r="C249" s="329">
        <v>450258</v>
      </c>
      <c r="D249" s="330">
        <v>10103</v>
      </c>
      <c r="E249" s="330">
        <v>322550</v>
      </c>
      <c r="F249" s="330">
        <f>D249-D248</f>
        <v>41</v>
      </c>
      <c r="G249" s="330">
        <f>C249-C248</f>
        <v>11875</v>
      </c>
      <c r="H249" s="330">
        <f>C249-(D249+E249)</f>
        <v>117605</v>
      </c>
    </row>
    <row r="250" ht="22.65" customHeight="1">
      <c r="B250" s="358">
        <v>44131</v>
      </c>
      <c r="C250" s="331">
        <v>464789</v>
      </c>
      <c r="D250" s="332">
        <v>10189</v>
      </c>
      <c r="E250" s="332">
        <v>327700</v>
      </c>
      <c r="F250" s="332">
        <f>D250-D249</f>
        <v>86</v>
      </c>
      <c r="G250" s="332">
        <f>C250-C249</f>
        <v>14531</v>
      </c>
      <c r="H250" s="332">
        <f>C250-(D250+E250)</f>
        <v>126900</v>
      </c>
    </row>
    <row r="251" ht="22.65" customHeight="1">
      <c r="B251" s="358">
        <v>44132</v>
      </c>
      <c r="C251" s="329">
        <v>481613</v>
      </c>
      <c r="D251" s="330">
        <v>10281</v>
      </c>
      <c r="E251" s="330">
        <v>333850</v>
      </c>
      <c r="F251" s="330">
        <f>D251-D250</f>
        <v>92</v>
      </c>
      <c r="G251" s="330">
        <f>C251-C250</f>
        <v>16824</v>
      </c>
      <c r="H251" s="330">
        <f>C251-(D251+E251)</f>
        <v>137482</v>
      </c>
    </row>
    <row r="252" ht="22.65" customHeight="1">
      <c r="B252" s="358">
        <v>44133</v>
      </c>
      <c r="C252" s="331">
        <v>500358</v>
      </c>
      <c r="D252" s="332">
        <v>10359</v>
      </c>
      <c r="E252" s="332">
        <v>340450</v>
      </c>
      <c r="F252" s="332">
        <f>D252-D251</f>
        <v>78</v>
      </c>
      <c r="G252" s="332">
        <f>C252-C251</f>
        <v>18745</v>
      </c>
      <c r="H252" s="332">
        <f>C252-(D252+E252)</f>
        <v>149549</v>
      </c>
    </row>
    <row r="253" ht="22.65" customHeight="1">
      <c r="B253" s="358">
        <v>44134</v>
      </c>
      <c r="C253" s="329">
        <v>519712</v>
      </c>
      <c r="D253" s="330">
        <v>10462</v>
      </c>
      <c r="E253" s="330">
        <v>346950</v>
      </c>
      <c r="F253" s="330">
        <f>D253-D252</f>
        <v>103</v>
      </c>
      <c r="G253" s="330">
        <f>C253-C252</f>
        <v>19354</v>
      </c>
      <c r="H253" s="330">
        <f>C253-(D253+E253)</f>
        <v>162300</v>
      </c>
    </row>
    <row r="254" ht="22.65" customHeight="1">
      <c r="B254" s="358">
        <v>44135</v>
      </c>
      <c r="C254" s="331">
        <v>533683</v>
      </c>
      <c r="D254" s="332">
        <v>10504</v>
      </c>
      <c r="E254" s="332">
        <v>351800</v>
      </c>
      <c r="F254" s="332">
        <f>D254-D253</f>
        <v>42</v>
      </c>
      <c r="G254" s="332">
        <f>C254-C253</f>
        <v>13971</v>
      </c>
      <c r="H254" s="332">
        <f>C254-(D254+E254)</f>
        <v>171379</v>
      </c>
    </row>
    <row r="255" ht="22.65" customHeight="1">
      <c r="B255" s="358">
        <v>44136</v>
      </c>
      <c r="C255" s="329">
        <v>545703</v>
      </c>
      <c r="D255" s="330">
        <v>10541</v>
      </c>
      <c r="E255" s="330">
        <v>356550</v>
      </c>
      <c r="F255" s="330">
        <f>D255-D254</f>
        <v>37</v>
      </c>
      <c r="G255" s="330">
        <f>C255-C254</f>
        <v>12020</v>
      </c>
      <c r="H255" s="330">
        <f>C255-(D255+E255)</f>
        <v>178612</v>
      </c>
    </row>
    <row r="256" ht="22.65" customHeight="1">
      <c r="B256" s="358">
        <v>44137</v>
      </c>
      <c r="C256" s="331">
        <v>560860</v>
      </c>
      <c r="D256" s="332">
        <v>10669</v>
      </c>
      <c r="E256" s="332">
        <v>364750</v>
      </c>
      <c r="F256" s="332">
        <f>D256-D255</f>
        <v>128</v>
      </c>
      <c r="G256" s="332">
        <f>C256-C255</f>
        <v>15157</v>
      </c>
      <c r="H256" s="332">
        <f>C256-(D256+E256)</f>
        <v>185441</v>
      </c>
    </row>
    <row r="257" ht="22.65" customHeight="1">
      <c r="B257" s="358">
        <v>44138</v>
      </c>
      <c r="C257" s="329">
        <v>578623</v>
      </c>
      <c r="D257" s="330">
        <v>10828</v>
      </c>
      <c r="E257" s="330">
        <v>373400</v>
      </c>
      <c r="F257" s="330">
        <f>D257-D256</f>
        <v>159</v>
      </c>
      <c r="G257" s="330">
        <f>C257-C256</f>
        <v>17763</v>
      </c>
      <c r="H257" s="330">
        <f>C257-(D257+E257)</f>
        <v>194395</v>
      </c>
    </row>
    <row r="258" ht="22.65" customHeight="1">
      <c r="B258" s="358">
        <v>44139</v>
      </c>
      <c r="C258" s="331">
        <v>598462</v>
      </c>
      <c r="D258" s="332">
        <v>10949</v>
      </c>
      <c r="E258" s="332">
        <v>383600</v>
      </c>
      <c r="F258" s="332">
        <f>D258-D257</f>
        <v>121</v>
      </c>
      <c r="G258" s="332">
        <f>C258-C257</f>
        <v>19839</v>
      </c>
      <c r="H258" s="332">
        <f>C258-(D258+E258)</f>
        <v>203913</v>
      </c>
    </row>
    <row r="259" ht="22.65" customHeight="1">
      <c r="B259" s="358">
        <v>44140</v>
      </c>
      <c r="C259" s="329">
        <v>620053</v>
      </c>
      <c r="D259" s="330">
        <v>11110</v>
      </c>
      <c r="E259" s="330">
        <v>394150</v>
      </c>
      <c r="F259" s="330">
        <f>D259-D258</f>
        <v>161</v>
      </c>
      <c r="G259" s="330">
        <f>C259-C258</f>
        <v>21591</v>
      </c>
      <c r="H259" s="330">
        <f>C259-(D259+E259)</f>
        <v>214793</v>
      </c>
    </row>
    <row r="260" ht="22.65" customHeight="1">
      <c r="B260" s="358">
        <v>44141</v>
      </c>
      <c r="C260" s="331">
        <v>643332</v>
      </c>
      <c r="D260" s="332">
        <v>11240</v>
      </c>
      <c r="E260" s="332">
        <v>405500</v>
      </c>
      <c r="F260" s="332">
        <f>D260-D259</f>
        <v>130</v>
      </c>
      <c r="G260" s="332">
        <f>C260-C259</f>
        <v>23279</v>
      </c>
      <c r="H260" s="332">
        <f>C260-(D260+E260)</f>
        <v>226592</v>
      </c>
    </row>
    <row r="261" ht="22.65" customHeight="1">
      <c r="B261" s="358">
        <v>44142</v>
      </c>
      <c r="C261" s="329">
        <v>659603</v>
      </c>
      <c r="D261" s="330">
        <v>11306</v>
      </c>
      <c r="E261" s="330">
        <v>413150</v>
      </c>
      <c r="F261" s="330">
        <f>D261-D260</f>
        <v>66</v>
      </c>
      <c r="G261" s="330">
        <f>C261-C260</f>
        <v>16271</v>
      </c>
      <c r="H261" s="330">
        <f>C261-(D261+E261)</f>
        <v>235147</v>
      </c>
    </row>
    <row r="262" ht="22.65" customHeight="1">
      <c r="B262" s="358">
        <v>44143</v>
      </c>
      <c r="C262" s="331">
        <v>673168</v>
      </c>
      <c r="D262" s="332">
        <v>11372</v>
      </c>
      <c r="E262" s="332">
        <v>420600</v>
      </c>
      <c r="F262" s="332">
        <f>D262-D261</f>
        <v>66</v>
      </c>
      <c r="G262" s="332">
        <f>C262-C261</f>
        <v>13565</v>
      </c>
      <c r="H262" s="332">
        <f>C262-(D262+E262)</f>
        <v>241196</v>
      </c>
    </row>
    <row r="263" ht="22.65" customHeight="1">
      <c r="B263" s="358">
        <v>44144</v>
      </c>
      <c r="C263" s="329">
        <v>688972</v>
      </c>
      <c r="D263" s="330">
        <v>11524</v>
      </c>
      <c r="E263" s="330">
        <v>433100</v>
      </c>
      <c r="F263" s="330">
        <f>D263-D262</f>
        <v>152</v>
      </c>
      <c r="G263" s="330">
        <f>C263-C262</f>
        <v>15804</v>
      </c>
      <c r="H263" s="330">
        <f>C263-(D263+E263)</f>
        <v>244348</v>
      </c>
    </row>
    <row r="264" ht="22.65" customHeight="1">
      <c r="B264" s="358">
        <v>44145</v>
      </c>
      <c r="C264" s="331">
        <v>706720</v>
      </c>
      <c r="D264" s="332">
        <v>11781</v>
      </c>
      <c r="E264" s="332">
        <v>445250</v>
      </c>
      <c r="F264" s="332">
        <f>D264-D263</f>
        <v>257</v>
      </c>
      <c r="G264" s="332">
        <f>C264-C263</f>
        <v>17748</v>
      </c>
      <c r="H264" s="332">
        <f>C264-(D264+E264)</f>
        <v>249689</v>
      </c>
    </row>
    <row r="265" ht="22.65" customHeight="1">
      <c r="B265" s="358">
        <v>44146</v>
      </c>
      <c r="C265" s="329">
        <v>728651</v>
      </c>
      <c r="D265" s="330">
        <v>11994</v>
      </c>
      <c r="E265" s="330">
        <v>459400</v>
      </c>
      <c r="F265" s="330">
        <f>D265-D264</f>
        <v>213</v>
      </c>
      <c r="G265" s="330">
        <f>C265-C264</f>
        <v>21931</v>
      </c>
      <c r="H265" s="330">
        <f>C265-(D265+E265)</f>
        <v>257257</v>
      </c>
    </row>
    <row r="266" ht="22.65" customHeight="1">
      <c r="B266" s="358">
        <v>44147</v>
      </c>
      <c r="C266" s="331">
        <v>752207</v>
      </c>
      <c r="D266" s="332">
        <v>12216</v>
      </c>
      <c r="E266" s="332">
        <v>473150</v>
      </c>
      <c r="F266" s="332">
        <f>D266-D265</f>
        <v>222</v>
      </c>
      <c r="G266" s="332">
        <f>C266-C265</f>
        <v>23556</v>
      </c>
      <c r="H266" s="332">
        <f>C266-(D266+E266)</f>
        <v>266841</v>
      </c>
    </row>
    <row r="267" ht="22.65" customHeight="1">
      <c r="B267" s="358">
        <v>44148</v>
      </c>
      <c r="C267" s="329">
        <v>774711</v>
      </c>
      <c r="D267" s="330">
        <v>12404</v>
      </c>
      <c r="E267" s="330">
        <v>487200</v>
      </c>
      <c r="F267" s="330">
        <f>D267-D266</f>
        <v>188</v>
      </c>
      <c r="G267" s="330">
        <f>C267-C266</f>
        <v>22504</v>
      </c>
      <c r="H267" s="330">
        <f>C267-(D267+E267)</f>
        <v>275107</v>
      </c>
    </row>
    <row r="268" ht="22.65" customHeight="1">
      <c r="B268" s="358">
        <v>44149</v>
      </c>
      <c r="C268" s="331">
        <v>791496</v>
      </c>
      <c r="D268" s="332">
        <v>12511</v>
      </c>
      <c r="E268" s="332">
        <v>498100</v>
      </c>
      <c r="F268" s="332">
        <f>D268-D267</f>
        <v>107</v>
      </c>
      <c r="G268" s="332">
        <f>C268-C267</f>
        <v>16785</v>
      </c>
      <c r="H268" s="332">
        <f>C268-(D268+E268)</f>
        <v>280885</v>
      </c>
    </row>
    <row r="269" ht="22.65" customHeight="1">
      <c r="B269" s="358">
        <v>44150</v>
      </c>
      <c r="C269" s="329">
        <v>802946</v>
      </c>
      <c r="D269" s="330">
        <v>12573</v>
      </c>
      <c r="E269" s="330">
        <v>504550</v>
      </c>
      <c r="F269" s="330">
        <f>D269-D268</f>
        <v>62</v>
      </c>
      <c r="G269" s="330">
        <f>C269-C268</f>
        <v>11450</v>
      </c>
      <c r="H269" s="330">
        <f>C269-(D269+E269)</f>
        <v>285823</v>
      </c>
    </row>
    <row r="270" ht="22.65" customHeight="1">
      <c r="B270" s="358">
        <v>44151</v>
      </c>
      <c r="C270" s="331">
        <v>817526</v>
      </c>
      <c r="D270" s="332">
        <v>12833</v>
      </c>
      <c r="E270" s="332">
        <v>521800</v>
      </c>
      <c r="F270" s="332">
        <f>D270-D269</f>
        <v>260</v>
      </c>
      <c r="G270" s="332">
        <f>C270-C269</f>
        <v>14580</v>
      </c>
      <c r="H270" s="332">
        <f>C270-(D270+E270)</f>
        <v>282893</v>
      </c>
    </row>
    <row r="271" ht="22.65" customHeight="1">
      <c r="B271" s="358">
        <v>44152</v>
      </c>
      <c r="C271" s="329">
        <v>834289</v>
      </c>
      <c r="D271" s="330">
        <v>13138</v>
      </c>
      <c r="E271" s="330">
        <v>536750</v>
      </c>
      <c r="F271" s="330">
        <f>D271-D270</f>
        <v>305</v>
      </c>
      <c r="G271" s="330">
        <f>C271-C270</f>
        <v>16763</v>
      </c>
      <c r="H271" s="330">
        <f>C271-(D271+E271)</f>
        <v>284401</v>
      </c>
    </row>
    <row r="272" ht="22.65" customHeight="1">
      <c r="B272" s="358">
        <v>44153</v>
      </c>
      <c r="C272" s="331">
        <v>856906</v>
      </c>
      <c r="D272" s="332">
        <v>13390</v>
      </c>
      <c r="E272" s="332">
        <v>553650</v>
      </c>
      <c r="F272" s="332">
        <f>D272-D271</f>
        <v>252</v>
      </c>
      <c r="G272" s="332">
        <f>C272-C271</f>
        <v>22617</v>
      </c>
      <c r="H272" s="332">
        <f>C272-(D272+E272)</f>
        <v>289866</v>
      </c>
    </row>
    <row r="273" ht="22.65" customHeight="1">
      <c r="B273" s="358">
        <v>44154</v>
      </c>
      <c r="C273" s="329">
        <v>880579</v>
      </c>
      <c r="D273" s="330">
        <v>13662</v>
      </c>
      <c r="E273" s="330">
        <v>570450</v>
      </c>
      <c r="F273" s="330">
        <f>D273-D272</f>
        <v>272</v>
      </c>
      <c r="G273" s="330">
        <f>C273-C272</f>
        <v>23673</v>
      </c>
      <c r="H273" s="330">
        <f>C273-(D273+E273)</f>
        <v>296467</v>
      </c>
    </row>
    <row r="274" ht="22.65" customHeight="1">
      <c r="B274" s="358">
        <v>44155</v>
      </c>
      <c r="C274" s="331">
        <v>903362</v>
      </c>
      <c r="D274" s="332">
        <v>13918</v>
      </c>
      <c r="E274" s="332">
        <v>587350</v>
      </c>
      <c r="F274" s="332">
        <f>D274-D273</f>
        <v>256</v>
      </c>
      <c r="G274" s="332">
        <f>C274-C273</f>
        <v>22783</v>
      </c>
      <c r="H274" s="332">
        <f>C274-(D274+E274)</f>
        <v>302094</v>
      </c>
    </row>
    <row r="275" ht="22.65" customHeight="1">
      <c r="B275" s="358">
        <v>44156</v>
      </c>
      <c r="C275" s="329">
        <v>919369</v>
      </c>
      <c r="D275" s="330">
        <v>14061</v>
      </c>
      <c r="E275" s="330">
        <v>600450</v>
      </c>
      <c r="F275" s="330">
        <f>D275-D274</f>
        <v>143</v>
      </c>
      <c r="G275" s="330">
        <f>C275-C274</f>
        <v>16007</v>
      </c>
      <c r="H275" s="330">
        <f>C275-(D275+E275)</f>
        <v>304858</v>
      </c>
    </row>
    <row r="276" ht="22.65" customHeight="1">
      <c r="B276" s="358">
        <v>44157</v>
      </c>
      <c r="C276" s="331">
        <v>932111</v>
      </c>
      <c r="D276" s="332">
        <v>14159</v>
      </c>
      <c r="E276" s="332">
        <v>610400</v>
      </c>
      <c r="F276" s="332">
        <f>D276-D275</f>
        <v>98</v>
      </c>
      <c r="G276" s="332">
        <f>C276-C275</f>
        <v>12742</v>
      </c>
      <c r="H276" s="332">
        <f>C276-(D276+E276)</f>
        <v>307552</v>
      </c>
    </row>
    <row r="277" ht="22.65" customHeight="1">
      <c r="B277" s="358">
        <v>44158</v>
      </c>
      <c r="C277" s="329">
        <v>946648</v>
      </c>
      <c r="D277" s="330">
        <v>14460</v>
      </c>
      <c r="E277" s="330">
        <v>626850</v>
      </c>
      <c r="F277" s="330">
        <f>D277-D276</f>
        <v>301</v>
      </c>
      <c r="G277" s="330">
        <f>C277-C276</f>
        <v>14537</v>
      </c>
      <c r="H277" s="330">
        <f>C277-(D277+E277)</f>
        <v>305338</v>
      </c>
    </row>
    <row r="278" ht="22.65" customHeight="1">
      <c r="B278" s="358">
        <v>44159</v>
      </c>
      <c r="C278" s="331">
        <v>962906</v>
      </c>
      <c r="D278" s="332">
        <v>14832</v>
      </c>
      <c r="E278" s="332">
        <v>644800</v>
      </c>
      <c r="F278" s="332">
        <f>D278-D277</f>
        <v>372</v>
      </c>
      <c r="G278" s="332">
        <f>C278-C277</f>
        <v>16258</v>
      </c>
      <c r="H278" s="332">
        <f>C278-(D278+E278)</f>
        <v>303274</v>
      </c>
    </row>
    <row r="279" ht="22.65" customHeight="1">
      <c r="B279" s="358">
        <v>44160</v>
      </c>
      <c r="C279" s="329">
        <v>984941</v>
      </c>
      <c r="D279" s="330">
        <v>15210</v>
      </c>
      <c r="E279" s="330">
        <v>664450</v>
      </c>
      <c r="F279" s="330">
        <f>D279-D278</f>
        <v>378</v>
      </c>
      <c r="G279" s="330">
        <f>C279-C278</f>
        <v>22035</v>
      </c>
      <c r="H279" s="330">
        <f>C279-(D279+E279)</f>
        <v>305281</v>
      </c>
    </row>
    <row r="280" ht="22.65" customHeight="1">
      <c r="B280" s="358">
        <v>44161</v>
      </c>
      <c r="C280" s="331">
        <v>1007617</v>
      </c>
      <c r="D280" s="332">
        <v>15640</v>
      </c>
      <c r="E280" s="332">
        <v>683950</v>
      </c>
      <c r="F280" s="332">
        <f>D280-D279</f>
        <v>430</v>
      </c>
      <c r="G280" s="332">
        <f>C280-C279</f>
        <v>22676</v>
      </c>
      <c r="H280" s="332">
        <f>C280-(D280+E280)</f>
        <v>308027</v>
      </c>
    </row>
    <row r="281" ht="22.65" customHeight="1">
      <c r="B281" s="358">
        <v>44162</v>
      </c>
      <c r="C281" s="329">
        <v>1029230</v>
      </c>
      <c r="D281" s="330">
        <v>16011</v>
      </c>
      <c r="E281" s="330">
        <v>704250</v>
      </c>
      <c r="F281" s="330">
        <f>D281-D280</f>
        <v>371</v>
      </c>
      <c r="G281" s="330">
        <f>C281-C280</f>
        <v>21613</v>
      </c>
      <c r="H281" s="330">
        <f>C281-(D281+E281)</f>
        <v>308969</v>
      </c>
    </row>
    <row r="282" ht="22.65" customHeight="1">
      <c r="B282" s="358">
        <v>44163</v>
      </c>
      <c r="C282" s="331">
        <v>1044349</v>
      </c>
      <c r="D282" s="332">
        <v>16181</v>
      </c>
      <c r="E282" s="332">
        <v>717650</v>
      </c>
      <c r="F282" s="332">
        <f>D282-D281</f>
        <v>170</v>
      </c>
      <c r="G282" s="332">
        <f>C282-C281</f>
        <v>15119</v>
      </c>
      <c r="H282" s="332">
        <f>C282-(D282+E282)</f>
        <v>310518</v>
      </c>
    </row>
    <row r="283" ht="22.65" customHeight="1">
      <c r="B283" s="358">
        <v>44164</v>
      </c>
      <c r="C283" s="329">
        <v>1055607</v>
      </c>
      <c r="D283" s="330">
        <v>16306</v>
      </c>
      <c r="E283" s="330">
        <v>728600</v>
      </c>
      <c r="F283" s="330">
        <f>D283-D282</f>
        <v>125</v>
      </c>
      <c r="G283" s="330">
        <f>C283-C282</f>
        <v>11258</v>
      </c>
      <c r="H283" s="330">
        <f>C283-(D283+E283)</f>
        <v>310701</v>
      </c>
    </row>
    <row r="284" ht="22.65" customHeight="1">
      <c r="B284" s="358">
        <v>44165</v>
      </c>
      <c r="C284" s="331">
        <v>1069763</v>
      </c>
      <c r="D284" s="332">
        <v>16694</v>
      </c>
      <c r="E284" s="332">
        <v>747250</v>
      </c>
      <c r="F284" s="332">
        <f>D284-D283</f>
        <v>388</v>
      </c>
      <c r="G284" s="332">
        <f>C284-C283</f>
        <v>14156</v>
      </c>
      <c r="H284" s="332">
        <f>C284-(D284+E284)</f>
        <v>305819</v>
      </c>
    </row>
    <row r="285" ht="22.65" customHeight="1">
      <c r="B285" s="358">
        <v>44166</v>
      </c>
      <c r="C285" s="329">
        <v>1086063</v>
      </c>
      <c r="D285" s="330">
        <v>17177</v>
      </c>
      <c r="E285" s="330">
        <v>767600</v>
      </c>
      <c r="F285" s="330">
        <f>D285-D284</f>
        <v>483</v>
      </c>
      <c r="G285" s="330">
        <f>C285-C284</f>
        <v>16300</v>
      </c>
      <c r="H285" s="330">
        <f>C285-(D285+E285)</f>
        <v>301286</v>
      </c>
    </row>
    <row r="286" ht="22.65" customHeight="1">
      <c r="B286" s="358">
        <v>44167</v>
      </c>
      <c r="C286" s="331">
        <v>1105832</v>
      </c>
      <c r="D286" s="332">
        <v>17411</v>
      </c>
      <c r="E286" s="332">
        <v>780350</v>
      </c>
      <c r="F286" s="332">
        <f>D286-D285</f>
        <v>234</v>
      </c>
      <c r="G286" s="332">
        <f>C286-C285</f>
        <v>19769</v>
      </c>
      <c r="H286" s="332">
        <f>C286-(D286+E286)</f>
        <v>308071</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2.xml><?xml version="1.0" encoding="utf-8"?>
<worksheet xmlns:r="http://schemas.openxmlformats.org/officeDocument/2006/relationships" xmlns="http://schemas.openxmlformats.org/spreadsheetml/2006/main">
  <sheetPr>
    <pageSetUpPr fitToPage="1"/>
  </sheetPr>
  <dimension ref="B3:H286"/>
  <sheetViews>
    <sheetView workbookViewId="0" showGridLines="0" defaultGridColor="1"/>
  </sheetViews>
  <sheetFormatPr defaultColWidth="16.3333" defaultRowHeight="20.05" customHeight="1" outlineLevelRow="0" outlineLevelCol="0"/>
  <cols>
    <col min="1" max="1" width="15.7344" style="402" customWidth="1"/>
    <col min="2" max="8" width="16.3516" style="402" customWidth="1"/>
    <col min="9" max="16384" width="16.3516" style="402" customWidth="1"/>
  </cols>
  <sheetData>
    <row r="1" ht="74.55" customHeight="1"/>
    <row r="2" ht="36.45" customHeight="1">
      <c r="B2" t="s" s="2">
        <v>90</v>
      </c>
      <c r="C2" s="2"/>
      <c r="D2" s="2"/>
      <c r="E2" s="2"/>
      <c r="F2" s="2"/>
      <c r="G2" s="2"/>
      <c r="H2" s="2"/>
    </row>
    <row r="3" ht="52.2" customHeight="1">
      <c r="B3" t="s" s="3">
        <v>61</v>
      </c>
      <c r="C3" t="s" s="318">
        <v>89</v>
      </c>
      <c r="D3" t="s" s="320">
        <v>83</v>
      </c>
      <c r="E3" t="s" s="321">
        <v>64</v>
      </c>
      <c r="F3" t="s" s="320">
        <v>84</v>
      </c>
      <c r="G3" t="s" s="318">
        <v>85</v>
      </c>
      <c r="H3" t="s" s="322">
        <v>86</v>
      </c>
    </row>
    <row r="4" ht="22.9" customHeight="1">
      <c r="B4" s="373">
        <v>43885</v>
      </c>
      <c r="C4" s="326">
        <v>2</v>
      </c>
      <c r="D4" s="327">
        <v>0</v>
      </c>
      <c r="E4" s="327">
        <v>2</v>
      </c>
      <c r="F4" s="327">
        <v>0</v>
      </c>
      <c r="G4" s="327">
        <v>1</v>
      </c>
      <c r="H4" s="327">
        <f>C4-(D4+E4)</f>
        <v>0</v>
      </c>
    </row>
    <row r="5" ht="22.65" customHeight="1">
      <c r="B5" s="358">
        <v>43886</v>
      </c>
      <c r="C5" s="329">
        <v>6</v>
      </c>
      <c r="D5" s="330">
        <v>0</v>
      </c>
      <c r="E5" s="330">
        <v>2</v>
      </c>
      <c r="F5" s="330">
        <f>D5-D4</f>
        <v>0</v>
      </c>
      <c r="G5" s="330">
        <f>C5-C4</f>
        <v>4</v>
      </c>
      <c r="H5" s="330">
        <f>C5-(D5+E5)</f>
        <v>4</v>
      </c>
    </row>
    <row r="6" ht="22.65" customHeight="1">
      <c r="B6" s="328">
        <v>43887</v>
      </c>
      <c r="C6" s="331">
        <v>13</v>
      </c>
      <c r="D6" s="332">
        <v>0</v>
      </c>
      <c r="E6" s="332">
        <v>2</v>
      </c>
      <c r="F6" s="332">
        <f>D6-D5</f>
        <v>0</v>
      </c>
      <c r="G6" s="332">
        <f>C6-C5</f>
        <v>7</v>
      </c>
      <c r="H6" s="332">
        <f>C6-(D6+E6)</f>
        <v>11</v>
      </c>
    </row>
    <row r="7" ht="22.65" customHeight="1">
      <c r="B7" s="328">
        <v>43888</v>
      </c>
      <c r="C7" s="329">
        <v>15</v>
      </c>
      <c r="D7" s="330">
        <v>0</v>
      </c>
      <c r="E7" s="330">
        <v>2</v>
      </c>
      <c r="F7" s="330">
        <f>D7-D6</f>
        <v>0</v>
      </c>
      <c r="G7" s="330">
        <f>C7-C6</f>
        <v>2</v>
      </c>
      <c r="H7" s="330">
        <f>C7-(D7+E7)</f>
        <v>13</v>
      </c>
    </row>
    <row r="8" ht="22.65" customHeight="1">
      <c r="B8" s="328">
        <v>43889</v>
      </c>
      <c r="C8" s="331">
        <v>32</v>
      </c>
      <c r="D8" s="332">
        <v>0</v>
      </c>
      <c r="E8" s="332">
        <v>2</v>
      </c>
      <c r="F8" s="332">
        <f>D8-D7</f>
        <v>0</v>
      </c>
      <c r="G8" s="332">
        <f>C8-C7</f>
        <v>17</v>
      </c>
      <c r="H8" s="332">
        <f>C8-(D8+E8)</f>
        <v>30</v>
      </c>
    </row>
    <row r="9" ht="22.65" customHeight="1">
      <c r="B9" s="328">
        <v>43890</v>
      </c>
      <c r="C9" s="329">
        <v>45</v>
      </c>
      <c r="D9" s="330">
        <v>0</v>
      </c>
      <c r="E9" s="330">
        <v>2</v>
      </c>
      <c r="F9" s="330">
        <f>D9-D8</f>
        <v>0</v>
      </c>
      <c r="G9" s="330">
        <f>C9-C8</f>
        <v>13</v>
      </c>
      <c r="H9" s="330">
        <f>C9-(D9+E9)</f>
        <v>43</v>
      </c>
    </row>
    <row r="10" ht="22.65" customHeight="1">
      <c r="B10" s="328">
        <v>43891</v>
      </c>
      <c r="C10" s="331">
        <v>84</v>
      </c>
      <c r="D10" s="332">
        <v>0</v>
      </c>
      <c r="E10" s="332">
        <v>2</v>
      </c>
      <c r="F10" s="332">
        <f>D10-D9</f>
        <v>0</v>
      </c>
      <c r="G10" s="332">
        <f>C10-C9</f>
        <v>39</v>
      </c>
      <c r="H10" s="332">
        <f>C10-(D10+E10)</f>
        <v>82</v>
      </c>
    </row>
    <row r="11" ht="22.65" customHeight="1">
      <c r="B11" s="328">
        <v>43892</v>
      </c>
      <c r="C11" s="329">
        <v>120</v>
      </c>
      <c r="D11" s="330">
        <v>0</v>
      </c>
      <c r="E11" s="330">
        <v>2</v>
      </c>
      <c r="F11" s="330">
        <f>D11-D10</f>
        <v>0</v>
      </c>
      <c r="G11" s="330">
        <f>C11-C10</f>
        <v>36</v>
      </c>
      <c r="H11" s="330">
        <f>C11-(D11+E11)</f>
        <v>118</v>
      </c>
    </row>
    <row r="12" ht="22.65" customHeight="1">
      <c r="B12" s="328">
        <v>43893</v>
      </c>
      <c r="C12" s="331">
        <v>165</v>
      </c>
      <c r="D12" s="332">
        <v>1</v>
      </c>
      <c r="E12" s="332">
        <v>2</v>
      </c>
      <c r="F12" s="332">
        <f>D12-D11</f>
        <v>1</v>
      </c>
      <c r="G12" s="332">
        <f>C12-C11</f>
        <v>45</v>
      </c>
      <c r="H12" s="332">
        <f>C12-(D12+E12)</f>
        <v>162</v>
      </c>
    </row>
    <row r="13" ht="22.65" customHeight="1">
      <c r="B13" s="328">
        <v>43894</v>
      </c>
      <c r="C13" s="329">
        <v>222</v>
      </c>
      <c r="D13" s="330">
        <v>2</v>
      </c>
      <c r="E13" s="330">
        <v>2</v>
      </c>
      <c r="F13" s="330">
        <f>D13-D12</f>
        <v>1</v>
      </c>
      <c r="G13" s="330">
        <f>C13-C12</f>
        <v>57</v>
      </c>
      <c r="H13" s="330">
        <f>C13-(D13+E13)</f>
        <v>218</v>
      </c>
    </row>
    <row r="14" ht="22.65" customHeight="1">
      <c r="B14" s="328">
        <v>43895</v>
      </c>
      <c r="C14" s="331">
        <v>259</v>
      </c>
      <c r="D14" s="332">
        <v>3</v>
      </c>
      <c r="E14" s="332">
        <v>2</v>
      </c>
      <c r="F14" s="332">
        <f>D14-D13</f>
        <v>1</v>
      </c>
      <c r="G14" s="332">
        <f>C14-C13</f>
        <v>37</v>
      </c>
      <c r="H14" s="332">
        <f>C14-(D14+E14)</f>
        <v>254</v>
      </c>
    </row>
    <row r="15" ht="22.65" customHeight="1">
      <c r="B15" s="328">
        <v>43896</v>
      </c>
      <c r="C15" s="329">
        <v>400</v>
      </c>
      <c r="D15" s="330">
        <v>5</v>
      </c>
      <c r="E15" s="330">
        <v>2</v>
      </c>
      <c r="F15" s="330">
        <f>D15-D14</f>
        <v>2</v>
      </c>
      <c r="G15" s="330">
        <f>C15-C14</f>
        <v>141</v>
      </c>
      <c r="H15" s="330">
        <f>C15-(D15+E15)</f>
        <v>393</v>
      </c>
    </row>
    <row r="16" ht="22.65" customHeight="1">
      <c r="B16" s="328">
        <v>43897</v>
      </c>
      <c r="C16" s="331">
        <v>500</v>
      </c>
      <c r="D16" s="332">
        <v>10</v>
      </c>
      <c r="E16" s="332">
        <v>30</v>
      </c>
      <c r="F16" s="332">
        <f>D16-D15</f>
        <v>5</v>
      </c>
      <c r="G16" s="332">
        <f>C16-C15</f>
        <v>100</v>
      </c>
      <c r="H16" s="332">
        <f>C16-(D16+E16)</f>
        <v>460</v>
      </c>
    </row>
    <row r="17" ht="22.65" customHeight="1">
      <c r="B17" s="328">
        <v>43898</v>
      </c>
      <c r="C17" s="329">
        <v>673</v>
      </c>
      <c r="D17" s="330">
        <v>17</v>
      </c>
      <c r="E17" s="330">
        <v>30</v>
      </c>
      <c r="F17" s="330">
        <f>D17-D16</f>
        <v>7</v>
      </c>
      <c r="G17" s="330">
        <f>C17-C16</f>
        <v>173</v>
      </c>
      <c r="H17" s="330">
        <f>C17-(D17+E17)</f>
        <v>626</v>
      </c>
    </row>
    <row r="18" ht="22.65" customHeight="1">
      <c r="B18" s="328">
        <v>43899</v>
      </c>
      <c r="C18" s="331">
        <v>1073</v>
      </c>
      <c r="D18" s="332">
        <v>28</v>
      </c>
      <c r="E18" s="332">
        <v>32</v>
      </c>
      <c r="F18" s="332">
        <f>D18-D17</f>
        <v>11</v>
      </c>
      <c r="G18" s="332">
        <f>C18-C17</f>
        <v>400</v>
      </c>
      <c r="H18" s="332">
        <f>C18-(D18+E18)</f>
        <v>1013</v>
      </c>
    </row>
    <row r="19" ht="22.65" customHeight="1">
      <c r="B19" s="328">
        <v>43900</v>
      </c>
      <c r="C19" s="329">
        <v>1695</v>
      </c>
      <c r="D19" s="330">
        <v>35</v>
      </c>
      <c r="E19" s="330">
        <v>32</v>
      </c>
      <c r="F19" s="330">
        <f>D19-D18</f>
        <v>7</v>
      </c>
      <c r="G19" s="330">
        <f>C19-C18</f>
        <v>622</v>
      </c>
      <c r="H19" s="330">
        <f>C19-(D19+E19)</f>
        <v>1628</v>
      </c>
    </row>
    <row r="20" ht="22.65" customHeight="1">
      <c r="B20" s="328">
        <v>43901</v>
      </c>
      <c r="C20" s="331">
        <v>2277</v>
      </c>
      <c r="D20" s="332">
        <v>54</v>
      </c>
      <c r="E20" s="332">
        <v>183</v>
      </c>
      <c r="F20" s="332">
        <f>D20-D19</f>
        <v>19</v>
      </c>
      <c r="G20" s="332">
        <f>C20-C19</f>
        <v>582</v>
      </c>
      <c r="H20" s="332">
        <f>C20-(D20+E20)</f>
        <v>2040</v>
      </c>
    </row>
    <row r="21" ht="22.65" customHeight="1">
      <c r="B21" s="328">
        <v>43902</v>
      </c>
      <c r="C21" s="329">
        <v>2277</v>
      </c>
      <c r="D21" s="330">
        <v>55</v>
      </c>
      <c r="E21" s="330">
        <v>183</v>
      </c>
      <c r="F21" s="330">
        <f>D21-D20</f>
        <v>1</v>
      </c>
      <c r="G21" s="330">
        <f>C21-C20</f>
        <v>0</v>
      </c>
      <c r="H21" s="330">
        <f>C21-(D21+E21)</f>
        <v>2039</v>
      </c>
    </row>
    <row r="22" ht="24.15" customHeight="1">
      <c r="B22" s="356">
        <v>43903</v>
      </c>
      <c r="C22" s="403">
        <v>5232</v>
      </c>
      <c r="D22" s="404">
        <v>133</v>
      </c>
      <c r="E22" s="404">
        <v>193</v>
      </c>
      <c r="F22" s="332">
        <f>D22-D21</f>
        <v>78</v>
      </c>
      <c r="G22" s="332">
        <f>C22-C21</f>
        <v>2955</v>
      </c>
      <c r="H22" s="332">
        <f>C22-(D22+E22)</f>
        <v>4906</v>
      </c>
    </row>
    <row r="23" ht="25.65" customHeight="1">
      <c r="B23" s="405">
        <v>43904</v>
      </c>
      <c r="C23" s="406">
        <v>6391</v>
      </c>
      <c r="D23" s="407">
        <v>195</v>
      </c>
      <c r="E23" s="408">
        <v>517</v>
      </c>
      <c r="F23" s="353">
        <f>D23-D22</f>
        <v>62</v>
      </c>
      <c r="G23" s="330">
        <f>C23-C22</f>
        <v>1159</v>
      </c>
      <c r="H23" s="330">
        <f>C23-(D23+E23)</f>
        <v>5679</v>
      </c>
    </row>
    <row r="24" ht="24.15" customHeight="1">
      <c r="B24" s="355">
        <v>43905</v>
      </c>
      <c r="C24" s="409">
        <v>7798</v>
      </c>
      <c r="D24" s="410">
        <v>289</v>
      </c>
      <c r="E24" s="410">
        <v>517</v>
      </c>
      <c r="F24" s="332">
        <f>D24-D23</f>
        <v>94</v>
      </c>
      <c r="G24" s="332">
        <f>C24-C23</f>
        <v>1407</v>
      </c>
      <c r="H24" s="332">
        <f>C24-(D24+E24)</f>
        <v>6992</v>
      </c>
    </row>
    <row r="25" ht="22.65" customHeight="1">
      <c r="B25" s="328">
        <v>43906</v>
      </c>
      <c r="C25" s="329">
        <v>9942</v>
      </c>
      <c r="D25" s="330">
        <v>342</v>
      </c>
      <c r="E25" s="330">
        <v>530</v>
      </c>
      <c r="F25" s="330">
        <f>D25-D24</f>
        <v>53</v>
      </c>
      <c r="G25" s="330">
        <f>C25-C24</f>
        <v>2144</v>
      </c>
      <c r="H25" s="330">
        <f>C25-(D25+E25)</f>
        <v>9070</v>
      </c>
    </row>
    <row r="26" ht="22.65" customHeight="1">
      <c r="B26" s="328">
        <v>43907</v>
      </c>
      <c r="C26" s="331">
        <v>11748</v>
      </c>
      <c r="D26" s="332">
        <v>533</v>
      </c>
      <c r="E26" s="332">
        <v>1028</v>
      </c>
      <c r="F26" s="332">
        <f>D26-D25</f>
        <v>191</v>
      </c>
      <c r="G26" s="332">
        <f>C26-C25</f>
        <v>1806</v>
      </c>
      <c r="H26" s="332">
        <f>C26-(D26+E26)</f>
        <v>10187</v>
      </c>
    </row>
    <row r="27" ht="22.65" customHeight="1">
      <c r="B27" s="328">
        <v>43908</v>
      </c>
      <c r="C27" s="329">
        <v>13910</v>
      </c>
      <c r="D27" s="330">
        <v>623</v>
      </c>
      <c r="E27" s="330">
        <v>1081</v>
      </c>
      <c r="F27" s="330">
        <f>D27-D26</f>
        <v>90</v>
      </c>
      <c r="G27" s="330">
        <f>C27-C26</f>
        <v>2162</v>
      </c>
      <c r="H27" s="330">
        <f>C27-(D27+E27)</f>
        <v>12206</v>
      </c>
    </row>
    <row r="28" ht="22.65" customHeight="1">
      <c r="B28" s="328">
        <v>43909</v>
      </c>
      <c r="C28" s="331">
        <v>17963</v>
      </c>
      <c r="D28" s="332">
        <v>830</v>
      </c>
      <c r="E28" s="332">
        <v>1107</v>
      </c>
      <c r="F28" s="332">
        <f>D28-D27</f>
        <v>207</v>
      </c>
      <c r="G28" s="332">
        <f>C28-C27</f>
        <v>4053</v>
      </c>
      <c r="H28" s="332">
        <f>C28-(D28+E28)</f>
        <v>16026</v>
      </c>
    </row>
    <row r="29" ht="22.65" customHeight="1">
      <c r="B29" s="328">
        <v>43910</v>
      </c>
      <c r="C29" s="329">
        <v>21510</v>
      </c>
      <c r="D29" s="330">
        <v>1092</v>
      </c>
      <c r="E29" s="330">
        <v>1588</v>
      </c>
      <c r="F29" s="330">
        <f>D29-D28</f>
        <v>262</v>
      </c>
      <c r="G29" s="330">
        <f>C29-C28</f>
        <v>3547</v>
      </c>
      <c r="H29" s="330">
        <f>C29-(D29+E29)</f>
        <v>18830</v>
      </c>
    </row>
    <row r="30" ht="22.65" customHeight="1">
      <c r="B30" s="328">
        <v>43911</v>
      </c>
      <c r="C30" s="331">
        <v>25374</v>
      </c>
      <c r="D30" s="332">
        <v>1378</v>
      </c>
      <c r="E30" s="332">
        <v>2125</v>
      </c>
      <c r="F30" s="332">
        <f>D30-D29</f>
        <v>286</v>
      </c>
      <c r="G30" s="332">
        <f>C30-C29</f>
        <v>3864</v>
      </c>
      <c r="H30" s="332">
        <f>C30-(D30+E30)</f>
        <v>21871</v>
      </c>
    </row>
    <row r="31" ht="22.65" customHeight="1">
      <c r="B31" s="328">
        <v>43912</v>
      </c>
      <c r="C31" s="329">
        <v>28768</v>
      </c>
      <c r="D31" s="330">
        <v>1772</v>
      </c>
      <c r="E31" s="330">
        <v>2575</v>
      </c>
      <c r="F31" s="330">
        <f>D31-D30</f>
        <v>394</v>
      </c>
      <c r="G31" s="330">
        <f>C31-C30</f>
        <v>3394</v>
      </c>
      <c r="H31" s="330">
        <f>C31-(D31+E31)</f>
        <v>24421</v>
      </c>
    </row>
    <row r="32" ht="22.65" customHeight="1">
      <c r="B32" s="328">
        <v>43913</v>
      </c>
      <c r="C32" s="331">
        <v>35136</v>
      </c>
      <c r="D32" s="332">
        <v>2311</v>
      </c>
      <c r="E32" s="332">
        <v>3355</v>
      </c>
      <c r="F32" s="332">
        <f>D32-D31</f>
        <v>539</v>
      </c>
      <c r="G32" s="332">
        <f>C32-C31</f>
        <v>6368</v>
      </c>
      <c r="H32" s="332">
        <f>C32-(D32+E32)</f>
        <v>29470</v>
      </c>
    </row>
    <row r="33" ht="22.65" customHeight="1">
      <c r="B33" s="358">
        <v>43914</v>
      </c>
      <c r="C33" s="329">
        <v>42058</v>
      </c>
      <c r="D33" s="330">
        <v>2994</v>
      </c>
      <c r="E33" s="330">
        <v>3794</v>
      </c>
      <c r="F33" s="330">
        <f>D33-D32</f>
        <v>683</v>
      </c>
      <c r="G33" s="330">
        <f>C33-C32</f>
        <v>6922</v>
      </c>
      <c r="H33" s="330">
        <f>C33-(D33+E33)</f>
        <v>35270</v>
      </c>
    </row>
    <row r="34" ht="22.65" customHeight="1">
      <c r="B34" s="358">
        <v>43915</v>
      </c>
      <c r="C34" s="331">
        <v>49515</v>
      </c>
      <c r="D34" s="332">
        <v>3647</v>
      </c>
      <c r="E34" s="332">
        <v>5367</v>
      </c>
      <c r="F34" s="332">
        <f>D34-D33</f>
        <v>653</v>
      </c>
      <c r="G34" s="332">
        <f>C34-C33</f>
        <v>7457</v>
      </c>
      <c r="H34" s="332">
        <f>C34-(D34+E34)</f>
        <v>40501</v>
      </c>
    </row>
    <row r="35" ht="22.65" customHeight="1">
      <c r="B35" s="358">
        <v>43916</v>
      </c>
      <c r="C35" s="329">
        <v>57786</v>
      </c>
      <c r="D35" s="330">
        <v>4365</v>
      </c>
      <c r="E35" s="330">
        <v>7015</v>
      </c>
      <c r="F35" s="330">
        <f>D35-D34</f>
        <v>718</v>
      </c>
      <c r="G35" s="330">
        <f>C35-C34</f>
        <v>8271</v>
      </c>
      <c r="H35" s="330">
        <f>C35-(D35+E35)</f>
        <v>46406</v>
      </c>
    </row>
    <row r="36" ht="22.65" customHeight="1">
      <c r="B36" s="358">
        <v>43917</v>
      </c>
      <c r="C36" s="331">
        <v>65719</v>
      </c>
      <c r="D36" s="332">
        <v>5138</v>
      </c>
      <c r="E36" s="332">
        <v>9357</v>
      </c>
      <c r="F36" s="332">
        <f>D36-D35</f>
        <v>773</v>
      </c>
      <c r="G36" s="332">
        <f>C36-C35</f>
        <v>7933</v>
      </c>
      <c r="H36" s="332">
        <f>C36-(D36+E36)</f>
        <v>51224</v>
      </c>
    </row>
    <row r="37" ht="22.65" customHeight="1">
      <c r="B37" s="358">
        <v>43918</v>
      </c>
      <c r="C37" s="329">
        <v>73235</v>
      </c>
      <c r="D37" s="330">
        <v>5982</v>
      </c>
      <c r="E37" s="330">
        <v>12285</v>
      </c>
      <c r="F37" s="330">
        <f>D37-D36</f>
        <v>844</v>
      </c>
      <c r="G37" s="330">
        <f>C37-C36</f>
        <v>7516</v>
      </c>
      <c r="H37" s="330">
        <f>C37-(D37+E37)</f>
        <v>54968</v>
      </c>
    </row>
    <row r="38" ht="22.65" customHeight="1">
      <c r="B38" s="358">
        <v>43919</v>
      </c>
      <c r="C38" s="331">
        <v>80110</v>
      </c>
      <c r="D38" s="332">
        <v>6803</v>
      </c>
      <c r="E38" s="332">
        <v>14709</v>
      </c>
      <c r="F38" s="332">
        <f>D38-D37</f>
        <v>821</v>
      </c>
      <c r="G38" s="332">
        <f>C38-C37</f>
        <v>6875</v>
      </c>
      <c r="H38" s="332">
        <f>C38-(D38+E38)</f>
        <v>58598</v>
      </c>
    </row>
    <row r="39" ht="22.65" customHeight="1">
      <c r="B39" s="358">
        <v>43920</v>
      </c>
      <c r="C39" s="329">
        <v>87956</v>
      </c>
      <c r="D39" s="330">
        <v>7716</v>
      </c>
      <c r="E39" s="330">
        <v>16780</v>
      </c>
      <c r="F39" s="330">
        <f>D39-D38</f>
        <v>913</v>
      </c>
      <c r="G39" s="330">
        <f>C39-C38</f>
        <v>7846</v>
      </c>
      <c r="H39" s="330">
        <f>C39-(D39+E39)</f>
        <v>63460</v>
      </c>
    </row>
    <row r="40" ht="22.65" customHeight="1">
      <c r="B40" s="358">
        <v>43921</v>
      </c>
      <c r="C40" s="331">
        <v>95923</v>
      </c>
      <c r="D40" s="332">
        <v>8464</v>
      </c>
      <c r="E40" s="332">
        <v>19259</v>
      </c>
      <c r="F40" s="332">
        <f>D40-D39</f>
        <v>748</v>
      </c>
      <c r="G40" s="332">
        <f>C40-C39</f>
        <v>7967</v>
      </c>
      <c r="H40" s="332">
        <f>C40-(D40+E40)</f>
        <v>68200</v>
      </c>
    </row>
    <row r="41" ht="22.65" customHeight="1">
      <c r="B41" s="358">
        <v>43922</v>
      </c>
      <c r="C41" s="329">
        <v>104118</v>
      </c>
      <c r="D41" s="330">
        <v>9387</v>
      </c>
      <c r="E41" s="330">
        <v>22647</v>
      </c>
      <c r="F41" s="330">
        <f>D41-D40</f>
        <v>923</v>
      </c>
      <c r="G41" s="330">
        <f>C41-C40</f>
        <v>8195</v>
      </c>
      <c r="H41" s="330">
        <f>C41-(D41+E41)</f>
        <v>72084</v>
      </c>
    </row>
    <row r="42" ht="22.65" customHeight="1">
      <c r="B42" s="358">
        <v>43923</v>
      </c>
      <c r="C42" s="331">
        <v>112065</v>
      </c>
      <c r="D42" s="332">
        <v>10348</v>
      </c>
      <c r="E42" s="332">
        <v>26743</v>
      </c>
      <c r="F42" s="332">
        <f>D42-D41</f>
        <v>961</v>
      </c>
      <c r="G42" s="332">
        <f>C42-C41</f>
        <v>7947</v>
      </c>
      <c r="H42" s="332">
        <f>C42-(D42+E42)</f>
        <v>74974</v>
      </c>
    </row>
    <row r="43" ht="22.65" customHeight="1">
      <c r="B43" s="358">
        <v>43924</v>
      </c>
      <c r="C43" s="329">
        <v>119199</v>
      </c>
      <c r="D43" s="330">
        <v>11198</v>
      </c>
      <c r="E43" s="330">
        <v>30513</v>
      </c>
      <c r="F43" s="330">
        <f>D43-D42</f>
        <v>850</v>
      </c>
      <c r="G43" s="330">
        <f>C43-C42</f>
        <v>7134</v>
      </c>
      <c r="H43" s="330">
        <f>C43-(D43+E43)</f>
        <v>77488</v>
      </c>
    </row>
    <row r="44" ht="22.65" customHeight="1">
      <c r="B44" s="358">
        <v>43925</v>
      </c>
      <c r="C44" s="331">
        <v>126168</v>
      </c>
      <c r="D44" s="332">
        <v>11947</v>
      </c>
      <c r="E44" s="332">
        <v>34219</v>
      </c>
      <c r="F44" s="332">
        <f>D44-D43</f>
        <v>749</v>
      </c>
      <c r="G44" s="332">
        <f>C44-C43</f>
        <v>6969</v>
      </c>
      <c r="H44" s="332">
        <f>C44-(D44+E44)</f>
        <v>80002</v>
      </c>
    </row>
    <row r="45" ht="22.65" customHeight="1">
      <c r="B45" s="358">
        <v>43926</v>
      </c>
      <c r="C45" s="329">
        <v>131646</v>
      </c>
      <c r="D45" s="330">
        <v>12641</v>
      </c>
      <c r="E45" s="330">
        <v>38080</v>
      </c>
      <c r="F45" s="330">
        <f>D45-D44</f>
        <v>694</v>
      </c>
      <c r="G45" s="330">
        <f>C45-C44</f>
        <v>5478</v>
      </c>
      <c r="H45" s="330">
        <f>C45-(D45+E45)</f>
        <v>80925</v>
      </c>
    </row>
    <row r="46" ht="22.65" customHeight="1">
      <c r="B46" s="358">
        <v>43927</v>
      </c>
      <c r="C46" s="331">
        <v>136675</v>
      </c>
      <c r="D46" s="332">
        <v>13341</v>
      </c>
      <c r="E46" s="332">
        <v>40437</v>
      </c>
      <c r="F46" s="332">
        <f>D46-D45</f>
        <v>700</v>
      </c>
      <c r="G46" s="332">
        <f>C46-C45</f>
        <v>5029</v>
      </c>
      <c r="H46" s="332">
        <f>C46-(D46+E46)</f>
        <v>82897</v>
      </c>
    </row>
    <row r="47" ht="22.65" customHeight="1">
      <c r="B47" s="358">
        <v>43928</v>
      </c>
      <c r="C47" s="329">
        <v>141942</v>
      </c>
      <c r="D47" s="330">
        <v>14045</v>
      </c>
      <c r="E47" s="330">
        <v>43208</v>
      </c>
      <c r="F47" s="330">
        <f>D47-D46</f>
        <v>704</v>
      </c>
      <c r="G47" s="330">
        <f>C47-C46</f>
        <v>5267</v>
      </c>
      <c r="H47" s="330">
        <f>C47-(D47+E47)</f>
        <v>84689</v>
      </c>
    </row>
    <row r="48" ht="22.65" customHeight="1">
      <c r="B48" s="358">
        <v>43929</v>
      </c>
      <c r="C48" s="331">
        <v>148220</v>
      </c>
      <c r="D48" s="332">
        <v>14792</v>
      </c>
      <c r="E48" s="332">
        <v>48021</v>
      </c>
      <c r="F48" s="332">
        <f>D48-D47</f>
        <v>747</v>
      </c>
      <c r="G48" s="332">
        <f>C48-C47</f>
        <v>6278</v>
      </c>
      <c r="H48" s="332">
        <f>C48-(D48+E48)</f>
        <v>85407</v>
      </c>
    </row>
    <row r="49" ht="22.65" customHeight="1">
      <c r="B49" s="358">
        <v>43930</v>
      </c>
      <c r="C49" s="329">
        <v>153222</v>
      </c>
      <c r="D49" s="330">
        <v>15447</v>
      </c>
      <c r="E49" s="330">
        <v>52165</v>
      </c>
      <c r="F49" s="330">
        <f>D49-D48</f>
        <v>655</v>
      </c>
      <c r="G49" s="330">
        <f>C49-C48</f>
        <v>5002</v>
      </c>
      <c r="H49" s="330">
        <f>C49-(D49+E49)</f>
        <v>85610</v>
      </c>
    </row>
    <row r="50" ht="22.65" customHeight="1">
      <c r="B50" s="358">
        <v>43931</v>
      </c>
      <c r="C50" s="331">
        <v>158273</v>
      </c>
      <c r="D50" s="332">
        <v>16081</v>
      </c>
      <c r="E50" s="332">
        <v>55668</v>
      </c>
      <c r="F50" s="332">
        <f>D50-D49</f>
        <v>634</v>
      </c>
      <c r="G50" s="332">
        <f>C50-C49</f>
        <v>5051</v>
      </c>
      <c r="H50" s="332">
        <f>C50-(D50+E50)</f>
        <v>86524</v>
      </c>
    </row>
    <row r="51" ht="22.65" customHeight="1">
      <c r="B51" s="358">
        <v>43932</v>
      </c>
      <c r="C51" s="329">
        <v>163027</v>
      </c>
      <c r="D51" s="330">
        <v>16606</v>
      </c>
      <c r="E51" s="330">
        <v>59109</v>
      </c>
      <c r="F51" s="330">
        <f>D51-D50</f>
        <v>525</v>
      </c>
      <c r="G51" s="330">
        <f>C51-C50</f>
        <v>4754</v>
      </c>
      <c r="H51" s="330">
        <f>C51-(D51+E51)</f>
        <v>87312</v>
      </c>
    </row>
    <row r="52" ht="22.65" customHeight="1">
      <c r="B52" s="358">
        <v>43933</v>
      </c>
      <c r="C52" s="331">
        <v>166831</v>
      </c>
      <c r="D52" s="332">
        <v>17209</v>
      </c>
      <c r="E52" s="332">
        <v>62391</v>
      </c>
      <c r="F52" s="332">
        <f>D52-D51</f>
        <v>603</v>
      </c>
      <c r="G52" s="332">
        <f>C52-C51</f>
        <v>3804</v>
      </c>
      <c r="H52" s="332">
        <f>C52-(D52+E52)</f>
        <v>87231</v>
      </c>
    </row>
    <row r="53" ht="22.65" customHeight="1">
      <c r="B53" s="358">
        <v>43934</v>
      </c>
      <c r="C53" s="329">
        <v>170099</v>
      </c>
      <c r="D53" s="330">
        <v>17756</v>
      </c>
      <c r="E53" s="330">
        <v>64727</v>
      </c>
      <c r="F53" s="330">
        <f>D53-D52</f>
        <v>547</v>
      </c>
      <c r="G53" s="330">
        <f>C53-C52</f>
        <v>3268</v>
      </c>
      <c r="H53" s="330">
        <f>C53-(D53+E53)</f>
        <v>87616</v>
      </c>
    </row>
    <row r="54" ht="22.65" customHeight="1">
      <c r="B54" s="358">
        <v>43935</v>
      </c>
      <c r="C54" s="331">
        <v>172541</v>
      </c>
      <c r="D54" s="332">
        <v>18056</v>
      </c>
      <c r="E54" s="332">
        <v>67504</v>
      </c>
      <c r="F54" s="332">
        <f>D54-D53</f>
        <v>300</v>
      </c>
      <c r="G54" s="332">
        <f>C54-C53</f>
        <v>2442</v>
      </c>
      <c r="H54" s="332">
        <f>C54-(D54+E54)</f>
        <v>86981</v>
      </c>
    </row>
    <row r="55" ht="22.65" customHeight="1">
      <c r="B55" s="358">
        <v>43936</v>
      </c>
      <c r="C55" s="329">
        <v>177644</v>
      </c>
      <c r="D55" s="330">
        <v>18708</v>
      </c>
      <c r="E55" s="330">
        <v>70853</v>
      </c>
      <c r="F55" s="330">
        <f>D55-D54</f>
        <v>652</v>
      </c>
      <c r="G55" s="330">
        <f>C55-C54</f>
        <v>5103</v>
      </c>
      <c r="H55" s="330">
        <f>C55-(D55+E55)</f>
        <v>88083</v>
      </c>
    </row>
    <row r="56" ht="22.65" customHeight="1">
      <c r="B56" s="358">
        <v>43937</v>
      </c>
      <c r="C56" s="331">
        <v>184948</v>
      </c>
      <c r="D56" s="332">
        <v>19315</v>
      </c>
      <c r="E56" s="332">
        <v>74797</v>
      </c>
      <c r="F56" s="332">
        <f>D56-D55</f>
        <v>607</v>
      </c>
      <c r="G56" s="332">
        <f>C56-C55</f>
        <v>7304</v>
      </c>
      <c r="H56" s="332">
        <f>C56-(D56+E56)</f>
        <v>90836</v>
      </c>
    </row>
    <row r="57" ht="22.65" customHeight="1">
      <c r="B57" s="358">
        <v>43938</v>
      </c>
      <c r="C57" s="329">
        <v>190839</v>
      </c>
      <c r="D57" s="330">
        <v>20002</v>
      </c>
      <c r="E57" s="330">
        <v>74797</v>
      </c>
      <c r="F57" s="330">
        <f>D57-D56</f>
        <v>687</v>
      </c>
      <c r="G57" s="330">
        <f>C57-C56</f>
        <v>5891</v>
      </c>
      <c r="H57" s="330">
        <f>C57-(D57+E57)</f>
        <v>96040</v>
      </c>
    </row>
    <row r="58" ht="22.65" customHeight="1">
      <c r="B58" s="358">
        <v>43939</v>
      </c>
      <c r="C58" s="331">
        <v>191726</v>
      </c>
      <c r="D58" s="332">
        <v>20043</v>
      </c>
      <c r="E58" s="332">
        <v>74797</v>
      </c>
      <c r="F58" s="332">
        <f>D58-D57</f>
        <v>41</v>
      </c>
      <c r="G58" s="332">
        <f>C58-C57</f>
        <v>887</v>
      </c>
      <c r="H58" s="332">
        <f>C58-(D58+E58)</f>
        <v>96886</v>
      </c>
    </row>
    <row r="59" ht="22.65" customHeight="1">
      <c r="B59" s="358">
        <v>43940</v>
      </c>
      <c r="C59" s="329">
        <v>198674</v>
      </c>
      <c r="D59" s="330">
        <v>20453</v>
      </c>
      <c r="E59" s="330">
        <v>77357</v>
      </c>
      <c r="F59" s="330">
        <f>D59-D58</f>
        <v>410</v>
      </c>
      <c r="G59" s="330">
        <f>C59-C58</f>
        <v>6948</v>
      </c>
      <c r="H59" s="330">
        <f>C59-(D59+E59)</f>
        <v>100864</v>
      </c>
    </row>
    <row r="60" ht="22.65" customHeight="1">
      <c r="B60" s="358">
        <v>43941</v>
      </c>
      <c r="C60" s="331">
        <v>200210</v>
      </c>
      <c r="D60" s="332">
        <v>20852</v>
      </c>
      <c r="E60" s="332">
        <v>80587</v>
      </c>
      <c r="F60" s="332">
        <f>D60-D59</f>
        <v>399</v>
      </c>
      <c r="G60" s="332">
        <f>C60-C59</f>
        <v>1536</v>
      </c>
      <c r="H60" s="332">
        <f>C60-(D60+E60)</f>
        <v>98771</v>
      </c>
    </row>
    <row r="61" ht="22.65" customHeight="1">
      <c r="B61" s="358">
        <v>43942</v>
      </c>
      <c r="C61" s="329">
        <v>204178</v>
      </c>
      <c r="D61" s="330">
        <v>21282</v>
      </c>
      <c r="E61" s="330">
        <v>82514</v>
      </c>
      <c r="F61" s="330">
        <f>D61-D60</f>
        <v>430</v>
      </c>
      <c r="G61" s="330">
        <f>C61-C60</f>
        <v>3968</v>
      </c>
      <c r="H61" s="330">
        <f>C61-(D61+E61)</f>
        <v>100382</v>
      </c>
    </row>
    <row r="62" ht="22.65" customHeight="1">
      <c r="B62" s="358">
        <v>43943</v>
      </c>
      <c r="C62" s="331">
        <v>208389</v>
      </c>
      <c r="D62" s="332">
        <v>21717</v>
      </c>
      <c r="E62" s="332">
        <v>85915</v>
      </c>
      <c r="F62" s="332">
        <f>D62-D61</f>
        <v>435</v>
      </c>
      <c r="G62" s="332">
        <f>C62-C61</f>
        <v>4211</v>
      </c>
      <c r="H62" s="332">
        <f>C62-(D62+E62)</f>
        <v>100757</v>
      </c>
    </row>
    <row r="63" ht="22.65" customHeight="1">
      <c r="B63" s="358">
        <v>43944</v>
      </c>
      <c r="C63" s="329">
        <v>213024</v>
      </c>
      <c r="D63" s="330">
        <v>22157</v>
      </c>
      <c r="E63" s="330">
        <v>89250</v>
      </c>
      <c r="F63" s="330">
        <f>D63-D62</f>
        <v>440</v>
      </c>
      <c r="G63" s="330">
        <f>C63-C62</f>
        <v>4635</v>
      </c>
      <c r="H63" s="330">
        <f>C63-(D63+E63)</f>
        <v>101617</v>
      </c>
    </row>
    <row r="64" ht="22.65" customHeight="1">
      <c r="B64" s="358">
        <v>43945</v>
      </c>
      <c r="C64" s="331">
        <v>219764</v>
      </c>
      <c r="D64" s="332">
        <v>22524</v>
      </c>
      <c r="E64" s="332">
        <v>92355</v>
      </c>
      <c r="F64" s="332">
        <f>D64-D63</f>
        <v>367</v>
      </c>
      <c r="G64" s="332">
        <f>C64-C63</f>
        <v>6740</v>
      </c>
      <c r="H64" s="332">
        <f>C64-(D64+E64)</f>
        <v>104885</v>
      </c>
    </row>
    <row r="65" ht="22.65" customHeight="1">
      <c r="B65" s="358">
        <v>43946</v>
      </c>
      <c r="C65" s="329">
        <v>223759</v>
      </c>
      <c r="D65" s="330">
        <v>22902</v>
      </c>
      <c r="E65" s="330">
        <v>95708</v>
      </c>
      <c r="F65" s="330">
        <f>D65-D64</f>
        <v>378</v>
      </c>
      <c r="G65" s="330">
        <f>C65-C64</f>
        <v>3995</v>
      </c>
      <c r="H65" s="330">
        <f>C65-(D65+E65)</f>
        <v>105149</v>
      </c>
    </row>
    <row r="66" ht="22.65" customHeight="1">
      <c r="B66" s="358">
        <v>43947</v>
      </c>
      <c r="C66" s="331">
        <v>226629</v>
      </c>
      <c r="D66" s="332">
        <v>23190</v>
      </c>
      <c r="E66" s="332">
        <v>117727</v>
      </c>
      <c r="F66" s="332">
        <f>D66-D65</f>
        <v>288</v>
      </c>
      <c r="G66" s="332">
        <f>C66-C65</f>
        <v>2870</v>
      </c>
      <c r="H66" s="332">
        <f>C66-(D66+E66)</f>
        <v>85712</v>
      </c>
    </row>
    <row r="67" ht="22.65" customHeight="1">
      <c r="B67" s="358">
        <v>43948</v>
      </c>
      <c r="C67" s="329">
        <v>229422</v>
      </c>
      <c r="D67" s="330">
        <v>23521</v>
      </c>
      <c r="E67" s="330">
        <v>120832</v>
      </c>
      <c r="F67" s="330">
        <f>D67-D66</f>
        <v>331</v>
      </c>
      <c r="G67" s="330">
        <f>C67-C66</f>
        <v>2793</v>
      </c>
      <c r="H67" s="330">
        <f>C67-(D67+E67)</f>
        <v>85069</v>
      </c>
    </row>
    <row r="68" ht="22.65" customHeight="1">
      <c r="B68" s="358">
        <v>43949</v>
      </c>
      <c r="C68" s="331">
        <v>232128</v>
      </c>
      <c r="D68" s="332">
        <v>23822</v>
      </c>
      <c r="E68" s="332">
        <v>123903</v>
      </c>
      <c r="F68" s="332">
        <f>D68-D67</f>
        <v>301</v>
      </c>
      <c r="G68" s="332">
        <f>C68-C67</f>
        <v>2706</v>
      </c>
      <c r="H68" s="332">
        <f>C68-(D68+E68)</f>
        <v>84403</v>
      </c>
    </row>
    <row r="69" ht="22.65" customHeight="1">
      <c r="B69" s="358">
        <v>43950</v>
      </c>
      <c r="C69" s="329">
        <v>236899</v>
      </c>
      <c r="D69" s="330">
        <v>24275</v>
      </c>
      <c r="E69" s="330">
        <v>132929</v>
      </c>
      <c r="F69" s="330">
        <f>D69-D68</f>
        <v>453</v>
      </c>
      <c r="G69" s="330">
        <f>C69-C68</f>
        <v>4771</v>
      </c>
      <c r="H69" s="330">
        <f>C69-(D69+E69)</f>
        <v>79695</v>
      </c>
    </row>
    <row r="70" ht="22.65" customHeight="1">
      <c r="B70" s="358">
        <v>43951</v>
      </c>
      <c r="C70" s="331">
        <v>239639</v>
      </c>
      <c r="D70" s="332">
        <v>24543</v>
      </c>
      <c r="E70" s="332">
        <v>137984</v>
      </c>
      <c r="F70" s="332">
        <f>D70-D69</f>
        <v>268</v>
      </c>
      <c r="G70" s="332">
        <f>C70-C69</f>
        <v>2740</v>
      </c>
      <c r="H70" s="332">
        <f>C70-(D70+E70)</f>
        <v>77112</v>
      </c>
    </row>
    <row r="71" ht="22.65" customHeight="1">
      <c r="B71" s="358">
        <v>43952</v>
      </c>
      <c r="C71" s="329">
        <v>242988</v>
      </c>
      <c r="D71" s="330">
        <v>24824</v>
      </c>
      <c r="E71" s="330">
        <v>142450</v>
      </c>
      <c r="F71" s="330">
        <f>D71-D70</f>
        <v>281</v>
      </c>
      <c r="G71" s="330">
        <f>C71-C70</f>
        <v>3349</v>
      </c>
      <c r="H71" s="330">
        <f>C71-(D71+E71)</f>
        <v>75714</v>
      </c>
    </row>
    <row r="72" ht="22.65" customHeight="1">
      <c r="B72" s="358">
        <v>43953</v>
      </c>
      <c r="C72" s="331">
        <v>245567</v>
      </c>
      <c r="D72" s="332">
        <v>25100</v>
      </c>
      <c r="E72" s="332">
        <v>146233</v>
      </c>
      <c r="F72" s="332">
        <f>D72-D71</f>
        <v>276</v>
      </c>
      <c r="G72" s="332">
        <f>C72-C71</f>
        <v>2579</v>
      </c>
      <c r="H72" s="332">
        <f>C72-(D72+E72)</f>
        <v>74234</v>
      </c>
    </row>
    <row r="73" ht="22.65" customHeight="1">
      <c r="B73" s="358">
        <v>43954</v>
      </c>
      <c r="C73" s="329">
        <v>247122</v>
      </c>
      <c r="D73" s="330">
        <v>25264</v>
      </c>
      <c r="E73" s="330">
        <v>148558</v>
      </c>
      <c r="F73" s="330">
        <f>D73-D72</f>
        <v>164</v>
      </c>
      <c r="G73" s="330">
        <f>C73-C72</f>
        <v>1555</v>
      </c>
      <c r="H73" s="330">
        <f>C73-(D73+E73)</f>
        <v>73300</v>
      </c>
    </row>
    <row r="74" ht="22.65" customHeight="1">
      <c r="B74" s="358">
        <v>43955</v>
      </c>
      <c r="C74" s="331">
        <v>248301</v>
      </c>
      <c r="D74" s="332">
        <v>25428</v>
      </c>
      <c r="E74" s="332">
        <v>151633</v>
      </c>
      <c r="F74" s="332">
        <f>D74-D73</f>
        <v>164</v>
      </c>
      <c r="G74" s="332">
        <f>C74-C73</f>
        <v>1179</v>
      </c>
      <c r="H74" s="332">
        <f>C74-(D74+E74)</f>
        <v>71240</v>
      </c>
    </row>
    <row r="75" ht="22.65" customHeight="1">
      <c r="B75" s="358">
        <v>43956</v>
      </c>
      <c r="C75" s="329">
        <v>250561</v>
      </c>
      <c r="D75" s="330">
        <v>25613</v>
      </c>
      <c r="E75" s="330">
        <v>154718</v>
      </c>
      <c r="F75" s="330">
        <f>D75-D74</f>
        <v>185</v>
      </c>
      <c r="G75" s="330">
        <f>C75-C74</f>
        <v>2260</v>
      </c>
      <c r="H75" s="330">
        <f>C75-(D75+E75)</f>
        <v>70230</v>
      </c>
    </row>
    <row r="76" ht="22.65" customHeight="1">
      <c r="B76" s="358">
        <v>43957</v>
      </c>
      <c r="C76" s="331">
        <v>253682</v>
      </c>
      <c r="D76" s="332">
        <v>25857</v>
      </c>
      <c r="E76" s="332">
        <v>159359</v>
      </c>
      <c r="F76" s="332">
        <f>D76-D75</f>
        <v>244</v>
      </c>
      <c r="G76" s="332">
        <f>C76-C75</f>
        <v>3121</v>
      </c>
      <c r="H76" s="332">
        <f>C76-(D76+E76)</f>
        <v>68466</v>
      </c>
    </row>
    <row r="77" ht="22.65" customHeight="1">
      <c r="B77" s="358">
        <v>43958</v>
      </c>
      <c r="C77" s="329">
        <v>256855</v>
      </c>
      <c r="D77" s="330">
        <v>26070</v>
      </c>
      <c r="E77" s="330">
        <v>163919</v>
      </c>
      <c r="F77" s="330">
        <f>D77-D76</f>
        <v>213</v>
      </c>
      <c r="G77" s="330">
        <f>C77-C76</f>
        <v>3173</v>
      </c>
      <c r="H77" s="330">
        <f>C77-(D77+E77)</f>
        <v>66866</v>
      </c>
    </row>
    <row r="78" ht="22.65" customHeight="1">
      <c r="B78" s="358">
        <v>43959</v>
      </c>
      <c r="C78" s="331">
        <v>260117</v>
      </c>
      <c r="D78" s="332">
        <v>26299</v>
      </c>
      <c r="E78" s="332">
        <v>168408</v>
      </c>
      <c r="F78" s="332">
        <f>D78-D77</f>
        <v>229</v>
      </c>
      <c r="G78" s="332">
        <f>C78-C77</f>
        <v>3262</v>
      </c>
      <c r="H78" s="332">
        <f>C78-(D78+E78)</f>
        <v>65410</v>
      </c>
    </row>
    <row r="79" ht="22.65" customHeight="1">
      <c r="B79" s="358">
        <v>43960</v>
      </c>
      <c r="C79" s="329">
        <v>262783</v>
      </c>
      <c r="D79" s="330">
        <v>26478</v>
      </c>
      <c r="E79" s="330">
        <v>173157</v>
      </c>
      <c r="F79" s="330">
        <f>D79-D78</f>
        <v>179</v>
      </c>
      <c r="G79" s="330">
        <f>C79-C78</f>
        <v>2666</v>
      </c>
      <c r="H79" s="330">
        <f>C79-(D79+E79)</f>
        <v>63148</v>
      </c>
    </row>
    <row r="80" ht="22.65" customHeight="1">
      <c r="B80" s="358">
        <v>43961</v>
      </c>
      <c r="C80" s="331">
        <v>264663</v>
      </c>
      <c r="D80" s="332">
        <v>26621</v>
      </c>
      <c r="E80" s="332">
        <v>176439</v>
      </c>
      <c r="F80" s="332">
        <f>D80-D79</f>
        <v>143</v>
      </c>
      <c r="G80" s="332">
        <f>C80-C79</f>
        <v>1880</v>
      </c>
      <c r="H80" s="332">
        <f>C80-(D80+E80)</f>
        <v>61603</v>
      </c>
    </row>
    <row r="81" ht="22.65" customHeight="1">
      <c r="B81" s="358">
        <v>43962</v>
      </c>
      <c r="C81" s="329">
        <v>268143</v>
      </c>
      <c r="D81" s="330">
        <v>26744</v>
      </c>
      <c r="E81" s="330">
        <v>177846</v>
      </c>
      <c r="F81" s="330">
        <f>D81-D80</f>
        <v>123</v>
      </c>
      <c r="G81" s="330">
        <f>C81-C80</f>
        <v>3480</v>
      </c>
      <c r="H81" s="330">
        <f>C81-(D81+E81)</f>
        <v>63553</v>
      </c>
    </row>
    <row r="82" ht="22.65" customHeight="1">
      <c r="B82" s="358">
        <v>43963</v>
      </c>
      <c r="C82" s="331">
        <v>269520</v>
      </c>
      <c r="D82" s="332">
        <v>26920</v>
      </c>
      <c r="E82" s="332">
        <v>180470</v>
      </c>
      <c r="F82" s="332">
        <f>D82-D81</f>
        <v>176</v>
      </c>
      <c r="G82" s="332">
        <f>C82-C81</f>
        <v>1377</v>
      </c>
      <c r="H82" s="332">
        <f>C82-(D82+E82)</f>
        <v>62130</v>
      </c>
    </row>
    <row r="83" ht="22.65" customHeight="1">
      <c r="B83" s="358">
        <v>43964</v>
      </c>
      <c r="C83" s="329">
        <v>271095</v>
      </c>
      <c r="D83" s="330">
        <v>27104</v>
      </c>
      <c r="E83" s="330">
        <v>183227</v>
      </c>
      <c r="F83" s="330">
        <f>D83-D82</f>
        <v>184</v>
      </c>
      <c r="G83" s="330">
        <f>C83-C82</f>
        <v>1575</v>
      </c>
      <c r="H83" s="330">
        <f>C83-(D83+E83)</f>
        <v>60764</v>
      </c>
    </row>
    <row r="84" ht="22.65" customHeight="1">
      <c r="B84" s="358">
        <v>43965</v>
      </c>
      <c r="C84" s="331">
        <v>272646</v>
      </c>
      <c r="D84" s="332">
        <v>27321</v>
      </c>
      <c r="E84" s="332">
        <v>186480</v>
      </c>
      <c r="F84" s="332">
        <f>D84-D83</f>
        <v>217</v>
      </c>
      <c r="G84" s="332">
        <f>C84-C83</f>
        <v>1551</v>
      </c>
      <c r="H84" s="332">
        <f>C84-(D84+E84)</f>
        <v>58845</v>
      </c>
    </row>
    <row r="85" ht="22.65" customHeight="1">
      <c r="B85" s="358">
        <v>43966</v>
      </c>
      <c r="C85" s="329">
        <v>274367</v>
      </c>
      <c r="D85" s="330">
        <v>27459</v>
      </c>
      <c r="E85" s="330">
        <v>188967</v>
      </c>
      <c r="F85" s="330">
        <f>D85-D84</f>
        <v>138</v>
      </c>
      <c r="G85" s="330">
        <f>C85-C84</f>
        <v>1721</v>
      </c>
      <c r="H85" s="330">
        <f>C85-(D85+E85)</f>
        <v>57941</v>
      </c>
    </row>
    <row r="86" ht="22.65" customHeight="1">
      <c r="B86" s="358">
        <v>43967</v>
      </c>
      <c r="C86" s="331">
        <v>276505</v>
      </c>
      <c r="D86" s="332">
        <v>27563</v>
      </c>
      <c r="E86" s="332">
        <v>192253</v>
      </c>
      <c r="F86" s="332">
        <f>D86-D85</f>
        <v>104</v>
      </c>
      <c r="G86" s="332">
        <f>C86-C85</f>
        <v>2138</v>
      </c>
      <c r="H86" s="332">
        <f>C86-(D86+E86)</f>
        <v>56689</v>
      </c>
    </row>
    <row r="87" ht="22.65" customHeight="1">
      <c r="B87" s="358">
        <v>43968</v>
      </c>
      <c r="C87" s="329">
        <v>277719</v>
      </c>
      <c r="D87" s="330">
        <v>27650</v>
      </c>
      <c r="E87" s="330">
        <v>195945</v>
      </c>
      <c r="F87" s="330">
        <f>D87-D86</f>
        <v>87</v>
      </c>
      <c r="G87" s="330">
        <f>C87-C86</f>
        <v>1214</v>
      </c>
      <c r="H87" s="330">
        <f>C87-(D87+E87)</f>
        <v>54124</v>
      </c>
    </row>
    <row r="88" ht="22.65" customHeight="1">
      <c r="B88" s="358">
        <v>43969</v>
      </c>
      <c r="C88" s="331">
        <v>278188</v>
      </c>
      <c r="D88" s="332">
        <v>27709</v>
      </c>
      <c r="E88" s="332">
        <v>196958</v>
      </c>
      <c r="F88" s="332">
        <f>D88-D87</f>
        <v>59</v>
      </c>
      <c r="G88" s="332">
        <f>C88-C87</f>
        <v>469</v>
      </c>
      <c r="H88" s="332">
        <f>C88-(D88+E88)</f>
        <v>53521</v>
      </c>
    </row>
    <row r="89" ht="22.65" customHeight="1">
      <c r="B89" s="358">
        <v>43970</v>
      </c>
      <c r="C89" s="329">
        <v>278803</v>
      </c>
      <c r="D89" s="330">
        <v>27778</v>
      </c>
      <c r="E89" s="330">
        <v>196958</v>
      </c>
      <c r="F89" s="330">
        <f>D89-D88</f>
        <v>69</v>
      </c>
      <c r="G89" s="330">
        <f>C89-C88</f>
        <v>615</v>
      </c>
      <c r="H89" s="330">
        <f>C89-(D89+E89)</f>
        <v>54067</v>
      </c>
    </row>
    <row r="90" ht="22.65" customHeight="1">
      <c r="B90" s="358">
        <v>43971</v>
      </c>
      <c r="C90" s="331">
        <v>279524</v>
      </c>
      <c r="D90" s="332">
        <v>27888</v>
      </c>
      <c r="E90" s="332">
        <v>196958</v>
      </c>
      <c r="F90" s="332">
        <f>D90-D89</f>
        <v>110</v>
      </c>
      <c r="G90" s="332">
        <f>C90-C89</f>
        <v>721</v>
      </c>
      <c r="H90" s="332">
        <f>C90-(D90+E90)</f>
        <v>54678</v>
      </c>
    </row>
    <row r="91" ht="22.65" customHeight="1">
      <c r="B91" s="358">
        <v>43972</v>
      </c>
      <c r="C91" s="329">
        <v>280117</v>
      </c>
      <c r="D91" s="330">
        <v>27940</v>
      </c>
      <c r="E91" s="330">
        <v>196958</v>
      </c>
      <c r="F91" s="330">
        <f>D91-D90</f>
        <v>52</v>
      </c>
      <c r="G91" s="330">
        <f>C91-C90</f>
        <v>593</v>
      </c>
      <c r="H91" s="330">
        <f>C91-(D91+E91)</f>
        <v>55219</v>
      </c>
    </row>
    <row r="92" ht="22.65" customHeight="1">
      <c r="B92" s="358">
        <v>43973</v>
      </c>
      <c r="C92" s="331">
        <v>281904</v>
      </c>
      <c r="D92" s="332">
        <v>28628</v>
      </c>
      <c r="E92" s="332">
        <v>196958</v>
      </c>
      <c r="F92" s="332">
        <f>D92-D91</f>
        <v>688</v>
      </c>
      <c r="G92" s="332">
        <f>C92-C91</f>
        <v>1787</v>
      </c>
      <c r="H92" s="332">
        <f>C92-(D92+E92)</f>
        <v>56318</v>
      </c>
    </row>
    <row r="93" ht="22.65" customHeight="1">
      <c r="B93" s="358">
        <v>43974</v>
      </c>
      <c r="C93" s="329">
        <v>282370</v>
      </c>
      <c r="D93" s="330">
        <v>28678</v>
      </c>
      <c r="E93" s="330">
        <v>196958</v>
      </c>
      <c r="F93" s="330">
        <f>D93-D92</f>
        <v>50</v>
      </c>
      <c r="G93" s="330">
        <f>C93-C92</f>
        <v>466</v>
      </c>
      <c r="H93" s="330">
        <f>C93-(D93+E93)</f>
        <v>56734</v>
      </c>
    </row>
    <row r="94" ht="22.65" customHeight="1">
      <c r="B94" s="358">
        <v>43975</v>
      </c>
      <c r="C94" s="331">
        <v>282852</v>
      </c>
      <c r="D94" s="332">
        <v>28752</v>
      </c>
      <c r="E94" s="332">
        <v>196958</v>
      </c>
      <c r="F94" s="332">
        <f>D94-D93</f>
        <v>74</v>
      </c>
      <c r="G94" s="332">
        <f>C94-C93</f>
        <v>482</v>
      </c>
      <c r="H94" s="332">
        <f>C94-(D94+E94)</f>
        <v>57142</v>
      </c>
    </row>
    <row r="95" ht="22.65" customHeight="1">
      <c r="B95" s="358">
        <v>43976</v>
      </c>
      <c r="C95" s="329">
        <v>282480</v>
      </c>
      <c r="D95" s="330">
        <v>26837</v>
      </c>
      <c r="E95" s="330">
        <v>196958</v>
      </c>
      <c r="F95" s="330">
        <f>D95-D94</f>
        <v>-1915</v>
      </c>
      <c r="G95" s="330">
        <f>C95-C94</f>
        <v>-372</v>
      </c>
      <c r="H95" s="330">
        <f>C95-(D95+E95)</f>
        <v>58685</v>
      </c>
    </row>
    <row r="96" ht="22.65" customHeight="1">
      <c r="B96" s="358">
        <v>43977</v>
      </c>
      <c r="C96" s="331">
        <v>283339</v>
      </c>
      <c r="D96" s="332">
        <v>27117</v>
      </c>
      <c r="E96" s="332">
        <v>196958</v>
      </c>
      <c r="F96" s="332">
        <f>D96-D95</f>
        <v>280</v>
      </c>
      <c r="G96" s="332">
        <f>C96-C95</f>
        <v>859</v>
      </c>
      <c r="H96" s="332">
        <f>C96-(D96+E96)</f>
        <v>59264</v>
      </c>
    </row>
    <row r="97" ht="22.65" customHeight="1">
      <c r="B97" s="358">
        <v>43978</v>
      </c>
      <c r="C97" s="329">
        <v>283849</v>
      </c>
      <c r="D97" s="330">
        <v>27118</v>
      </c>
      <c r="E97" s="330">
        <v>196958</v>
      </c>
      <c r="F97" s="330">
        <f>D97-D96</f>
        <v>1</v>
      </c>
      <c r="G97" s="330">
        <f>C97-C96</f>
        <v>510</v>
      </c>
      <c r="H97" s="330">
        <f>C97-(D97+E97)</f>
        <v>59773</v>
      </c>
    </row>
    <row r="98" ht="22.65" customHeight="1">
      <c r="B98" s="358">
        <v>43979</v>
      </c>
      <c r="C98" s="331">
        <v>284986</v>
      </c>
      <c r="D98" s="332">
        <v>27119</v>
      </c>
      <c r="E98" s="332">
        <v>196958</v>
      </c>
      <c r="F98" s="332">
        <f>D98-D97</f>
        <v>1</v>
      </c>
      <c r="G98" s="332">
        <f>C98-C97</f>
        <v>1137</v>
      </c>
      <c r="H98" s="332">
        <f>C98-(D98+E98)</f>
        <v>60909</v>
      </c>
    </row>
    <row r="99" ht="22.65" customHeight="1">
      <c r="B99" s="358">
        <v>43980</v>
      </c>
      <c r="C99" s="329">
        <v>285644</v>
      </c>
      <c r="D99" s="330">
        <v>27121</v>
      </c>
      <c r="E99" s="330">
        <v>196958</v>
      </c>
      <c r="F99" s="330">
        <f>D99-D98</f>
        <v>2</v>
      </c>
      <c r="G99" s="330">
        <f>C99-C98</f>
        <v>658</v>
      </c>
      <c r="H99" s="330">
        <f>C99-(D99+E99)</f>
        <v>61565</v>
      </c>
    </row>
    <row r="100" ht="22.65" customHeight="1">
      <c r="B100" s="358">
        <v>43981</v>
      </c>
      <c r="C100" s="331">
        <v>286308</v>
      </c>
      <c r="D100" s="332">
        <v>27125</v>
      </c>
      <c r="E100" s="332">
        <v>196958</v>
      </c>
      <c r="F100" s="332">
        <f>D100-D99</f>
        <v>4</v>
      </c>
      <c r="G100" s="332">
        <f>C100-C99</f>
        <v>664</v>
      </c>
      <c r="H100" s="332">
        <f>C100-(D100+E100)</f>
        <v>62225</v>
      </c>
    </row>
    <row r="101" ht="22.65" customHeight="1">
      <c r="B101" s="358">
        <v>43982</v>
      </c>
      <c r="C101" s="329">
        <v>286509</v>
      </c>
      <c r="D101" s="330">
        <v>27127</v>
      </c>
      <c r="E101" s="330">
        <v>196958</v>
      </c>
      <c r="F101" s="330">
        <f>D101-D100</f>
        <v>2</v>
      </c>
      <c r="G101" s="330">
        <f>C101-C100</f>
        <v>201</v>
      </c>
      <c r="H101" s="330">
        <f>C101-(D101+E101)</f>
        <v>62424</v>
      </c>
    </row>
    <row r="102" ht="22.65" customHeight="1">
      <c r="B102" s="358">
        <v>43983</v>
      </c>
      <c r="C102" s="331">
        <v>286718</v>
      </c>
      <c r="D102" s="332">
        <v>27127</v>
      </c>
      <c r="E102" s="332">
        <v>196958</v>
      </c>
      <c r="F102" s="332">
        <f>D102-D101</f>
        <v>0</v>
      </c>
      <c r="G102" s="332">
        <f>C102-C101</f>
        <v>209</v>
      </c>
      <c r="H102" s="332">
        <f>C102-(D102+E102)</f>
        <v>62633</v>
      </c>
    </row>
    <row r="103" ht="22.65" customHeight="1">
      <c r="B103" s="358">
        <v>43984</v>
      </c>
      <c r="C103" s="329">
        <v>287012</v>
      </c>
      <c r="D103" s="330">
        <v>27127</v>
      </c>
      <c r="E103" s="330">
        <v>196958</v>
      </c>
      <c r="F103" s="330">
        <f>D103-D102</f>
        <v>0</v>
      </c>
      <c r="G103" s="330">
        <f>C103-C102</f>
        <v>294</v>
      </c>
      <c r="H103" s="330">
        <f>C103-(D103+E103)</f>
        <v>62927</v>
      </c>
    </row>
    <row r="104" ht="22.65" customHeight="1">
      <c r="B104" s="358">
        <v>43985</v>
      </c>
      <c r="C104" s="331">
        <v>287406</v>
      </c>
      <c r="D104" s="332">
        <v>27128</v>
      </c>
      <c r="E104" s="332">
        <v>196958</v>
      </c>
      <c r="F104" s="332">
        <f>D104-D103</f>
        <v>1</v>
      </c>
      <c r="G104" s="332">
        <f>C104-C103</f>
        <v>394</v>
      </c>
      <c r="H104" s="332">
        <f>C104-(D104+E104)</f>
        <v>63320</v>
      </c>
    </row>
    <row r="105" ht="22.65" customHeight="1">
      <c r="B105" s="358">
        <v>43986</v>
      </c>
      <c r="C105" s="329">
        <v>287740</v>
      </c>
      <c r="D105" s="330">
        <v>27133</v>
      </c>
      <c r="E105" s="330">
        <v>196958</v>
      </c>
      <c r="F105" s="330">
        <f>D105-D104</f>
        <v>5</v>
      </c>
      <c r="G105" s="330">
        <f>C105-C104</f>
        <v>334</v>
      </c>
      <c r="H105" s="330">
        <f>C105-(D105+E105)</f>
        <v>63649</v>
      </c>
    </row>
    <row r="106" ht="22.65" customHeight="1">
      <c r="B106" s="358">
        <v>43987</v>
      </c>
      <c r="C106" s="331">
        <v>288058</v>
      </c>
      <c r="D106" s="332">
        <v>27134</v>
      </c>
      <c r="E106" s="332">
        <v>196958</v>
      </c>
      <c r="F106" s="332">
        <f>D106-D105</f>
        <v>1</v>
      </c>
      <c r="G106" s="332">
        <f>C106-C105</f>
        <v>318</v>
      </c>
      <c r="H106" s="332">
        <f>C106-(D106+E106)</f>
        <v>63966</v>
      </c>
    </row>
    <row r="107" ht="22.65" customHeight="1">
      <c r="B107" s="358">
        <v>43988</v>
      </c>
      <c r="C107" s="329">
        <v>288390</v>
      </c>
      <c r="D107" s="330">
        <v>27135</v>
      </c>
      <c r="E107" s="330">
        <v>196958</v>
      </c>
      <c r="F107" s="330">
        <f>D107-D106</f>
        <v>1</v>
      </c>
      <c r="G107" s="330">
        <f>C107-C106</f>
        <v>332</v>
      </c>
      <c r="H107" s="330">
        <f>C107-(D107+E107)</f>
        <v>64297</v>
      </c>
    </row>
    <row r="108" ht="22.65" customHeight="1">
      <c r="B108" s="358">
        <v>43989</v>
      </c>
      <c r="C108" s="331">
        <v>288630</v>
      </c>
      <c r="D108" s="332">
        <v>27136</v>
      </c>
      <c r="E108" s="332">
        <v>196958</v>
      </c>
      <c r="F108" s="332">
        <f>D108-D107</f>
        <v>1</v>
      </c>
      <c r="G108" s="332">
        <f>C108-C107</f>
        <v>240</v>
      </c>
      <c r="H108" s="332">
        <f>C108-(D108+E108)</f>
        <v>64536</v>
      </c>
    </row>
    <row r="109" ht="22.65" customHeight="1">
      <c r="B109" s="358">
        <v>43990</v>
      </c>
      <c r="C109" s="329">
        <v>288797</v>
      </c>
      <c r="D109" s="330">
        <v>27136</v>
      </c>
      <c r="E109" s="330">
        <v>196958</v>
      </c>
      <c r="F109" s="330">
        <f>D109-D108</f>
        <v>0</v>
      </c>
      <c r="G109" s="330">
        <f>C109-C108</f>
        <v>167</v>
      </c>
      <c r="H109" s="330">
        <f>C109-(D109+E109)</f>
        <v>64703</v>
      </c>
    </row>
    <row r="110" ht="22.65" customHeight="1">
      <c r="B110" s="358">
        <v>43991</v>
      </c>
      <c r="C110" s="331">
        <v>289046</v>
      </c>
      <c r="D110" s="332">
        <v>27136</v>
      </c>
      <c r="E110" s="332">
        <v>196958</v>
      </c>
      <c r="F110" s="332">
        <f>D110-D109</f>
        <v>0</v>
      </c>
      <c r="G110" s="332">
        <f>C110-C109</f>
        <v>249</v>
      </c>
      <c r="H110" s="332">
        <f>C110-(D110+E110)</f>
        <v>64952</v>
      </c>
    </row>
    <row r="111" ht="22.65" customHeight="1">
      <c r="B111" s="358">
        <v>43992</v>
      </c>
      <c r="C111" s="329">
        <v>289360</v>
      </c>
      <c r="D111" s="330">
        <v>27136</v>
      </c>
      <c r="E111" s="330">
        <v>196958</v>
      </c>
      <c r="F111" s="330">
        <f>D111-D110</f>
        <v>0</v>
      </c>
      <c r="G111" s="330">
        <f>C111-C110</f>
        <v>314</v>
      </c>
      <c r="H111" s="330">
        <f>C111-(D111+E111)</f>
        <v>65266</v>
      </c>
    </row>
    <row r="112" ht="22.65" customHeight="1">
      <c r="B112" s="358">
        <v>43993</v>
      </c>
      <c r="C112" s="331">
        <v>289787</v>
      </c>
      <c r="D112" s="332">
        <v>27136</v>
      </c>
      <c r="E112" s="332">
        <v>196958</v>
      </c>
      <c r="F112" s="332">
        <f>D112-D111</f>
        <v>0</v>
      </c>
      <c r="G112" s="332">
        <f>C112-C111</f>
        <v>427</v>
      </c>
      <c r="H112" s="332">
        <f>C112-(D112+E112)</f>
        <v>65693</v>
      </c>
    </row>
    <row r="113" ht="22.65" customHeight="1">
      <c r="B113" s="358">
        <v>43994</v>
      </c>
      <c r="C113" s="329">
        <v>290289</v>
      </c>
      <c r="D113" s="330">
        <v>27136</v>
      </c>
      <c r="E113" s="330">
        <v>196958</v>
      </c>
      <c r="F113" s="330">
        <f>D113-D112</f>
        <v>0</v>
      </c>
      <c r="G113" s="330">
        <f>C113-C112</f>
        <v>502</v>
      </c>
      <c r="H113" s="330">
        <f>C113-(D113+E113)</f>
        <v>66195</v>
      </c>
    </row>
    <row r="114" ht="22.65" customHeight="1">
      <c r="B114" s="358">
        <v>43995</v>
      </c>
      <c r="C114" s="331">
        <v>290685</v>
      </c>
      <c r="D114" s="332">
        <v>27136</v>
      </c>
      <c r="E114" s="332">
        <v>196958</v>
      </c>
      <c r="F114" s="332">
        <f>D114-D113</f>
        <v>0</v>
      </c>
      <c r="G114" s="332">
        <f>C114-C113</f>
        <v>396</v>
      </c>
      <c r="H114" s="332">
        <f>C114-(D114+E114)</f>
        <v>66591</v>
      </c>
    </row>
    <row r="115" ht="22.65" customHeight="1">
      <c r="B115" s="358">
        <v>43996</v>
      </c>
      <c r="C115" s="329">
        <v>291008</v>
      </c>
      <c r="D115" s="330">
        <v>27136</v>
      </c>
      <c r="E115" s="330">
        <v>196958</v>
      </c>
      <c r="F115" s="330">
        <f>D115-D114</f>
        <v>0</v>
      </c>
      <c r="G115" s="330">
        <f>C115-C114</f>
        <v>323</v>
      </c>
      <c r="H115" s="330">
        <f>C115-(D115+E115)</f>
        <v>66914</v>
      </c>
    </row>
    <row r="116" ht="22.65" customHeight="1">
      <c r="B116" s="358">
        <v>43997</v>
      </c>
      <c r="C116" s="331">
        <v>291189</v>
      </c>
      <c r="D116" s="332">
        <v>27136</v>
      </c>
      <c r="E116" s="332">
        <v>196958</v>
      </c>
      <c r="F116" s="332">
        <f>D116-D115</f>
        <v>0</v>
      </c>
      <c r="G116" s="332">
        <f>C116-C115</f>
        <v>181</v>
      </c>
      <c r="H116" s="332">
        <f>C116-(D116+E116)</f>
        <v>67095</v>
      </c>
    </row>
    <row r="117" ht="22.65" customHeight="1">
      <c r="B117" s="358">
        <v>43998</v>
      </c>
      <c r="C117" s="329">
        <v>291408</v>
      </c>
      <c r="D117" s="330">
        <v>27136</v>
      </c>
      <c r="E117" s="330">
        <v>196958</v>
      </c>
      <c r="F117" s="330">
        <f>D117-D116</f>
        <v>0</v>
      </c>
      <c r="G117" s="330">
        <f>C117-C116</f>
        <v>219</v>
      </c>
      <c r="H117" s="330">
        <f>C117-(D117+E117)</f>
        <v>67314</v>
      </c>
    </row>
    <row r="118" ht="22.65" customHeight="1">
      <c r="B118" s="358">
        <v>43999</v>
      </c>
      <c r="C118" s="331">
        <v>291763</v>
      </c>
      <c r="D118" s="332">
        <v>27136</v>
      </c>
      <c r="E118" s="332">
        <v>196958</v>
      </c>
      <c r="F118" s="332">
        <f>D118-D117</f>
        <v>0</v>
      </c>
      <c r="G118" s="332">
        <f>C118-C117</f>
        <v>355</v>
      </c>
      <c r="H118" s="332">
        <f>C118-(D118+E118)</f>
        <v>67669</v>
      </c>
    </row>
    <row r="119" ht="22.65" customHeight="1">
      <c r="B119" s="358">
        <v>44000</v>
      </c>
      <c r="C119" s="329">
        <v>292348</v>
      </c>
      <c r="D119" s="330">
        <v>27136</v>
      </c>
      <c r="E119" s="330">
        <v>196958</v>
      </c>
      <c r="F119" s="330">
        <f>D119-D118</f>
        <v>0</v>
      </c>
      <c r="G119" s="330">
        <f>C119-C118</f>
        <v>585</v>
      </c>
      <c r="H119" s="330">
        <f>C119-(D119+E119)</f>
        <v>68254</v>
      </c>
    </row>
    <row r="120" ht="22.65" customHeight="1">
      <c r="B120" s="358">
        <v>44001</v>
      </c>
      <c r="C120" s="331">
        <v>292655</v>
      </c>
      <c r="D120" s="332">
        <v>28315</v>
      </c>
      <c r="E120" s="332">
        <v>196958</v>
      </c>
      <c r="F120" s="332">
        <f>D120-D119</f>
        <v>1179</v>
      </c>
      <c r="G120" s="332">
        <f>C120-C119</f>
        <v>307</v>
      </c>
      <c r="H120" s="332">
        <f>C120-(D120+E120)</f>
        <v>67382</v>
      </c>
    </row>
    <row r="121" ht="22.65" customHeight="1">
      <c r="B121" s="358">
        <v>44002</v>
      </c>
      <c r="C121" s="329">
        <v>293018</v>
      </c>
      <c r="D121" s="330">
        <v>28322</v>
      </c>
      <c r="E121" s="330">
        <v>196958</v>
      </c>
      <c r="F121" s="330">
        <f>D121-D120</f>
        <v>7</v>
      </c>
      <c r="G121" s="330">
        <f>C121-C120</f>
        <v>363</v>
      </c>
      <c r="H121" s="330">
        <f>C121-(D121+E121)</f>
        <v>67738</v>
      </c>
    </row>
    <row r="122" ht="22.65" customHeight="1">
      <c r="B122" s="358">
        <v>44003</v>
      </c>
      <c r="C122" s="331">
        <v>293352</v>
      </c>
      <c r="D122" s="332">
        <v>28323</v>
      </c>
      <c r="E122" s="332">
        <v>196958</v>
      </c>
      <c r="F122" s="332">
        <f>D122-D121</f>
        <v>1</v>
      </c>
      <c r="G122" s="332">
        <f>C122-C121</f>
        <v>334</v>
      </c>
      <c r="H122" s="332">
        <f>C122-(D122+E122)</f>
        <v>68071</v>
      </c>
    </row>
    <row r="123" ht="22.65" customHeight="1">
      <c r="B123" s="358">
        <v>44004</v>
      </c>
      <c r="C123" s="329">
        <v>293584</v>
      </c>
      <c r="D123" s="330">
        <v>28324</v>
      </c>
      <c r="E123" s="330">
        <v>196958</v>
      </c>
      <c r="F123" s="330">
        <f>D123-D122</f>
        <v>1</v>
      </c>
      <c r="G123" s="330">
        <f>C123-C122</f>
        <v>232</v>
      </c>
      <c r="H123" s="330">
        <f>C123-(D123+E123)</f>
        <v>68302</v>
      </c>
    </row>
    <row r="124" ht="22.65" customHeight="1">
      <c r="B124" s="358">
        <v>44005</v>
      </c>
      <c r="C124" s="331">
        <v>293832</v>
      </c>
      <c r="D124" s="332">
        <v>28325</v>
      </c>
      <c r="E124" s="332">
        <v>196958</v>
      </c>
      <c r="F124" s="332">
        <f>D124-D123</f>
        <v>1</v>
      </c>
      <c r="G124" s="332">
        <f>C124-C123</f>
        <v>248</v>
      </c>
      <c r="H124" s="332">
        <f>C124-(D124+E124)</f>
        <v>68549</v>
      </c>
    </row>
    <row r="125" ht="22.65" customHeight="1">
      <c r="B125" s="358">
        <v>44006</v>
      </c>
      <c r="C125" s="329">
        <v>294166</v>
      </c>
      <c r="D125" s="330">
        <v>28327</v>
      </c>
      <c r="E125" s="330">
        <v>196958</v>
      </c>
      <c r="F125" s="330">
        <f>D125-D124</f>
        <v>2</v>
      </c>
      <c r="G125" s="330">
        <f>C125-C124</f>
        <v>334</v>
      </c>
      <c r="H125" s="330">
        <f>C125-(D125+E125)</f>
        <v>68881</v>
      </c>
    </row>
    <row r="126" ht="22.65" customHeight="1">
      <c r="B126" s="358">
        <v>44007</v>
      </c>
      <c r="C126" s="331">
        <v>294566</v>
      </c>
      <c r="D126" s="332">
        <v>28330</v>
      </c>
      <c r="E126" s="332">
        <v>196958</v>
      </c>
      <c r="F126" s="332">
        <f>D126-D125</f>
        <v>3</v>
      </c>
      <c r="G126" s="332">
        <f>C126-C125</f>
        <v>400</v>
      </c>
      <c r="H126" s="332">
        <f>C126-(D126+E126)</f>
        <v>69278</v>
      </c>
    </row>
    <row r="127" ht="22.65" customHeight="1">
      <c r="B127" s="358">
        <v>44008</v>
      </c>
      <c r="C127" s="329">
        <v>294566</v>
      </c>
      <c r="D127" s="330">
        <v>28330</v>
      </c>
      <c r="E127" s="330">
        <v>196958</v>
      </c>
      <c r="F127" s="330">
        <f>D127-D126</f>
        <v>0</v>
      </c>
      <c r="G127" s="330">
        <f>C127-C126</f>
        <v>0</v>
      </c>
      <c r="H127" s="330">
        <f>C127-(D127+E127)</f>
        <v>69278</v>
      </c>
    </row>
    <row r="128" ht="22.65" customHeight="1">
      <c r="B128" s="358">
        <v>44009</v>
      </c>
      <c r="C128" s="331">
        <v>295549</v>
      </c>
      <c r="D128" s="332">
        <v>28341</v>
      </c>
      <c r="E128" s="332">
        <v>196958</v>
      </c>
      <c r="F128" s="332">
        <f>D128-D127</f>
        <v>11</v>
      </c>
      <c r="G128" s="332">
        <f>C128-C127</f>
        <v>983</v>
      </c>
      <c r="H128" s="332">
        <f>C128-(D128+E128)</f>
        <v>70250</v>
      </c>
    </row>
    <row r="129" ht="22.65" customHeight="1">
      <c r="B129" s="358">
        <v>44010</v>
      </c>
      <c r="C129" s="329">
        <v>295850</v>
      </c>
      <c r="D129" s="330">
        <v>28343</v>
      </c>
      <c r="E129" s="330">
        <v>196958</v>
      </c>
      <c r="F129" s="330">
        <f>D129-D128</f>
        <v>2</v>
      </c>
      <c r="G129" s="330">
        <f>C129-C128</f>
        <v>301</v>
      </c>
      <c r="H129" s="330">
        <f>C129-(D129+E129)</f>
        <v>70549</v>
      </c>
    </row>
    <row r="130" ht="22.65" customHeight="1">
      <c r="B130" s="358">
        <v>44011</v>
      </c>
      <c r="C130" s="331">
        <v>296050</v>
      </c>
      <c r="D130" s="332">
        <v>28346</v>
      </c>
      <c r="E130" s="332">
        <v>196958</v>
      </c>
      <c r="F130" s="332">
        <f>D130-D129</f>
        <v>3</v>
      </c>
      <c r="G130" s="332">
        <f>C130-C129</f>
        <v>200</v>
      </c>
      <c r="H130" s="332">
        <f>C130-(D130+E130)</f>
        <v>70746</v>
      </c>
    </row>
    <row r="131" ht="22.65" customHeight="1">
      <c r="B131" s="358">
        <v>44012</v>
      </c>
      <c r="C131" s="329">
        <v>296351</v>
      </c>
      <c r="D131" s="330">
        <v>28355</v>
      </c>
      <c r="E131" s="330">
        <v>196958</v>
      </c>
      <c r="F131" s="330">
        <f>D131-D130</f>
        <v>9</v>
      </c>
      <c r="G131" s="330">
        <f>C131-C130</f>
        <v>301</v>
      </c>
      <c r="H131" s="330">
        <f>C131-(D131+E131)</f>
        <v>71038</v>
      </c>
    </row>
    <row r="132" ht="22.65" customHeight="1">
      <c r="B132" s="358">
        <v>44013</v>
      </c>
      <c r="C132" s="331">
        <v>296739</v>
      </c>
      <c r="D132" s="332">
        <v>28363</v>
      </c>
      <c r="E132" s="332">
        <v>196958</v>
      </c>
      <c r="F132" s="332">
        <f>D132-D131</f>
        <v>8</v>
      </c>
      <c r="G132" s="332">
        <f>C132-C131</f>
        <v>388</v>
      </c>
      <c r="H132" s="332">
        <f>C132-(D132+E132)</f>
        <v>71418</v>
      </c>
    </row>
    <row r="133" ht="22.65" customHeight="1">
      <c r="B133" s="358">
        <v>44014</v>
      </c>
      <c r="C133" s="329">
        <v>297183</v>
      </c>
      <c r="D133" s="330">
        <v>28368</v>
      </c>
      <c r="E133" s="330">
        <v>196958</v>
      </c>
      <c r="F133" s="330">
        <f>D133-D132</f>
        <v>5</v>
      </c>
      <c r="G133" s="330">
        <f>C133-C132</f>
        <v>444</v>
      </c>
      <c r="H133" s="330">
        <f>C133-(D133+E133)</f>
        <v>71857</v>
      </c>
    </row>
    <row r="134" ht="22.65" customHeight="1">
      <c r="B134" s="358">
        <v>44015</v>
      </c>
      <c r="C134" s="331">
        <v>297625</v>
      </c>
      <c r="D134" s="332">
        <v>28385</v>
      </c>
      <c r="E134" s="332">
        <v>196958</v>
      </c>
      <c r="F134" s="332">
        <f>D134-D133</f>
        <v>17</v>
      </c>
      <c r="G134" s="332">
        <f>C134-C133</f>
        <v>442</v>
      </c>
      <c r="H134" s="332">
        <f>C134-(D134+E134)</f>
        <v>72282</v>
      </c>
    </row>
    <row r="135" ht="22.65" customHeight="1">
      <c r="B135" s="358">
        <v>44016</v>
      </c>
      <c r="C135" s="329">
        <v>297625</v>
      </c>
      <c r="D135" s="330">
        <v>28385</v>
      </c>
      <c r="E135" s="330">
        <v>196958</v>
      </c>
      <c r="F135" s="330">
        <f>D135-D134</f>
        <v>0</v>
      </c>
      <c r="G135" s="330">
        <f>C135-C134</f>
        <v>0</v>
      </c>
      <c r="H135" s="330">
        <f>C135-(D135+E135)</f>
        <v>72282</v>
      </c>
    </row>
    <row r="136" ht="22.65" customHeight="1">
      <c r="B136" s="358">
        <v>44017</v>
      </c>
      <c r="C136" s="331">
        <v>298455</v>
      </c>
      <c r="D136" s="332">
        <v>28385</v>
      </c>
      <c r="E136" s="332">
        <v>196958</v>
      </c>
      <c r="F136" s="332">
        <f>D136-D135</f>
        <v>0</v>
      </c>
      <c r="G136" s="332">
        <f>C136-C135</f>
        <v>830</v>
      </c>
      <c r="H136" s="332">
        <f>C136-(D136+E136)</f>
        <v>73112</v>
      </c>
    </row>
    <row r="137" ht="22.65" customHeight="1">
      <c r="B137" s="358">
        <v>44018</v>
      </c>
      <c r="C137" s="329">
        <v>298869</v>
      </c>
      <c r="D137" s="330">
        <v>28388</v>
      </c>
      <c r="E137" s="330">
        <v>196958</v>
      </c>
      <c r="F137" s="330">
        <f>D137-D136</f>
        <v>3</v>
      </c>
      <c r="G137" s="330">
        <f>C137-C136</f>
        <v>414</v>
      </c>
      <c r="H137" s="330">
        <f>C137-(D137+E137)</f>
        <v>73523</v>
      </c>
    </row>
    <row r="138" ht="22.65" customHeight="1">
      <c r="B138" s="358">
        <v>44019</v>
      </c>
      <c r="C138" s="331">
        <v>299210</v>
      </c>
      <c r="D138" s="332">
        <v>28392</v>
      </c>
      <c r="E138" s="332">
        <v>196958</v>
      </c>
      <c r="F138" s="332">
        <f>D138-D137</f>
        <v>4</v>
      </c>
      <c r="G138" s="332">
        <f>C138-C137</f>
        <v>341</v>
      </c>
      <c r="H138" s="332">
        <f>C138-(D138+E138)</f>
        <v>73860</v>
      </c>
    </row>
    <row r="139" ht="22.65" customHeight="1">
      <c r="B139" s="358">
        <v>44020</v>
      </c>
      <c r="C139" s="329">
        <v>299593</v>
      </c>
      <c r="D139" s="330">
        <v>28396</v>
      </c>
      <c r="E139" s="330">
        <v>196958</v>
      </c>
      <c r="F139" s="330">
        <f>D139-D138</f>
        <v>4</v>
      </c>
      <c r="G139" s="330">
        <f>C139-C138</f>
        <v>383</v>
      </c>
      <c r="H139" s="330">
        <f>C139-(D139+E139)</f>
        <v>74239</v>
      </c>
    </row>
    <row r="140" ht="22.65" customHeight="1">
      <c r="B140" s="358">
        <v>44021</v>
      </c>
      <c r="C140" s="331">
        <v>300136</v>
      </c>
      <c r="D140" s="332">
        <v>28401</v>
      </c>
      <c r="E140" s="332">
        <v>196958</v>
      </c>
      <c r="F140" s="332">
        <f>D140-D139</f>
        <v>5</v>
      </c>
      <c r="G140" s="332">
        <f>C140-C139</f>
        <v>543</v>
      </c>
      <c r="H140" s="332">
        <f>C140-(D140+E140)</f>
        <v>74777</v>
      </c>
    </row>
    <row r="141" ht="22.65" customHeight="1">
      <c r="B141" s="358">
        <v>44022</v>
      </c>
      <c r="C141" s="329">
        <v>300988</v>
      </c>
      <c r="D141" s="330">
        <v>28403</v>
      </c>
      <c r="E141" s="330">
        <v>196958</v>
      </c>
      <c r="F141" s="330">
        <f>D141-D140</f>
        <v>2</v>
      </c>
      <c r="G141" s="330">
        <f>C141-C140</f>
        <v>852</v>
      </c>
      <c r="H141" s="330">
        <f>C141-(D141+E141)</f>
        <v>75627</v>
      </c>
    </row>
    <row r="142" ht="22.65" customHeight="1">
      <c r="B142" s="358">
        <v>44023</v>
      </c>
      <c r="C142" s="331">
        <v>300988</v>
      </c>
      <c r="D142" s="332">
        <v>28403</v>
      </c>
      <c r="E142" s="332">
        <v>196958</v>
      </c>
      <c r="F142" s="332">
        <f>D142-D141</f>
        <v>0</v>
      </c>
      <c r="G142" s="332">
        <f>C142-C141</f>
        <v>0</v>
      </c>
      <c r="H142" s="332">
        <f>C142-(D142+E142)</f>
        <v>75627</v>
      </c>
    </row>
    <row r="143" ht="22.65" customHeight="1">
      <c r="B143" s="358">
        <v>44024</v>
      </c>
      <c r="C143" s="329">
        <v>300988</v>
      </c>
      <c r="D143" s="330">
        <v>28403</v>
      </c>
      <c r="E143" s="330">
        <v>196958</v>
      </c>
      <c r="F143" s="330">
        <f>D143-D142</f>
        <v>0</v>
      </c>
      <c r="G143" s="330">
        <f>C143-C142</f>
        <v>0</v>
      </c>
      <c r="H143" s="330">
        <f>C143-(D143+E143)</f>
        <v>75627</v>
      </c>
    </row>
    <row r="144" ht="22.65" customHeight="1">
      <c r="B144" s="358">
        <v>44025</v>
      </c>
      <c r="C144" s="331">
        <v>303033</v>
      </c>
      <c r="D144" s="332">
        <v>28406</v>
      </c>
      <c r="E144" s="332">
        <v>196958</v>
      </c>
      <c r="F144" s="332">
        <f>D144-D143</f>
        <v>3</v>
      </c>
      <c r="G144" s="332">
        <f>C144-C143</f>
        <v>2045</v>
      </c>
      <c r="H144" s="332">
        <f>C144-(D144+E144)</f>
        <v>77669</v>
      </c>
    </row>
    <row r="145" ht="22.65" customHeight="1">
      <c r="B145" s="358">
        <v>44026</v>
      </c>
      <c r="C145" s="329">
        <v>303699</v>
      </c>
      <c r="D145" s="330">
        <v>28409</v>
      </c>
      <c r="E145" s="330">
        <v>196958</v>
      </c>
      <c r="F145" s="330">
        <f>D145-D144</f>
        <v>3</v>
      </c>
      <c r="G145" s="330">
        <f>C145-C144</f>
        <v>666</v>
      </c>
      <c r="H145" s="330">
        <f>C145-(D145+E145)</f>
        <v>78332</v>
      </c>
    </row>
    <row r="146" ht="22.65" customHeight="1">
      <c r="B146" s="358">
        <v>44027</v>
      </c>
      <c r="C146" s="331">
        <v>304574</v>
      </c>
      <c r="D146" s="332">
        <v>28413</v>
      </c>
      <c r="E146" s="332">
        <v>196958</v>
      </c>
      <c r="F146" s="332">
        <f>D146-D145</f>
        <v>4</v>
      </c>
      <c r="G146" s="332">
        <f>C146-C145</f>
        <v>875</v>
      </c>
      <c r="H146" s="332">
        <f>C146-(D146+E146)</f>
        <v>79203</v>
      </c>
    </row>
    <row r="147" ht="22.65" customHeight="1">
      <c r="B147" s="358">
        <v>44028</v>
      </c>
      <c r="C147" s="329">
        <v>305935</v>
      </c>
      <c r="D147" s="330">
        <v>28416</v>
      </c>
      <c r="E147" s="330">
        <v>196958</v>
      </c>
      <c r="F147" s="330">
        <f>D147-D146</f>
        <v>3</v>
      </c>
      <c r="G147" s="330">
        <f>C147-C146</f>
        <v>1361</v>
      </c>
      <c r="H147" s="330">
        <f>C147-(D147+E147)</f>
        <v>80561</v>
      </c>
    </row>
    <row r="148" ht="22.65" customHeight="1">
      <c r="B148" s="358">
        <v>44029</v>
      </c>
      <c r="C148" s="331">
        <v>307335</v>
      </c>
      <c r="D148" s="332">
        <v>28420</v>
      </c>
      <c r="E148" s="332">
        <v>196958</v>
      </c>
      <c r="F148" s="332">
        <f>D148-D147</f>
        <v>4</v>
      </c>
      <c r="G148" s="332">
        <f>C148-C147</f>
        <v>1400</v>
      </c>
      <c r="H148" s="332">
        <f>C148-(D148+E148)</f>
        <v>81957</v>
      </c>
    </row>
    <row r="149" ht="22.65" customHeight="1">
      <c r="B149" s="358">
        <v>44030</v>
      </c>
      <c r="C149" s="329">
        <v>307335</v>
      </c>
      <c r="D149" s="330">
        <v>28420</v>
      </c>
      <c r="E149" s="330">
        <v>196958</v>
      </c>
      <c r="F149" s="330">
        <f>D149-D148</f>
        <v>0</v>
      </c>
      <c r="G149" s="330">
        <f>C149-C148</f>
        <v>0</v>
      </c>
      <c r="H149" s="330">
        <f>C149-(D149+E149)</f>
        <v>81957</v>
      </c>
    </row>
    <row r="150" ht="22.65" customHeight="1">
      <c r="B150" s="358">
        <v>44031</v>
      </c>
      <c r="C150" s="331">
        <v>310389</v>
      </c>
      <c r="D150" s="332">
        <v>28420</v>
      </c>
      <c r="E150" s="332">
        <v>196958</v>
      </c>
      <c r="F150" s="332">
        <f>D150-D149</f>
        <v>0</v>
      </c>
      <c r="G150" s="332">
        <f>C150-C149</f>
        <v>3054</v>
      </c>
      <c r="H150" s="332">
        <f>C150-(D150+E150)</f>
        <v>85011</v>
      </c>
    </row>
    <row r="151" ht="22.65" customHeight="1">
      <c r="B151" s="358">
        <v>44032</v>
      </c>
      <c r="C151" s="329">
        <v>311916</v>
      </c>
      <c r="D151" s="330">
        <v>28422</v>
      </c>
      <c r="E151" s="330">
        <v>196958</v>
      </c>
      <c r="F151" s="330">
        <f>D151-D150</f>
        <v>2</v>
      </c>
      <c r="G151" s="330">
        <f>C151-C150</f>
        <v>1527</v>
      </c>
      <c r="H151" s="330">
        <f>C151-(D151+E151)</f>
        <v>86536</v>
      </c>
    </row>
    <row r="152" ht="22.65" customHeight="1">
      <c r="B152" s="358">
        <v>44033</v>
      </c>
      <c r="C152" s="331">
        <v>313274</v>
      </c>
      <c r="D152" s="332">
        <v>28424</v>
      </c>
      <c r="E152" s="332">
        <v>196958</v>
      </c>
      <c r="F152" s="332">
        <f>D152-D151</f>
        <v>2</v>
      </c>
      <c r="G152" s="332">
        <f>C152-C151</f>
        <v>1358</v>
      </c>
      <c r="H152" s="332">
        <f>C152-(D152+E152)</f>
        <v>87892</v>
      </c>
    </row>
    <row r="153" ht="22.65" customHeight="1">
      <c r="B153" s="358">
        <v>44034</v>
      </c>
      <c r="C153" s="329">
        <v>314631</v>
      </c>
      <c r="D153" s="330">
        <v>28426</v>
      </c>
      <c r="E153" s="330">
        <v>196958</v>
      </c>
      <c r="F153" s="330">
        <f>D153-D152</f>
        <v>2</v>
      </c>
      <c r="G153" s="330">
        <f>C153-C152</f>
        <v>1357</v>
      </c>
      <c r="H153" s="330">
        <f>C153-(D153+E153)</f>
        <v>89247</v>
      </c>
    </row>
    <row r="154" ht="22.65" customHeight="1">
      <c r="B154" s="358">
        <v>44035</v>
      </c>
      <c r="C154" s="331">
        <v>317246</v>
      </c>
      <c r="D154" s="332">
        <v>28429</v>
      </c>
      <c r="E154" s="332">
        <v>196958</v>
      </c>
      <c r="F154" s="332">
        <f>D154-D153</f>
        <v>3</v>
      </c>
      <c r="G154" s="332">
        <f>C154-C153</f>
        <v>2615</v>
      </c>
      <c r="H154" s="332">
        <f>C154-(D154+E154)</f>
        <v>91859</v>
      </c>
    </row>
    <row r="155" ht="22.65" customHeight="1">
      <c r="B155" s="358">
        <v>44036</v>
      </c>
      <c r="C155" s="329">
        <v>319501</v>
      </c>
      <c r="D155" s="330">
        <v>28432</v>
      </c>
      <c r="E155" s="330">
        <v>196958</v>
      </c>
      <c r="F155" s="330">
        <f>D155-D154</f>
        <v>3</v>
      </c>
      <c r="G155" s="330">
        <f>C155-C154</f>
        <v>2255</v>
      </c>
      <c r="H155" s="330">
        <f>C155-(D155+E155)</f>
        <v>94111</v>
      </c>
    </row>
    <row r="156" ht="22.65" customHeight="1">
      <c r="B156" s="358">
        <v>44037</v>
      </c>
      <c r="C156" s="331">
        <v>319501</v>
      </c>
      <c r="D156" s="332">
        <v>28432</v>
      </c>
      <c r="E156" s="332">
        <v>196958</v>
      </c>
      <c r="F156" s="332">
        <f>D156-D155</f>
        <v>0</v>
      </c>
      <c r="G156" s="332">
        <f>C156-C155</f>
        <v>0</v>
      </c>
      <c r="H156" s="332">
        <f>C156-(D156+E156)</f>
        <v>94111</v>
      </c>
    </row>
    <row r="157" ht="22.65" customHeight="1">
      <c r="B157" s="358">
        <v>44038</v>
      </c>
      <c r="C157" s="329">
        <v>323742</v>
      </c>
      <c r="D157" s="330">
        <v>28432</v>
      </c>
      <c r="E157" s="330">
        <v>196958</v>
      </c>
      <c r="F157" s="330">
        <f>D157-D156</f>
        <v>0</v>
      </c>
      <c r="G157" s="330">
        <f>C157-C156</f>
        <v>4241</v>
      </c>
      <c r="H157" s="330">
        <f>C157-(D157+E157)</f>
        <v>98352</v>
      </c>
    </row>
    <row r="158" ht="22.65" customHeight="1">
      <c r="B158" s="358">
        <v>44039</v>
      </c>
      <c r="C158" s="331">
        <v>325862</v>
      </c>
      <c r="D158" s="332">
        <v>28432</v>
      </c>
      <c r="E158" s="332">
        <v>196958</v>
      </c>
      <c r="F158" s="332">
        <f>D158-D157</f>
        <v>0</v>
      </c>
      <c r="G158" s="332">
        <f>C158-C157</f>
        <v>2120</v>
      </c>
      <c r="H158" s="332">
        <f>C158-(D158+E158)</f>
        <v>100472</v>
      </c>
    </row>
    <row r="159" ht="22.65" customHeight="1">
      <c r="B159" s="358">
        <v>44040</v>
      </c>
      <c r="C159" s="329">
        <v>327690</v>
      </c>
      <c r="D159" s="330">
        <v>28436</v>
      </c>
      <c r="E159" s="330">
        <v>196958</v>
      </c>
      <c r="F159" s="330">
        <f>D159-D158</f>
        <v>4</v>
      </c>
      <c r="G159" s="330">
        <f>C159-C158</f>
        <v>1828</v>
      </c>
      <c r="H159" s="330">
        <f>C159-(D159+E159)</f>
        <v>102296</v>
      </c>
    </row>
    <row r="160" ht="22.65" customHeight="1">
      <c r="B160" s="358">
        <v>44041</v>
      </c>
      <c r="C160" s="331">
        <v>329721</v>
      </c>
      <c r="D160" s="332">
        <v>28441</v>
      </c>
      <c r="E160" s="332">
        <v>196958</v>
      </c>
      <c r="F160" s="332">
        <f>D160-D159</f>
        <v>5</v>
      </c>
      <c r="G160" s="332">
        <f>C160-C159</f>
        <v>2031</v>
      </c>
      <c r="H160" s="332">
        <f>C160-(D160+E160)</f>
        <v>104322</v>
      </c>
    </row>
    <row r="161" ht="22.65" customHeight="1">
      <c r="B161" s="358">
        <v>44042</v>
      </c>
      <c r="C161" s="329">
        <v>332510</v>
      </c>
      <c r="D161" s="330">
        <v>28443</v>
      </c>
      <c r="E161" s="330">
        <v>196958</v>
      </c>
      <c r="F161" s="330">
        <f>D161-D160</f>
        <v>2</v>
      </c>
      <c r="G161" s="330">
        <f>C161-C160</f>
        <v>2789</v>
      </c>
      <c r="H161" s="330">
        <f>C161-(D161+E161)</f>
        <v>107109</v>
      </c>
    </row>
    <row r="162" ht="22.65" customHeight="1">
      <c r="B162" s="358">
        <v>44043</v>
      </c>
      <c r="C162" s="331">
        <v>335602</v>
      </c>
      <c r="D162" s="332">
        <v>28445</v>
      </c>
      <c r="E162" s="332">
        <v>196958</v>
      </c>
      <c r="F162" s="332">
        <f>D162-D161</f>
        <v>2</v>
      </c>
      <c r="G162" s="332">
        <f>C162-C161</f>
        <v>3092</v>
      </c>
      <c r="H162" s="332">
        <f>C162-(D162+E162)</f>
        <v>110199</v>
      </c>
    </row>
    <row r="163" ht="22.65" customHeight="1">
      <c r="B163" s="358">
        <v>44044</v>
      </c>
      <c r="C163" s="329">
        <v>335602</v>
      </c>
      <c r="D163" s="330">
        <v>28445</v>
      </c>
      <c r="E163" s="330">
        <v>196958</v>
      </c>
      <c r="F163" s="330">
        <f>D163-D162</f>
        <v>0</v>
      </c>
      <c r="G163" s="330">
        <f>C163-C162</f>
        <v>0</v>
      </c>
      <c r="H163" s="330">
        <f>C163-(D163+E163)</f>
        <v>110199</v>
      </c>
    </row>
    <row r="164" ht="22.65" customHeight="1">
      <c r="B164" s="358">
        <v>44045</v>
      </c>
      <c r="C164" s="331">
        <v>341090</v>
      </c>
      <c r="D164" s="332">
        <v>28463</v>
      </c>
      <c r="E164" s="332">
        <v>196958</v>
      </c>
      <c r="F164" s="332">
        <f>D164-D163</f>
        <v>18</v>
      </c>
      <c r="G164" s="332">
        <f>C164-C163</f>
        <v>5488</v>
      </c>
      <c r="H164" s="332">
        <f>C164-(D164+E164)</f>
        <v>115669</v>
      </c>
    </row>
    <row r="165" ht="22.65" customHeight="1">
      <c r="B165" s="358">
        <v>44046</v>
      </c>
      <c r="C165" s="329">
        <v>344134</v>
      </c>
      <c r="D165" s="330">
        <v>28472</v>
      </c>
      <c r="E165" s="330">
        <v>196958</v>
      </c>
      <c r="F165" s="330">
        <f>D165-D164</f>
        <v>9</v>
      </c>
      <c r="G165" s="330">
        <f>C165-C164</f>
        <v>3044</v>
      </c>
      <c r="H165" s="330">
        <f>C165-(D165+E165)</f>
        <v>118704</v>
      </c>
    </row>
    <row r="166" ht="22.65" customHeight="1">
      <c r="B166" s="358">
        <v>44047</v>
      </c>
      <c r="C166" s="331">
        <v>349894</v>
      </c>
      <c r="D166" s="332">
        <v>28498</v>
      </c>
      <c r="E166" s="332">
        <v>196958</v>
      </c>
      <c r="F166" s="332">
        <f>D166-D165</f>
        <v>26</v>
      </c>
      <c r="G166" s="332">
        <f>C166-C165</f>
        <v>5760</v>
      </c>
      <c r="H166" s="332">
        <f>C166-(D166+E166)</f>
        <v>124438</v>
      </c>
    </row>
    <row r="167" ht="22.65" customHeight="1">
      <c r="B167" s="358">
        <v>44048</v>
      </c>
      <c r="C167" s="329">
        <v>352847</v>
      </c>
      <c r="D167" s="330">
        <v>28499</v>
      </c>
      <c r="E167" s="330">
        <v>196958</v>
      </c>
      <c r="F167" s="330">
        <f>D167-D166</f>
        <v>1</v>
      </c>
      <c r="G167" s="330">
        <f>C167-C166</f>
        <v>2953</v>
      </c>
      <c r="H167" s="330">
        <f>C167-(D167+E167)</f>
        <v>127390</v>
      </c>
    </row>
    <row r="168" ht="22.65" customHeight="1">
      <c r="B168" s="358">
        <v>44049</v>
      </c>
      <c r="C168" s="331">
        <v>354530</v>
      </c>
      <c r="D168" s="332">
        <v>28500</v>
      </c>
      <c r="E168" s="332">
        <v>196958</v>
      </c>
      <c r="F168" s="332">
        <f>D168-D167</f>
        <v>1</v>
      </c>
      <c r="G168" s="332">
        <f>C168-C167</f>
        <v>1683</v>
      </c>
      <c r="H168" s="332">
        <f>C168-(D168+E168)</f>
        <v>129072</v>
      </c>
    </row>
    <row r="169" ht="22.65" customHeight="1">
      <c r="B169" s="358">
        <v>44050</v>
      </c>
      <c r="C169" s="329">
        <v>361442</v>
      </c>
      <c r="D169" s="330">
        <v>28503</v>
      </c>
      <c r="E169" s="330">
        <v>196958</v>
      </c>
      <c r="F169" s="330">
        <f>D169-D168</f>
        <v>3</v>
      </c>
      <c r="G169" s="330">
        <f>C169-C168</f>
        <v>6912</v>
      </c>
      <c r="H169" s="330">
        <f>C169-(D169+E169)</f>
        <v>135981</v>
      </c>
    </row>
    <row r="170" ht="22.65" customHeight="1">
      <c r="B170" s="358">
        <v>44051</v>
      </c>
      <c r="C170" s="331">
        <v>361442</v>
      </c>
      <c r="D170" s="332">
        <v>28503</v>
      </c>
      <c r="E170" s="332">
        <v>196958</v>
      </c>
      <c r="F170" s="332">
        <f>D170-D169</f>
        <v>0</v>
      </c>
      <c r="G170" s="332">
        <f>C170-C169</f>
        <v>0</v>
      </c>
      <c r="H170" s="332">
        <f>C170-(D170+E170)</f>
        <v>135981</v>
      </c>
    </row>
    <row r="171" ht="22.65" customHeight="1">
      <c r="B171" s="358">
        <v>44052</v>
      </c>
      <c r="C171" s="329">
        <v>367187</v>
      </c>
      <c r="D171" s="330">
        <v>28503</v>
      </c>
      <c r="E171" s="330">
        <v>196958</v>
      </c>
      <c r="F171" s="330">
        <f>D171-D170</f>
        <v>0</v>
      </c>
      <c r="G171" s="330">
        <f>C171-C170</f>
        <v>5745</v>
      </c>
      <c r="H171" s="330">
        <f>C171-(D171+E171)</f>
        <v>141726</v>
      </c>
    </row>
    <row r="172" ht="22.65" customHeight="1">
      <c r="B172" s="358">
        <v>44053</v>
      </c>
      <c r="C172" s="331">
        <v>370060</v>
      </c>
      <c r="D172" s="332">
        <v>28576</v>
      </c>
      <c r="E172" s="332">
        <v>196958</v>
      </c>
      <c r="F172" s="332">
        <f>D172-D171</f>
        <v>73</v>
      </c>
      <c r="G172" s="332">
        <f>C172-C171</f>
        <v>2873</v>
      </c>
      <c r="H172" s="332">
        <f>C172-(D172+E172)</f>
        <v>144526</v>
      </c>
    </row>
    <row r="173" ht="22.65" customHeight="1">
      <c r="B173" s="358">
        <v>44054</v>
      </c>
      <c r="C173" s="329">
        <v>373692</v>
      </c>
      <c r="D173" s="330">
        <v>28581</v>
      </c>
      <c r="E173" s="330">
        <v>196958</v>
      </c>
      <c r="F173" s="330">
        <f>D173-D172</f>
        <v>5</v>
      </c>
      <c r="G173" s="330">
        <f>C173-C172</f>
        <v>3632</v>
      </c>
      <c r="H173" s="330">
        <f>C173-(D173+E173)</f>
        <v>148153</v>
      </c>
    </row>
    <row r="174" ht="22.65" customHeight="1">
      <c r="B174" s="358">
        <v>44055</v>
      </c>
      <c r="C174" s="331">
        <v>376864</v>
      </c>
      <c r="D174" s="332">
        <v>28581</v>
      </c>
      <c r="E174" s="332">
        <v>196958</v>
      </c>
      <c r="F174" s="332">
        <f>D174-D173</f>
        <v>0</v>
      </c>
      <c r="G174" s="332">
        <f>C174-C173</f>
        <v>3172</v>
      </c>
      <c r="H174" s="332">
        <f>C174-(D174+E174)</f>
        <v>151325</v>
      </c>
    </row>
    <row r="175" ht="22.65" customHeight="1">
      <c r="B175" s="358">
        <v>44056</v>
      </c>
      <c r="C175" s="329">
        <v>380914</v>
      </c>
      <c r="D175" s="330">
        <v>28605</v>
      </c>
      <c r="E175" s="330">
        <v>196958</v>
      </c>
      <c r="F175" s="330">
        <f>D175-D174</f>
        <v>24</v>
      </c>
      <c r="G175" s="330">
        <f>C175-C174</f>
        <v>4050</v>
      </c>
      <c r="H175" s="330">
        <f>C175-(D175+E175)</f>
        <v>155351</v>
      </c>
    </row>
    <row r="176" ht="22.65" customHeight="1">
      <c r="B176" s="358">
        <v>44057</v>
      </c>
      <c r="C176" s="331">
        <v>386741</v>
      </c>
      <c r="D176" s="332">
        <v>28617</v>
      </c>
      <c r="E176" s="332">
        <v>196958</v>
      </c>
      <c r="F176" s="332">
        <f>D176-D175</f>
        <v>12</v>
      </c>
      <c r="G176" s="332">
        <f>C176-C175</f>
        <v>5827</v>
      </c>
      <c r="H176" s="332">
        <f>C176-(D176+E176)</f>
        <v>161166</v>
      </c>
    </row>
    <row r="177" ht="22.65" customHeight="1">
      <c r="B177" s="358">
        <v>44058</v>
      </c>
      <c r="C177" s="329">
        <v>393189</v>
      </c>
      <c r="D177" s="330">
        <v>28617</v>
      </c>
      <c r="E177" s="330">
        <v>196958</v>
      </c>
      <c r="F177" s="330">
        <f>D177-D176</f>
        <v>0</v>
      </c>
      <c r="G177" s="330">
        <f>C177-C176</f>
        <v>6448</v>
      </c>
      <c r="H177" s="330">
        <f>C177-(D177+E177)</f>
        <v>167614</v>
      </c>
    </row>
    <row r="178" ht="22.65" customHeight="1">
      <c r="B178" s="358">
        <v>44059</v>
      </c>
      <c r="C178" s="331">
        <v>398085</v>
      </c>
      <c r="D178" s="332">
        <v>28617</v>
      </c>
      <c r="E178" s="332">
        <v>196958</v>
      </c>
      <c r="F178" s="332">
        <f>D178-D177</f>
        <v>0</v>
      </c>
      <c r="G178" s="332">
        <f>C178-C177</f>
        <v>4896</v>
      </c>
      <c r="H178" s="332">
        <f>C178-(D178+E178)</f>
        <v>172510</v>
      </c>
    </row>
    <row r="179" ht="22.65" customHeight="1">
      <c r="B179" s="358">
        <v>44060</v>
      </c>
      <c r="C179" s="329">
        <v>402191</v>
      </c>
      <c r="D179" s="330">
        <v>28646</v>
      </c>
      <c r="E179" s="330">
        <v>196958</v>
      </c>
      <c r="F179" s="330">
        <f>D179-D178</f>
        <v>29</v>
      </c>
      <c r="G179" s="330">
        <f>C179-C178</f>
        <v>4106</v>
      </c>
      <c r="H179" s="330">
        <f>C179-(D179+E179)</f>
        <v>176587</v>
      </c>
    </row>
    <row r="180" ht="22.65" customHeight="1">
      <c r="B180" s="358">
        <v>44061</v>
      </c>
      <c r="C180" s="331">
        <v>407938</v>
      </c>
      <c r="D180" s="332">
        <v>28670</v>
      </c>
      <c r="E180" s="332">
        <v>196958</v>
      </c>
      <c r="F180" s="332">
        <f>D180-D179</f>
        <v>24</v>
      </c>
      <c r="G180" s="332">
        <f>C180-C179</f>
        <v>5747</v>
      </c>
      <c r="H180" s="332">
        <f>C180-(D180+E180)</f>
        <v>182310</v>
      </c>
    </row>
    <row r="181" ht="22.65" customHeight="1">
      <c r="B181" s="358">
        <v>44062</v>
      </c>
      <c r="C181" s="329">
        <v>415137</v>
      </c>
      <c r="D181" s="330">
        <v>28797</v>
      </c>
      <c r="E181" s="330">
        <v>196958</v>
      </c>
      <c r="F181" s="330">
        <f>D181-D180</f>
        <v>127</v>
      </c>
      <c r="G181" s="330">
        <f>C181-C180</f>
        <v>7199</v>
      </c>
      <c r="H181" s="330">
        <f>C181-(D181+E181)</f>
        <v>189382</v>
      </c>
    </row>
    <row r="182" ht="22.65" customHeight="1">
      <c r="B182" s="358">
        <v>44063</v>
      </c>
      <c r="C182" s="331">
        <v>422398</v>
      </c>
      <c r="D182" s="332">
        <v>28813</v>
      </c>
      <c r="E182" s="332">
        <v>196958</v>
      </c>
      <c r="F182" s="332">
        <f>D182-D181</f>
        <v>16</v>
      </c>
      <c r="G182" s="332">
        <f>C182-C181</f>
        <v>7261</v>
      </c>
      <c r="H182" s="332">
        <f>C182-(D182+E182)</f>
        <v>196627</v>
      </c>
    </row>
    <row r="183" ht="22.65" customHeight="1">
      <c r="B183" s="358">
        <v>44064</v>
      </c>
      <c r="C183" s="329">
        <v>429193</v>
      </c>
      <c r="D183" s="330">
        <v>28838</v>
      </c>
      <c r="E183" s="330">
        <v>196958</v>
      </c>
      <c r="F183" s="330">
        <f>D183-D182</f>
        <v>25</v>
      </c>
      <c r="G183" s="330">
        <f>C183-C182</f>
        <v>6795</v>
      </c>
      <c r="H183" s="330">
        <f>C183-(D183+E183)</f>
        <v>203397</v>
      </c>
    </row>
    <row r="184" ht="22.65" customHeight="1">
      <c r="B184" s="358">
        <v>44065</v>
      </c>
      <c r="C184" s="331">
        <v>436758</v>
      </c>
      <c r="D184" s="332">
        <v>28838</v>
      </c>
      <c r="E184" s="332">
        <v>196958</v>
      </c>
      <c r="F184" s="332">
        <f>D184-D183</f>
        <v>0</v>
      </c>
      <c r="G184" s="332">
        <f>C184-C183</f>
        <v>7565</v>
      </c>
      <c r="H184" s="332">
        <f>C184-(D184+E184)</f>
        <v>210962</v>
      </c>
    </row>
    <row r="185" ht="22.65" customHeight="1">
      <c r="B185" s="358">
        <v>44066</v>
      </c>
      <c r="C185" s="329">
        <v>439922</v>
      </c>
      <c r="D185" s="330">
        <v>28860</v>
      </c>
      <c r="E185" s="330">
        <v>196958</v>
      </c>
      <c r="F185" s="330">
        <f>D185-D184</f>
        <v>22</v>
      </c>
      <c r="G185" s="330">
        <f>C185-C184</f>
        <v>3164</v>
      </c>
      <c r="H185" s="330">
        <f>C185-(D185+E185)</f>
        <v>214104</v>
      </c>
    </row>
    <row r="186" ht="22.65" customHeight="1">
      <c r="B186" s="358">
        <v>44067</v>
      </c>
      <c r="C186" s="331">
        <v>442002</v>
      </c>
      <c r="D186" s="332">
        <v>28872</v>
      </c>
      <c r="E186" s="332">
        <v>196958</v>
      </c>
      <c r="F186" s="332">
        <f>D186-D185</f>
        <v>12</v>
      </c>
      <c r="G186" s="332">
        <f>C186-C185</f>
        <v>2080</v>
      </c>
      <c r="H186" s="332">
        <f>C186-(D186+E186)</f>
        <v>216172</v>
      </c>
    </row>
    <row r="187" ht="22.65" customHeight="1">
      <c r="B187" s="358">
        <v>44068</v>
      </c>
      <c r="C187" s="329">
        <v>444417</v>
      </c>
      <c r="D187" s="330">
        <v>28924</v>
      </c>
      <c r="E187" s="330">
        <v>196958</v>
      </c>
      <c r="F187" s="330">
        <f>D187-D186</f>
        <v>52</v>
      </c>
      <c r="G187" s="330">
        <f>C187-C186</f>
        <v>2415</v>
      </c>
      <c r="H187" s="330">
        <f>C187-(D187+E187)</f>
        <v>218535</v>
      </c>
    </row>
    <row r="188" ht="22.65" customHeight="1">
      <c r="B188" s="358">
        <v>44069</v>
      </c>
      <c r="C188" s="331">
        <v>448011</v>
      </c>
      <c r="D188" s="332">
        <v>28971</v>
      </c>
      <c r="E188" s="332">
        <v>196958</v>
      </c>
      <c r="F188" s="332">
        <f>D188-D187</f>
        <v>47</v>
      </c>
      <c r="G188" s="332">
        <f>C188-C187</f>
        <v>3594</v>
      </c>
      <c r="H188" s="332">
        <f>C188-(D188+E188)</f>
        <v>222082</v>
      </c>
    </row>
    <row r="189" ht="22.65" customHeight="1">
      <c r="B189" s="358">
        <v>44070</v>
      </c>
      <c r="C189" s="329">
        <v>451792</v>
      </c>
      <c r="D189" s="330">
        <v>28996</v>
      </c>
      <c r="E189" s="330">
        <v>196958</v>
      </c>
      <c r="F189" s="330">
        <f>D189-D188</f>
        <v>25</v>
      </c>
      <c r="G189" s="330">
        <f>C189-C188</f>
        <v>3781</v>
      </c>
      <c r="H189" s="330">
        <f>C189-(D189+E189)</f>
        <v>225838</v>
      </c>
    </row>
    <row r="190" ht="22.65" customHeight="1">
      <c r="B190" s="358">
        <v>44071</v>
      </c>
      <c r="C190" s="331">
        <v>455621</v>
      </c>
      <c r="D190" s="332">
        <v>29011</v>
      </c>
      <c r="E190" s="332">
        <v>196958</v>
      </c>
      <c r="F190" s="332">
        <f>D190-D189</f>
        <v>15</v>
      </c>
      <c r="G190" s="332">
        <f>C190-C189</f>
        <v>3829</v>
      </c>
      <c r="H190" s="332">
        <f>C190-(D190+E190)</f>
        <v>229652</v>
      </c>
    </row>
    <row r="191" ht="22.65" customHeight="1">
      <c r="B191" s="358">
        <v>44072</v>
      </c>
      <c r="C191" s="329">
        <v>455621</v>
      </c>
      <c r="D191" s="330">
        <v>29011</v>
      </c>
      <c r="E191" s="330">
        <v>196958</v>
      </c>
      <c r="F191" s="330">
        <f>D191-D190</f>
        <v>0</v>
      </c>
      <c r="G191" s="330">
        <f>C191-C190</f>
        <v>0</v>
      </c>
      <c r="H191" s="330">
        <f>C191-(D191+E191)</f>
        <v>229652</v>
      </c>
    </row>
    <row r="192" ht="22.65" customHeight="1">
      <c r="B192" s="358">
        <v>44073</v>
      </c>
      <c r="C192" s="331">
        <v>460369</v>
      </c>
      <c r="D192" s="332">
        <v>29066</v>
      </c>
      <c r="E192" s="332">
        <v>196958</v>
      </c>
      <c r="F192" s="332">
        <f>D192-D191</f>
        <v>55</v>
      </c>
      <c r="G192" s="332">
        <f>C192-C191</f>
        <v>4748</v>
      </c>
      <c r="H192" s="332">
        <f>C192-(D192+E192)</f>
        <v>234345</v>
      </c>
    </row>
    <row r="193" ht="22.65" customHeight="1">
      <c r="B193" s="358">
        <v>44074</v>
      </c>
      <c r="C193" s="329">
        <v>462858</v>
      </c>
      <c r="D193" s="330">
        <v>29094</v>
      </c>
      <c r="E193" s="330">
        <v>196958</v>
      </c>
      <c r="F193" s="330">
        <f>D193-D192</f>
        <v>28</v>
      </c>
      <c r="G193" s="330">
        <f>C193-C192</f>
        <v>2489</v>
      </c>
      <c r="H193" s="330">
        <f>C193-(D193+E193)</f>
        <v>236806</v>
      </c>
    </row>
    <row r="194" ht="22.65" customHeight="1">
      <c r="B194" s="358">
        <v>44075</v>
      </c>
      <c r="C194" s="331">
        <v>470973</v>
      </c>
      <c r="D194" s="332">
        <v>29152</v>
      </c>
      <c r="E194" s="332">
        <v>196958</v>
      </c>
      <c r="F194" s="332">
        <f>D194-D193</f>
        <v>58</v>
      </c>
      <c r="G194" s="332">
        <f>C194-C193</f>
        <v>8115</v>
      </c>
      <c r="H194" s="332">
        <f>C194-(D194+E194)</f>
        <v>244863</v>
      </c>
    </row>
    <row r="195" ht="22.65" customHeight="1">
      <c r="B195" s="358">
        <v>44076</v>
      </c>
      <c r="C195" s="329">
        <v>479554</v>
      </c>
      <c r="D195" s="330">
        <v>29194</v>
      </c>
      <c r="E195" s="330">
        <v>196958</v>
      </c>
      <c r="F195" s="330">
        <f>D195-D194</f>
        <v>42</v>
      </c>
      <c r="G195" s="330">
        <f>C195-C194</f>
        <v>8581</v>
      </c>
      <c r="H195" s="330">
        <f>C195-(D195+E195)</f>
        <v>253402</v>
      </c>
    </row>
    <row r="196" ht="22.65" customHeight="1">
      <c r="B196" s="358">
        <v>44077</v>
      </c>
      <c r="C196" s="331">
        <v>512630</v>
      </c>
      <c r="D196" s="332">
        <v>29234</v>
      </c>
      <c r="E196" s="332">
        <v>196958</v>
      </c>
      <c r="F196" s="332">
        <f>D196-D195</f>
        <v>40</v>
      </c>
      <c r="G196" s="332">
        <f>C196-C195</f>
        <v>33076</v>
      </c>
      <c r="H196" s="332">
        <f>C196-(D196+E196)</f>
        <v>286438</v>
      </c>
    </row>
    <row r="197" ht="22.65" customHeight="1">
      <c r="B197" s="358">
        <v>44078</v>
      </c>
      <c r="C197" s="329">
        <v>517133</v>
      </c>
      <c r="D197" s="330">
        <v>29418</v>
      </c>
      <c r="E197" s="330">
        <v>196958</v>
      </c>
      <c r="F197" s="330">
        <f>D197-D196</f>
        <v>184</v>
      </c>
      <c r="G197" s="330">
        <f>C197-C196</f>
        <v>4503</v>
      </c>
      <c r="H197" s="330">
        <f>C197-(D197+E197)</f>
        <v>290757</v>
      </c>
    </row>
    <row r="198" ht="22.65" customHeight="1">
      <c r="B198" s="358">
        <v>44079</v>
      </c>
      <c r="C198" s="331">
        <v>517133</v>
      </c>
      <c r="D198" s="332">
        <v>29418</v>
      </c>
      <c r="E198" s="332">
        <v>196958</v>
      </c>
      <c r="F198" s="332">
        <f>D198-D197</f>
        <v>0</v>
      </c>
      <c r="G198" s="332">
        <f>C198-C197</f>
        <v>0</v>
      </c>
      <c r="H198" s="332">
        <f>C198-(D198+E198)</f>
        <v>290757</v>
      </c>
    </row>
    <row r="199" ht="22.65" customHeight="1">
      <c r="B199" s="358">
        <v>44080</v>
      </c>
      <c r="C199" s="329">
        <v>523109</v>
      </c>
      <c r="D199" s="330">
        <v>29484</v>
      </c>
      <c r="E199" s="330">
        <v>196958</v>
      </c>
      <c r="F199" s="330">
        <f>D199-D198</f>
        <v>66</v>
      </c>
      <c r="G199" s="330">
        <f>C199-C198</f>
        <v>5976</v>
      </c>
      <c r="H199" s="330">
        <f>C199-(D199+E199)</f>
        <v>296667</v>
      </c>
    </row>
    <row r="200" ht="22.65" customHeight="1">
      <c r="B200" s="358">
        <v>44081</v>
      </c>
      <c r="C200" s="331">
        <v>525549</v>
      </c>
      <c r="D200" s="332">
        <v>29516</v>
      </c>
      <c r="E200" s="332">
        <v>196958</v>
      </c>
      <c r="F200" s="332">
        <f>D200-D199</f>
        <v>32</v>
      </c>
      <c r="G200" s="332">
        <f>C200-C199</f>
        <v>2440</v>
      </c>
      <c r="H200" s="332">
        <f>C200-(D200+E200)</f>
        <v>299075</v>
      </c>
    </row>
    <row r="201" ht="22.65" customHeight="1">
      <c r="B201" s="358">
        <v>44082</v>
      </c>
      <c r="C201" s="329">
        <v>534513</v>
      </c>
      <c r="D201" s="330">
        <v>29594</v>
      </c>
      <c r="E201" s="330">
        <v>196958</v>
      </c>
      <c r="F201" s="330">
        <f>D201-D200</f>
        <v>78</v>
      </c>
      <c r="G201" s="330">
        <f>C201-C200</f>
        <v>8964</v>
      </c>
      <c r="H201" s="330">
        <f>C201-(D201+E201)</f>
        <v>307961</v>
      </c>
    </row>
    <row r="202" ht="22.65" customHeight="1">
      <c r="B202" s="358">
        <v>44083</v>
      </c>
      <c r="C202" s="331">
        <v>543379</v>
      </c>
      <c r="D202" s="332">
        <v>29628</v>
      </c>
      <c r="E202" s="332">
        <v>196958</v>
      </c>
      <c r="F202" s="332">
        <f>D202-D201</f>
        <v>34</v>
      </c>
      <c r="G202" s="332">
        <f>C202-C201</f>
        <v>8866</v>
      </c>
      <c r="H202" s="332">
        <f>C202-(D202+E202)</f>
        <v>316793</v>
      </c>
    </row>
    <row r="203" ht="22.65" customHeight="1">
      <c r="B203" s="358">
        <v>44084</v>
      </c>
      <c r="C203" s="329">
        <v>554143</v>
      </c>
      <c r="D203" s="330">
        <v>29699</v>
      </c>
      <c r="E203" s="330">
        <v>196958</v>
      </c>
      <c r="F203" s="330">
        <f>D203-D202</f>
        <v>71</v>
      </c>
      <c r="G203" s="330">
        <f>C203-C202</f>
        <v>10764</v>
      </c>
      <c r="H203" s="330">
        <f>C203-(D203+E203)</f>
        <v>327486</v>
      </c>
    </row>
    <row r="204" ht="22.65" customHeight="1">
      <c r="B204" s="358">
        <v>44085</v>
      </c>
      <c r="C204" s="331">
        <v>576697</v>
      </c>
      <c r="D204" s="332">
        <v>29747</v>
      </c>
      <c r="E204" s="361"/>
      <c r="F204" s="332">
        <f>D204-D203</f>
        <v>48</v>
      </c>
      <c r="G204" s="332">
        <f>C204-C203</f>
        <v>22554</v>
      </c>
      <c r="H204" s="332">
        <f>C204-(D204+E204)</f>
        <v>546950</v>
      </c>
    </row>
    <row r="205" ht="22.65" customHeight="1">
      <c r="B205" s="358">
        <v>44086</v>
      </c>
      <c r="C205" s="329">
        <v>576697</v>
      </c>
      <c r="D205" s="330">
        <v>29747</v>
      </c>
      <c r="E205" s="362"/>
      <c r="F205" s="330">
        <f>D205-D204</f>
        <v>0</v>
      </c>
      <c r="G205" s="330">
        <f>C205-C204</f>
        <v>0</v>
      </c>
      <c r="H205" s="330">
        <f>C205-(D205+E205)</f>
        <v>546950</v>
      </c>
    </row>
    <row r="206" ht="22.65" customHeight="1">
      <c r="B206" s="358">
        <v>44087</v>
      </c>
      <c r="C206" s="331">
        <v>590707</v>
      </c>
      <c r="D206" s="332">
        <v>29815</v>
      </c>
      <c r="E206" s="361"/>
      <c r="F206" s="332">
        <f>D206-D205</f>
        <v>68</v>
      </c>
      <c r="G206" s="332">
        <f>C206-C205</f>
        <v>14010</v>
      </c>
      <c r="H206" s="332">
        <f>C206-(D206+E206)</f>
        <v>560892</v>
      </c>
    </row>
    <row r="207" ht="22.65" customHeight="1">
      <c r="B207" s="358">
        <v>44088</v>
      </c>
      <c r="C207" s="329">
        <v>593730</v>
      </c>
      <c r="D207" s="330">
        <v>29848</v>
      </c>
      <c r="E207" s="362"/>
      <c r="F207" s="330">
        <f>D207-D206</f>
        <v>33</v>
      </c>
      <c r="G207" s="330">
        <f>C207-C206</f>
        <v>3023</v>
      </c>
      <c r="H207" s="330">
        <f>C207-(D207+E207)</f>
        <v>563882</v>
      </c>
    </row>
    <row r="208" ht="22.65" customHeight="1">
      <c r="B208" s="358">
        <v>44089</v>
      </c>
      <c r="C208" s="331">
        <v>603167</v>
      </c>
      <c r="D208" s="332">
        <v>30004</v>
      </c>
      <c r="E208" s="361"/>
      <c r="F208" s="332">
        <f>D208-D207</f>
        <v>156</v>
      </c>
      <c r="G208" s="332">
        <f>C208-C207</f>
        <v>9437</v>
      </c>
      <c r="H208" s="332">
        <f>C208-(D208+E208)</f>
        <v>573163</v>
      </c>
    </row>
    <row r="209" ht="22.65" customHeight="1">
      <c r="B209" s="358">
        <v>44090</v>
      </c>
      <c r="C209" s="329">
        <v>614360</v>
      </c>
      <c r="D209" s="330">
        <v>30243</v>
      </c>
      <c r="E209" s="362"/>
      <c r="F209" s="330">
        <f>D209-D208</f>
        <v>239</v>
      </c>
      <c r="G209" s="330">
        <f>C209-C208</f>
        <v>11193</v>
      </c>
      <c r="H209" s="330">
        <f>C209-(D209+E209)</f>
        <v>584117</v>
      </c>
    </row>
    <row r="210" ht="22.65" customHeight="1">
      <c r="B210" s="358">
        <v>44091</v>
      </c>
      <c r="C210" s="331">
        <v>625651</v>
      </c>
      <c r="D210" s="332">
        <v>30405</v>
      </c>
      <c r="E210" s="361"/>
      <c r="F210" s="332">
        <f>D210-D209</f>
        <v>162</v>
      </c>
      <c r="G210" s="332">
        <f>C210-C209</f>
        <v>11291</v>
      </c>
      <c r="H210" s="332">
        <f>C210-(D210+E210)</f>
        <v>595246</v>
      </c>
    </row>
    <row r="211" ht="22.65" customHeight="1">
      <c r="B211" s="358">
        <v>44092</v>
      </c>
      <c r="C211" s="329">
        <v>659334</v>
      </c>
      <c r="D211" s="330">
        <v>30495</v>
      </c>
      <c r="E211" s="362"/>
      <c r="F211" s="330">
        <f>D211-D210</f>
        <v>90</v>
      </c>
      <c r="G211" s="330">
        <f>C211-C210</f>
        <v>33683</v>
      </c>
      <c r="H211" s="330">
        <f>C211-(D211+E211)</f>
        <v>628839</v>
      </c>
    </row>
    <row r="212" ht="22.65" customHeight="1">
      <c r="B212" s="358">
        <v>44093</v>
      </c>
      <c r="C212" s="331">
        <v>659334</v>
      </c>
      <c r="D212" s="332">
        <v>30495</v>
      </c>
      <c r="E212" s="361"/>
      <c r="F212" s="332">
        <f>D212-D211</f>
        <v>0</v>
      </c>
      <c r="G212" s="332">
        <f>C212-C211</f>
        <v>0</v>
      </c>
      <c r="H212" s="332">
        <f>C212-(D212+E212)</f>
        <v>628839</v>
      </c>
    </row>
    <row r="213" ht="22.65" customHeight="1">
      <c r="B213" s="358">
        <v>44094</v>
      </c>
      <c r="C213" s="329">
        <v>668511</v>
      </c>
      <c r="D213" s="330">
        <v>30607</v>
      </c>
      <c r="E213" s="362"/>
      <c r="F213" s="330">
        <f>D213-D212</f>
        <v>112</v>
      </c>
      <c r="G213" s="330">
        <f>C213-C212</f>
        <v>9177</v>
      </c>
      <c r="H213" s="330">
        <f>C213-(D213+E213)</f>
        <v>637904</v>
      </c>
    </row>
    <row r="214" ht="22.65" customHeight="1">
      <c r="B214" s="358">
        <v>44095</v>
      </c>
      <c r="C214" s="331">
        <v>671468</v>
      </c>
      <c r="D214" s="332">
        <v>30663</v>
      </c>
      <c r="E214" s="361"/>
      <c r="F214" s="332">
        <f>D214-D213</f>
        <v>56</v>
      </c>
      <c r="G214" s="332">
        <f>C214-C213</f>
        <v>2957</v>
      </c>
      <c r="H214" s="332">
        <f>C214-(D214+E214)</f>
        <v>640805</v>
      </c>
    </row>
    <row r="215" ht="22.65" customHeight="1">
      <c r="B215" s="358">
        <v>44096</v>
      </c>
      <c r="C215" s="329">
        <v>682267</v>
      </c>
      <c r="D215" s="330">
        <v>30904</v>
      </c>
      <c r="E215" s="362"/>
      <c r="F215" s="330">
        <f>D215-D214</f>
        <v>241</v>
      </c>
      <c r="G215" s="330">
        <f>C215-C214</f>
        <v>10799</v>
      </c>
      <c r="H215" s="330">
        <f>C215-(D215+E215)</f>
        <v>651363</v>
      </c>
    </row>
    <row r="216" ht="22.65" customHeight="1">
      <c r="B216" s="358">
        <v>44097</v>
      </c>
      <c r="C216" s="331">
        <v>693556</v>
      </c>
      <c r="D216" s="332">
        <v>31034</v>
      </c>
      <c r="E216" s="361"/>
      <c r="F216" s="332">
        <f>D216-D215</f>
        <v>130</v>
      </c>
      <c r="G216" s="332">
        <f>C216-C215</f>
        <v>11289</v>
      </c>
      <c r="H216" s="332">
        <f>C216-(D216+E216)</f>
        <v>662522</v>
      </c>
    </row>
    <row r="217" ht="22.65" customHeight="1">
      <c r="B217" s="358">
        <v>44098</v>
      </c>
      <c r="C217" s="329">
        <v>705209</v>
      </c>
      <c r="D217" s="330">
        <v>31118</v>
      </c>
      <c r="E217" s="362"/>
      <c r="F217" s="330">
        <f>D217-D216</f>
        <v>84</v>
      </c>
      <c r="G217" s="330">
        <f>C217-C216</f>
        <v>11653</v>
      </c>
      <c r="H217" s="330">
        <f>C217-(D217+E217)</f>
        <v>674091</v>
      </c>
    </row>
    <row r="218" ht="22.65" customHeight="1">
      <c r="B218" s="358">
        <v>44099</v>
      </c>
      <c r="C218" s="331">
        <v>735198</v>
      </c>
      <c r="D218" s="332">
        <v>31232</v>
      </c>
      <c r="E218" s="361"/>
      <c r="F218" s="332">
        <f>D218-D217</f>
        <v>114</v>
      </c>
      <c r="G218" s="332">
        <f>C218-C217</f>
        <v>29989</v>
      </c>
      <c r="H218" s="332">
        <f>C218-(D218+E218)</f>
        <v>703966</v>
      </c>
    </row>
    <row r="219" ht="22.65" customHeight="1">
      <c r="B219" s="358">
        <v>44100</v>
      </c>
      <c r="C219" s="329">
        <v>735198</v>
      </c>
      <c r="D219" s="330">
        <v>31232</v>
      </c>
      <c r="E219" s="362"/>
      <c r="F219" s="330">
        <f>D219-D218</f>
        <v>0</v>
      </c>
      <c r="G219" s="330">
        <f>C219-C218</f>
        <v>0</v>
      </c>
      <c r="H219" s="330">
        <f>C219-(D219+E219)</f>
        <v>703966</v>
      </c>
    </row>
    <row r="220" ht="22.65" customHeight="1">
      <c r="B220" s="358">
        <v>44101</v>
      </c>
      <c r="C220" s="331">
        <v>745841</v>
      </c>
      <c r="D220" s="332">
        <v>31352</v>
      </c>
      <c r="E220" s="361"/>
      <c r="F220" s="332">
        <f>D220-D219</f>
        <v>120</v>
      </c>
      <c r="G220" s="332">
        <f>C220-C219</f>
        <v>10643</v>
      </c>
      <c r="H220" s="332">
        <f>C220-(D220+E220)</f>
        <v>714489</v>
      </c>
    </row>
    <row r="221" ht="22.65" customHeight="1">
      <c r="B221" s="358">
        <v>44102</v>
      </c>
      <c r="C221" s="329">
        <v>748266</v>
      </c>
      <c r="D221" s="330">
        <v>31411</v>
      </c>
      <c r="E221" s="362"/>
      <c r="F221" s="330">
        <f>D221-D220</f>
        <v>59</v>
      </c>
      <c r="G221" s="330">
        <f>C221-C220</f>
        <v>2425</v>
      </c>
      <c r="H221" s="330">
        <f>C221-(D221+E221)</f>
        <v>716855</v>
      </c>
    </row>
    <row r="222" ht="22.65" customHeight="1">
      <c r="B222" s="358">
        <v>44103</v>
      </c>
      <c r="C222" s="331">
        <v>758172</v>
      </c>
      <c r="D222" s="332">
        <v>31614</v>
      </c>
      <c r="E222" s="361"/>
      <c r="F222" s="332">
        <f>D222-D221</f>
        <v>203</v>
      </c>
      <c r="G222" s="332">
        <f>C222-C221</f>
        <v>9906</v>
      </c>
      <c r="H222" s="332">
        <f>C222-(D222+E222)</f>
        <v>726558</v>
      </c>
    </row>
    <row r="223" ht="22.65" customHeight="1">
      <c r="B223" s="358">
        <v>44104</v>
      </c>
      <c r="C223" s="329">
        <v>769188</v>
      </c>
      <c r="D223" s="330">
        <v>31791</v>
      </c>
      <c r="E223" s="362"/>
      <c r="F223" s="330">
        <f>D223-D222</f>
        <v>177</v>
      </c>
      <c r="G223" s="330">
        <f>C223-C222</f>
        <v>11016</v>
      </c>
      <c r="H223" s="330">
        <f>C223-(D223+E223)</f>
        <v>737397</v>
      </c>
    </row>
    <row r="224" ht="22.65" customHeight="1">
      <c r="B224" s="358">
        <v>44105</v>
      </c>
      <c r="C224" s="331">
        <v>778607</v>
      </c>
      <c r="D224" s="332">
        <v>31973</v>
      </c>
      <c r="E224" s="361"/>
      <c r="F224" s="332">
        <f>D224-D223</f>
        <v>182</v>
      </c>
      <c r="G224" s="332">
        <f>C224-C223</f>
        <v>9419</v>
      </c>
      <c r="H224" s="332">
        <f>C224-(D224+E224)</f>
        <v>746634</v>
      </c>
    </row>
    <row r="225" ht="22.65" customHeight="1">
      <c r="B225" s="358">
        <v>44106</v>
      </c>
      <c r="C225" s="329">
        <v>810807</v>
      </c>
      <c r="D225" s="330">
        <v>32086</v>
      </c>
      <c r="E225" s="362"/>
      <c r="F225" s="330">
        <f>D225-D224</f>
        <v>113</v>
      </c>
      <c r="G225" s="330">
        <f>C225-C224</f>
        <v>32200</v>
      </c>
      <c r="H225" s="330">
        <f>C225-(D225+E225)</f>
        <v>778721</v>
      </c>
    </row>
    <row r="226" ht="22.65" customHeight="1">
      <c r="B226" s="358">
        <v>44107</v>
      </c>
      <c r="C226" s="331">
        <v>810807</v>
      </c>
      <c r="D226" s="332">
        <v>32086</v>
      </c>
      <c r="E226" s="361"/>
      <c r="F226" s="332">
        <f>D226-D225</f>
        <v>0</v>
      </c>
      <c r="G226" s="332">
        <f>C226-C225</f>
        <v>0</v>
      </c>
      <c r="H226" s="332">
        <f>C226-(D226+E226)</f>
        <v>778721</v>
      </c>
    </row>
    <row r="227" ht="22.65" customHeight="1">
      <c r="B227" s="358">
        <v>44108</v>
      </c>
      <c r="C227" s="329">
        <v>850739</v>
      </c>
      <c r="D227" s="330">
        <v>32179</v>
      </c>
      <c r="E227" s="362"/>
      <c r="F227" s="330">
        <f>D227-D226</f>
        <v>93</v>
      </c>
      <c r="G227" s="330">
        <f>C227-C226</f>
        <v>39932</v>
      </c>
      <c r="H227" s="330">
        <f>C227-(D227+E227)</f>
        <v>818560</v>
      </c>
    </row>
    <row r="228" ht="22.65" customHeight="1">
      <c r="B228" s="358">
        <v>44109</v>
      </c>
      <c r="C228" s="331">
        <v>852838</v>
      </c>
      <c r="D228" s="332">
        <v>32225</v>
      </c>
      <c r="E228" s="361"/>
      <c r="F228" s="332">
        <f>D228-D227</f>
        <v>46</v>
      </c>
      <c r="G228" s="332">
        <f>C228-C227</f>
        <v>2099</v>
      </c>
      <c r="H228" s="332">
        <f>C228-(D228+E228)</f>
        <v>820613</v>
      </c>
    </row>
    <row r="229" ht="22.65" customHeight="1">
      <c r="B229" s="358">
        <v>44110</v>
      </c>
      <c r="C229" s="329">
        <v>865631</v>
      </c>
      <c r="D229" s="330">
        <v>32486</v>
      </c>
      <c r="E229" s="362"/>
      <c r="F229" s="330">
        <f>D229-D228</f>
        <v>261</v>
      </c>
      <c r="G229" s="330">
        <f>C229-C228</f>
        <v>12793</v>
      </c>
      <c r="H229" s="330">
        <f>C229-(D229+E229)</f>
        <v>833145</v>
      </c>
    </row>
    <row r="230" ht="22.65" customHeight="1">
      <c r="B230" s="358">
        <v>44111</v>
      </c>
      <c r="C230" s="331">
        <v>872276</v>
      </c>
      <c r="D230" s="332">
        <v>32562</v>
      </c>
      <c r="E230" s="361"/>
      <c r="F230" s="332">
        <f>D230-D229</f>
        <v>76</v>
      </c>
      <c r="G230" s="332">
        <f>C230-C229</f>
        <v>6645</v>
      </c>
      <c r="H230" s="332">
        <f>C230-(D230+E230)</f>
        <v>839714</v>
      </c>
    </row>
    <row r="231" ht="22.65" customHeight="1">
      <c r="B231" s="358">
        <v>44112</v>
      </c>
      <c r="C231" s="329">
        <v>884381</v>
      </c>
      <c r="D231" s="330">
        <v>32688</v>
      </c>
      <c r="E231" s="362"/>
      <c r="F231" s="330">
        <f>D231-D230</f>
        <v>126</v>
      </c>
      <c r="G231" s="330">
        <f>C231-C230</f>
        <v>12105</v>
      </c>
      <c r="H231" s="330">
        <f>C231-(D231+E231)</f>
        <v>851693</v>
      </c>
    </row>
    <row r="232" ht="22.65" customHeight="1">
      <c r="B232" s="358">
        <v>44113</v>
      </c>
      <c r="C232" s="331">
        <v>890367</v>
      </c>
      <c r="D232" s="332">
        <v>32929</v>
      </c>
      <c r="E232" s="361"/>
      <c r="F232" s="332">
        <f>D232-D231</f>
        <v>241</v>
      </c>
      <c r="G232" s="332">
        <f>C232-C231</f>
        <v>5986</v>
      </c>
      <c r="H232" s="332">
        <f>C232-(D232+E232)</f>
        <v>857438</v>
      </c>
    </row>
    <row r="233" ht="22.65" customHeight="1">
      <c r="B233" s="358">
        <v>44114</v>
      </c>
      <c r="C233" s="329">
        <v>890367</v>
      </c>
      <c r="D233" s="330">
        <v>32929</v>
      </c>
      <c r="E233" s="362"/>
      <c r="F233" s="330">
        <f>D233-D232</f>
        <v>0</v>
      </c>
      <c r="G233" s="330">
        <f>C233-C232</f>
        <v>0</v>
      </c>
      <c r="H233" s="330">
        <f>C233-(D233+E233)</f>
        <v>857438</v>
      </c>
    </row>
    <row r="234" ht="22.65" customHeight="1">
      <c r="B234" s="358">
        <v>44115</v>
      </c>
      <c r="C234" s="331">
        <v>908937</v>
      </c>
      <c r="D234" s="332">
        <v>33059</v>
      </c>
      <c r="E234" s="361"/>
      <c r="F234" s="332">
        <f>D234-D233</f>
        <v>130</v>
      </c>
      <c r="G234" s="332">
        <f>C234-C233</f>
        <v>18570</v>
      </c>
      <c r="H234" s="332">
        <f>C234-(D234+E234)</f>
        <v>875878</v>
      </c>
    </row>
    <row r="235" ht="22.65" customHeight="1">
      <c r="B235" s="358">
        <v>44116</v>
      </c>
      <c r="C235" s="329">
        <v>918223</v>
      </c>
      <c r="D235" s="330">
        <v>33124</v>
      </c>
      <c r="E235" s="362"/>
      <c r="F235" s="330">
        <f>D235-D234</f>
        <v>65</v>
      </c>
      <c r="G235" s="330">
        <f>C235-C234</f>
        <v>9286</v>
      </c>
      <c r="H235" s="330">
        <f>C235-(D235+E235)</f>
        <v>885099</v>
      </c>
    </row>
    <row r="236" ht="22.65" customHeight="1">
      <c r="B236" s="358">
        <v>44117</v>
      </c>
      <c r="C236" s="331">
        <v>925341</v>
      </c>
      <c r="D236" s="332">
        <v>33204</v>
      </c>
      <c r="E236" s="361"/>
      <c r="F236" s="332">
        <f>D236-D235</f>
        <v>80</v>
      </c>
      <c r="G236" s="332">
        <f>C236-C235</f>
        <v>7118</v>
      </c>
      <c r="H236" s="332">
        <f>C236-(D236+E236)</f>
        <v>892137</v>
      </c>
    </row>
    <row r="237" ht="22.65" customHeight="1">
      <c r="B237" s="358">
        <v>44118</v>
      </c>
      <c r="C237" s="329">
        <v>937311</v>
      </c>
      <c r="D237" s="330">
        <v>33413</v>
      </c>
      <c r="E237" s="362"/>
      <c r="F237" s="330">
        <f>D237-D236</f>
        <v>209</v>
      </c>
      <c r="G237" s="330">
        <f>C237-C236</f>
        <v>11970</v>
      </c>
      <c r="H237" s="330">
        <f>C237-(D237+E237)</f>
        <v>903898</v>
      </c>
    </row>
    <row r="238" ht="22.65" customHeight="1">
      <c r="B238" s="358">
        <v>44119</v>
      </c>
      <c r="C238" s="331">
        <v>972958</v>
      </c>
      <c r="D238" s="332">
        <v>33553</v>
      </c>
      <c r="E238" s="361"/>
      <c r="F238" s="332">
        <f>D238-D237</f>
        <v>140</v>
      </c>
      <c r="G238" s="332">
        <f>C238-C237</f>
        <v>35647</v>
      </c>
      <c r="H238" s="332">
        <f>C238-(D238+E238)</f>
        <v>939405</v>
      </c>
    </row>
    <row r="239" ht="22.65" customHeight="1">
      <c r="B239" s="358">
        <v>44120</v>
      </c>
      <c r="C239" s="329">
        <v>982723</v>
      </c>
      <c r="D239" s="330">
        <v>33775</v>
      </c>
      <c r="E239" s="362"/>
      <c r="F239" s="330">
        <f>D239-D238</f>
        <v>222</v>
      </c>
      <c r="G239" s="330">
        <f>C239-C238</f>
        <v>9765</v>
      </c>
      <c r="H239" s="330">
        <f>C239-(D239+E239)</f>
        <v>948948</v>
      </c>
    </row>
    <row r="240" ht="22.65" customHeight="1">
      <c r="B240" s="358">
        <v>44121</v>
      </c>
      <c r="C240" s="331">
        <v>982723</v>
      </c>
      <c r="D240" s="332">
        <v>33775</v>
      </c>
      <c r="E240" s="361"/>
      <c r="F240" s="332">
        <f>D240-D239</f>
        <v>0</v>
      </c>
      <c r="G240" s="332">
        <f>C240-C239</f>
        <v>0</v>
      </c>
      <c r="H240" s="332">
        <f>C240-(D240+E240)</f>
        <v>948948</v>
      </c>
    </row>
    <row r="241" ht="22.65" customHeight="1">
      <c r="B241" s="358">
        <v>44122</v>
      </c>
      <c r="C241" s="329">
        <v>1003581</v>
      </c>
      <c r="D241" s="330">
        <v>33919</v>
      </c>
      <c r="E241" s="362"/>
      <c r="F241" s="330">
        <f>D241-D240</f>
        <v>144</v>
      </c>
      <c r="G241" s="330">
        <f>C241-C240</f>
        <v>20858</v>
      </c>
      <c r="H241" s="330">
        <f>C241-(D241+E241)</f>
        <v>969662</v>
      </c>
    </row>
    <row r="242" ht="22.65" customHeight="1">
      <c r="B242" s="358">
        <v>44123</v>
      </c>
      <c r="C242" s="331">
        <v>1015795</v>
      </c>
      <c r="D242" s="332">
        <v>33992</v>
      </c>
      <c r="E242" s="361"/>
      <c r="F242" s="332">
        <f>D242-D241</f>
        <v>73</v>
      </c>
      <c r="G242" s="332">
        <f>C242-C241</f>
        <v>12214</v>
      </c>
      <c r="H242" s="332">
        <f>C242-(D242+E242)</f>
        <v>981803</v>
      </c>
    </row>
    <row r="243" ht="22.65" customHeight="1">
      <c r="B243" s="358">
        <v>44124</v>
      </c>
      <c r="C243" s="329">
        <v>1029668</v>
      </c>
      <c r="D243" s="330">
        <v>34210</v>
      </c>
      <c r="E243" s="362"/>
      <c r="F243" s="330">
        <f>D243-D242</f>
        <v>218</v>
      </c>
      <c r="G243" s="330">
        <f>C243-C242</f>
        <v>13873</v>
      </c>
      <c r="H243" s="330">
        <f>C243-(D243+E243)</f>
        <v>995458</v>
      </c>
    </row>
    <row r="244" ht="22.65" customHeight="1">
      <c r="B244" s="358">
        <v>44125</v>
      </c>
      <c r="C244" s="331">
        <v>1046641</v>
      </c>
      <c r="D244" s="332">
        <v>34366</v>
      </c>
      <c r="E244" s="361"/>
      <c r="F244" s="332">
        <f>D244-D243</f>
        <v>156</v>
      </c>
      <c r="G244" s="332">
        <f>C244-C243</f>
        <v>16973</v>
      </c>
      <c r="H244" s="332">
        <f>C244-(D244+E244)</f>
        <v>1012275</v>
      </c>
    </row>
    <row r="245" ht="22.65" customHeight="1">
      <c r="B245" s="358">
        <v>44126</v>
      </c>
      <c r="C245" s="329">
        <v>1090521</v>
      </c>
      <c r="D245" s="330">
        <v>34521</v>
      </c>
      <c r="E245" s="362"/>
      <c r="F245" s="330">
        <f>D245-D244</f>
        <v>155</v>
      </c>
      <c r="G245" s="330">
        <f>C245-C244</f>
        <v>43880</v>
      </c>
      <c r="H245" s="330">
        <f>C245-(D245+E245)</f>
        <v>1056000</v>
      </c>
    </row>
    <row r="246" ht="22.65" customHeight="1">
      <c r="B246" s="358">
        <v>44127</v>
      </c>
      <c r="C246" s="331">
        <v>1110372</v>
      </c>
      <c r="D246" s="332">
        <v>34752</v>
      </c>
      <c r="E246" s="361"/>
      <c r="F246" s="332">
        <f>D246-D245</f>
        <v>231</v>
      </c>
      <c r="G246" s="332">
        <f>C246-C245</f>
        <v>19851</v>
      </c>
      <c r="H246" s="332">
        <f>C246-(D246+E246)</f>
        <v>1075620</v>
      </c>
    </row>
    <row r="247" ht="22.65" customHeight="1">
      <c r="B247" s="358">
        <v>44128</v>
      </c>
      <c r="C247" s="329">
        <v>1110372</v>
      </c>
      <c r="D247" s="330">
        <v>34752</v>
      </c>
      <c r="E247" s="362"/>
      <c r="F247" s="330">
        <f>D247-D246</f>
        <v>0</v>
      </c>
      <c r="G247" s="330">
        <f>C247-C246</f>
        <v>0</v>
      </c>
      <c r="H247" s="330">
        <f>C247-(D247+E247)</f>
        <v>1075620</v>
      </c>
    </row>
    <row r="248" ht="22.65" customHeight="1">
      <c r="B248" s="358">
        <v>44129</v>
      </c>
      <c r="C248" s="331">
        <v>1139102</v>
      </c>
      <c r="D248" s="332">
        <v>34938</v>
      </c>
      <c r="E248" s="361"/>
      <c r="F248" s="332">
        <f>D248-D247</f>
        <v>186</v>
      </c>
      <c r="G248" s="332">
        <f>C248-C247</f>
        <v>28730</v>
      </c>
      <c r="H248" s="332">
        <f>C248-(D248+E248)</f>
        <v>1104164</v>
      </c>
    </row>
    <row r="249" ht="22.65" customHeight="1">
      <c r="B249" s="358">
        <v>44130</v>
      </c>
      <c r="C249" s="329">
        <v>1156498</v>
      </c>
      <c r="D249" s="330">
        <v>35031</v>
      </c>
      <c r="E249" s="362"/>
      <c r="F249" s="330">
        <f>D249-D248</f>
        <v>93</v>
      </c>
      <c r="G249" s="330">
        <f>C249-C248</f>
        <v>17396</v>
      </c>
      <c r="H249" s="330">
        <f>C249-(D249+E249)</f>
        <v>1121467</v>
      </c>
    </row>
    <row r="250" ht="22.65" customHeight="1">
      <c r="B250" s="358">
        <v>44131</v>
      </c>
      <c r="C250" s="331">
        <v>1174916</v>
      </c>
      <c r="D250" s="332">
        <v>35298</v>
      </c>
      <c r="E250" s="361"/>
      <c r="F250" s="332">
        <f>D250-D249</f>
        <v>267</v>
      </c>
      <c r="G250" s="332">
        <f>C250-C249</f>
        <v>18418</v>
      </c>
      <c r="H250" s="332">
        <f>C250-(D250+E250)</f>
        <v>1139618</v>
      </c>
    </row>
    <row r="251" ht="22.65" customHeight="1">
      <c r="B251" s="358">
        <v>44132</v>
      </c>
      <c r="C251" s="329">
        <v>1194681</v>
      </c>
      <c r="D251" s="330">
        <v>35466</v>
      </c>
      <c r="E251" s="362"/>
      <c r="F251" s="330">
        <f>D251-D250</f>
        <v>168</v>
      </c>
      <c r="G251" s="330">
        <f>C251-C250</f>
        <v>19765</v>
      </c>
      <c r="H251" s="330">
        <f>C251-(D251+E251)</f>
        <v>1159215</v>
      </c>
    </row>
    <row r="252" ht="22.65" customHeight="1">
      <c r="B252" s="358">
        <v>44133</v>
      </c>
      <c r="C252" s="331">
        <v>1238922</v>
      </c>
      <c r="D252" s="332">
        <v>35639</v>
      </c>
      <c r="E252" s="361"/>
      <c r="F252" s="332">
        <f>D252-D251</f>
        <v>173</v>
      </c>
      <c r="G252" s="332">
        <f>C252-C251</f>
        <v>44241</v>
      </c>
      <c r="H252" s="332">
        <f>C252-(D252+E252)</f>
        <v>1203283</v>
      </c>
    </row>
    <row r="253" ht="22.65" customHeight="1">
      <c r="B253" s="358">
        <v>44134</v>
      </c>
      <c r="C253" s="329">
        <v>1264517</v>
      </c>
      <c r="D253" s="330">
        <v>35878</v>
      </c>
      <c r="E253" s="362"/>
      <c r="F253" s="330">
        <f>D253-D252</f>
        <v>239</v>
      </c>
      <c r="G253" s="330">
        <f>C253-C252</f>
        <v>25595</v>
      </c>
      <c r="H253" s="330">
        <f>C253-(D253+E253)</f>
        <v>1228639</v>
      </c>
    </row>
    <row r="254" ht="22.65" customHeight="1">
      <c r="B254" s="358">
        <v>44135</v>
      </c>
      <c r="C254" s="331">
        <v>1264517</v>
      </c>
      <c r="D254" s="332">
        <v>35878</v>
      </c>
      <c r="E254" s="361"/>
      <c r="F254" s="332">
        <f>D254-D253</f>
        <v>0</v>
      </c>
      <c r="G254" s="332">
        <f>C254-C253</f>
        <v>0</v>
      </c>
      <c r="H254" s="332">
        <f>C254-(D254+E254)</f>
        <v>1228639</v>
      </c>
    </row>
    <row r="255" ht="22.65" customHeight="1">
      <c r="B255" s="358">
        <v>44136</v>
      </c>
      <c r="C255" s="329">
        <v>1294747</v>
      </c>
      <c r="D255" s="330">
        <v>36130</v>
      </c>
      <c r="E255" s="362"/>
      <c r="F255" s="330">
        <f>D255-D254</f>
        <v>252</v>
      </c>
      <c r="G255" s="330">
        <f>C255-C254</f>
        <v>30230</v>
      </c>
      <c r="H255" s="330">
        <f>C255-(D255+E255)</f>
        <v>1258617</v>
      </c>
    </row>
    <row r="256" ht="22.65" customHeight="1">
      <c r="B256" s="358">
        <v>44137</v>
      </c>
      <c r="C256" s="331">
        <v>1313087</v>
      </c>
      <c r="D256" s="332">
        <v>36257</v>
      </c>
      <c r="E256" s="361"/>
      <c r="F256" s="332">
        <f>D256-D255</f>
        <v>127</v>
      </c>
      <c r="G256" s="332">
        <f>C256-C255</f>
        <v>18340</v>
      </c>
      <c r="H256" s="332">
        <f>C256-(D256+E256)</f>
        <v>1276830</v>
      </c>
    </row>
    <row r="257" ht="22.65" customHeight="1">
      <c r="B257" s="358">
        <v>44138</v>
      </c>
      <c r="C257" s="329">
        <v>1331756</v>
      </c>
      <c r="D257" s="330">
        <v>36495</v>
      </c>
      <c r="E257" s="362"/>
      <c r="F257" s="330">
        <f>D257-D256</f>
        <v>238</v>
      </c>
      <c r="G257" s="330">
        <f>C257-C256</f>
        <v>18669</v>
      </c>
      <c r="H257" s="330">
        <f>C257-(D257+E257)</f>
        <v>1295261</v>
      </c>
    </row>
    <row r="258" ht="22.65" customHeight="1">
      <c r="B258" s="358">
        <v>44139</v>
      </c>
      <c r="C258" s="331">
        <v>1356798</v>
      </c>
      <c r="D258" s="332">
        <v>38118</v>
      </c>
      <c r="E258" s="361"/>
      <c r="F258" s="332">
        <f>D258-D257</f>
        <v>1623</v>
      </c>
      <c r="G258" s="332">
        <f>C258-C257</f>
        <v>25042</v>
      </c>
      <c r="H258" s="332">
        <f>C258-(D258+E258)</f>
        <v>1318680</v>
      </c>
    </row>
    <row r="259" ht="22.65" customHeight="1">
      <c r="B259" s="358">
        <v>44140</v>
      </c>
      <c r="C259" s="329">
        <v>1365895</v>
      </c>
      <c r="D259" s="330">
        <v>38486</v>
      </c>
      <c r="E259" s="362"/>
      <c r="F259" s="330">
        <f>D259-D258</f>
        <v>368</v>
      </c>
      <c r="G259" s="330">
        <f>C259-C258</f>
        <v>9097</v>
      </c>
      <c r="H259" s="330">
        <f>C259-(D259+E259)</f>
        <v>1327409</v>
      </c>
    </row>
    <row r="260" ht="22.65" customHeight="1">
      <c r="B260" s="358">
        <v>44141</v>
      </c>
      <c r="C260" s="331">
        <v>1388411</v>
      </c>
      <c r="D260" s="332">
        <v>38833</v>
      </c>
      <c r="E260" s="361"/>
      <c r="F260" s="332">
        <f>D260-D259</f>
        <v>347</v>
      </c>
      <c r="G260" s="332">
        <f>C260-C259</f>
        <v>22516</v>
      </c>
      <c r="H260" s="332">
        <f>C260-(D260+E260)</f>
        <v>1349578</v>
      </c>
    </row>
    <row r="261" ht="22.65" customHeight="1">
      <c r="B261" s="358">
        <v>44142</v>
      </c>
      <c r="C261" s="329">
        <v>1388411</v>
      </c>
      <c r="D261" s="330">
        <v>38833</v>
      </c>
      <c r="E261" s="362"/>
      <c r="F261" s="330">
        <f>D261-D260</f>
        <v>0</v>
      </c>
      <c r="G261" s="330">
        <f>C261-C260</f>
        <v>0</v>
      </c>
      <c r="H261" s="330">
        <f>C261-(D261+E261)</f>
        <v>1349578</v>
      </c>
    </row>
    <row r="262" ht="22.65" customHeight="1">
      <c r="B262" s="358">
        <v>44143</v>
      </c>
      <c r="C262" s="331">
        <v>1408262</v>
      </c>
      <c r="D262" s="332">
        <v>39175</v>
      </c>
      <c r="E262" s="361"/>
      <c r="F262" s="332">
        <f>D262-D261</f>
        <v>342</v>
      </c>
      <c r="G262" s="332">
        <f>C262-C261</f>
        <v>19851</v>
      </c>
      <c r="H262" s="332">
        <f>C262-(D262+E262)</f>
        <v>1369087</v>
      </c>
    </row>
    <row r="263" ht="22.65" customHeight="1">
      <c r="B263" s="358">
        <v>44144</v>
      </c>
      <c r="C263" s="329">
        <v>1426602</v>
      </c>
      <c r="D263" s="330">
        <v>39345</v>
      </c>
      <c r="E263" s="362"/>
      <c r="F263" s="330">
        <f>D263-D262</f>
        <v>170</v>
      </c>
      <c r="G263" s="330">
        <f>C263-C262</f>
        <v>18340</v>
      </c>
      <c r="H263" s="330">
        <f>C263-(D263+E263)</f>
        <v>1387257</v>
      </c>
    </row>
    <row r="264" ht="22.65" customHeight="1">
      <c r="B264" s="358">
        <v>44145</v>
      </c>
      <c r="C264" s="331">
        <v>1443997</v>
      </c>
      <c r="D264" s="332">
        <v>39756</v>
      </c>
      <c r="E264" s="361"/>
      <c r="F264" s="332">
        <f>D264-D263</f>
        <v>411</v>
      </c>
      <c r="G264" s="332">
        <f>C264-C263</f>
        <v>17395</v>
      </c>
      <c r="H264" s="332">
        <f>C264-(D264+E264)</f>
        <v>1404241</v>
      </c>
    </row>
    <row r="265" ht="22.65" customHeight="1">
      <c r="B265" s="358">
        <v>44146</v>
      </c>
      <c r="C265" s="329">
        <v>1463093</v>
      </c>
      <c r="D265" s="330">
        <v>40105</v>
      </c>
      <c r="E265" s="362"/>
      <c r="F265" s="330">
        <f>D265-D264</f>
        <v>349</v>
      </c>
      <c r="G265" s="330">
        <f>C265-C264</f>
        <v>19096</v>
      </c>
      <c r="H265" s="330">
        <f>C265-(D265+E265)</f>
        <v>1422988</v>
      </c>
    </row>
    <row r="266" ht="22.65" customHeight="1">
      <c r="B266" s="358">
        <v>44147</v>
      </c>
      <c r="C266" s="331">
        <v>1484868</v>
      </c>
      <c r="D266" s="332">
        <v>40461</v>
      </c>
      <c r="E266" s="361"/>
      <c r="F266" s="332">
        <f>D266-D265</f>
        <v>356</v>
      </c>
      <c r="G266" s="332">
        <f>C266-C265</f>
        <v>21775</v>
      </c>
      <c r="H266" s="332">
        <f>C266-(D266+E266)</f>
        <v>1444407</v>
      </c>
    </row>
    <row r="267" ht="22.65" customHeight="1">
      <c r="B267" s="358">
        <v>44148</v>
      </c>
      <c r="C267" s="329">
        <v>1492608</v>
      </c>
      <c r="D267" s="330">
        <v>40769</v>
      </c>
      <c r="E267" s="362"/>
      <c r="F267" s="330">
        <f>D267-D266</f>
        <v>308</v>
      </c>
      <c r="G267" s="330">
        <f>C267-C266</f>
        <v>7740</v>
      </c>
      <c r="H267" s="330">
        <f>C267-(D267+E267)</f>
        <v>1451839</v>
      </c>
    </row>
    <row r="268" ht="22.65" customHeight="1">
      <c r="B268" s="358">
        <v>44149</v>
      </c>
      <c r="C268" s="331">
        <v>1492608</v>
      </c>
      <c r="D268" s="332">
        <v>40769</v>
      </c>
      <c r="E268" s="361"/>
      <c r="F268" s="332">
        <f>D268-D267</f>
        <v>0</v>
      </c>
      <c r="G268" s="332">
        <f>C268-C267</f>
        <v>0</v>
      </c>
      <c r="H268" s="332">
        <f>C268-(D268+E268)</f>
        <v>1451839</v>
      </c>
    </row>
    <row r="269" ht="22.65" customHeight="1">
      <c r="B269" s="358">
        <v>44150</v>
      </c>
      <c r="C269" s="329">
        <v>1509141</v>
      </c>
      <c r="D269" s="330">
        <v>41091</v>
      </c>
      <c r="E269" s="362"/>
      <c r="F269" s="330">
        <f>D269-D268</f>
        <v>322</v>
      </c>
      <c r="G269" s="330">
        <f>C269-C268</f>
        <v>16533</v>
      </c>
      <c r="H269" s="330">
        <f>C269-(D269+E269)</f>
        <v>1468050</v>
      </c>
    </row>
    <row r="270" ht="22.65" customHeight="1">
      <c r="B270" s="358">
        <v>44151</v>
      </c>
      <c r="C270" s="331">
        <v>1521899</v>
      </c>
      <c r="D270" s="332">
        <v>41253</v>
      </c>
      <c r="E270" s="361"/>
      <c r="F270" s="332">
        <f>D270-D269</f>
        <v>162</v>
      </c>
      <c r="G270" s="332">
        <f>C270-C269</f>
        <v>12758</v>
      </c>
      <c r="H270" s="332">
        <f>C270-(D270+E270)</f>
        <v>1480646</v>
      </c>
    </row>
    <row r="271" ht="22.65" customHeight="1">
      <c r="B271" s="358">
        <v>44152</v>
      </c>
      <c r="C271" s="329">
        <v>1535058</v>
      </c>
      <c r="D271" s="330">
        <v>41688</v>
      </c>
      <c r="E271" s="362"/>
      <c r="F271" s="330">
        <f>D271-D270</f>
        <v>435</v>
      </c>
      <c r="G271" s="330">
        <f>C271-C270</f>
        <v>13159</v>
      </c>
      <c r="H271" s="330">
        <f>C271-(D271+E271)</f>
        <v>1493370</v>
      </c>
    </row>
    <row r="272" ht="22.65" customHeight="1">
      <c r="B272" s="358">
        <v>44153</v>
      </c>
      <c r="C272" s="331">
        <v>1542467</v>
      </c>
      <c r="D272" s="332">
        <v>42039</v>
      </c>
      <c r="E272" s="361"/>
      <c r="F272" s="332">
        <f>D272-D271</f>
        <v>351</v>
      </c>
      <c r="G272" s="332">
        <f>C272-C271</f>
        <v>7409</v>
      </c>
      <c r="H272" s="332">
        <f>C272-(D272+E272)</f>
        <v>1500428</v>
      </c>
    </row>
    <row r="273" ht="22.65" customHeight="1">
      <c r="B273" s="358">
        <v>44154</v>
      </c>
      <c r="C273" s="329">
        <v>1574063</v>
      </c>
      <c r="D273" s="330">
        <v>42291</v>
      </c>
      <c r="E273" s="362"/>
      <c r="F273" s="330">
        <f>D273-D272</f>
        <v>252</v>
      </c>
      <c r="G273" s="330">
        <f>C273-C272</f>
        <v>31596</v>
      </c>
      <c r="H273" s="330">
        <f>C273-(D273+E273)</f>
        <v>1531772</v>
      </c>
    </row>
    <row r="274" ht="22.65" customHeight="1">
      <c r="B274" s="358">
        <v>44155</v>
      </c>
      <c r="C274" s="331">
        <v>1589219</v>
      </c>
      <c r="D274" s="332">
        <v>42619</v>
      </c>
      <c r="E274" s="361"/>
      <c r="F274" s="332">
        <f>D274-D273</f>
        <v>328</v>
      </c>
      <c r="G274" s="332">
        <f>C274-C273</f>
        <v>15156</v>
      </c>
      <c r="H274" s="332">
        <f>C274-(D274+E274)</f>
        <v>1546600</v>
      </c>
    </row>
    <row r="275" ht="22.65" customHeight="1">
      <c r="B275" s="358">
        <v>44156</v>
      </c>
      <c r="C275" s="329">
        <v>1589219</v>
      </c>
      <c r="D275" s="330">
        <v>42619</v>
      </c>
      <c r="E275" s="362"/>
      <c r="F275" s="330">
        <f>D275-D274</f>
        <v>0</v>
      </c>
      <c r="G275" s="330">
        <f>C275-C274</f>
        <v>0</v>
      </c>
      <c r="H275" s="330">
        <f>C275-(D275+E275)</f>
        <v>1546600</v>
      </c>
    </row>
    <row r="276" ht="22.65" customHeight="1">
      <c r="B276" s="358">
        <v>44157</v>
      </c>
      <c r="C276" s="331">
        <v>1598306</v>
      </c>
      <c r="D276" s="332">
        <v>42961</v>
      </c>
      <c r="E276" s="361"/>
      <c r="F276" s="332">
        <f>D276-D275</f>
        <v>342</v>
      </c>
      <c r="G276" s="332">
        <f>C276-C275</f>
        <v>9087</v>
      </c>
      <c r="H276" s="332">
        <f>C276-(D276+E276)</f>
        <v>1555345</v>
      </c>
    </row>
    <row r="277" ht="22.65" customHeight="1">
      <c r="B277" s="358">
        <v>44158</v>
      </c>
      <c r="C277" s="329">
        <v>1606905</v>
      </c>
      <c r="D277" s="330">
        <v>43131</v>
      </c>
      <c r="E277" s="362"/>
      <c r="F277" s="330">
        <f>D277-D276</f>
        <v>170</v>
      </c>
      <c r="G277" s="330">
        <f>C277-C276</f>
        <v>8599</v>
      </c>
      <c r="H277" s="330">
        <f>C277-(D277+E277)</f>
        <v>1563774</v>
      </c>
    </row>
    <row r="278" ht="22.65" customHeight="1">
      <c r="B278" s="358">
        <v>44159</v>
      </c>
      <c r="C278" s="331">
        <v>1614126</v>
      </c>
      <c r="D278" s="332">
        <v>43668</v>
      </c>
      <c r="E278" s="361"/>
      <c r="F278" s="332">
        <f>D278-D277</f>
        <v>537</v>
      </c>
      <c r="G278" s="332">
        <f>C278-C277</f>
        <v>7221</v>
      </c>
      <c r="H278" s="332">
        <f>C278-(D278+E278)</f>
        <v>1570458</v>
      </c>
    </row>
    <row r="279" ht="22.65" customHeight="1">
      <c r="B279" s="358">
        <v>44160</v>
      </c>
      <c r="C279" s="329">
        <v>1622632</v>
      </c>
      <c r="D279" s="330">
        <v>44037</v>
      </c>
      <c r="E279" s="362"/>
      <c r="F279" s="330">
        <f>D279-D278</f>
        <v>369</v>
      </c>
      <c r="G279" s="330">
        <f>C279-C278</f>
        <v>8506</v>
      </c>
      <c r="H279" s="330">
        <f>C279-(D279+E279)</f>
        <v>1578595</v>
      </c>
    </row>
    <row r="280" ht="22.65" customHeight="1">
      <c r="B280" s="358">
        <v>44161</v>
      </c>
      <c r="C280" s="331">
        <v>1637844</v>
      </c>
      <c r="D280" s="332">
        <v>44374</v>
      </c>
      <c r="E280" s="361"/>
      <c r="F280" s="332">
        <f>D280-D279</f>
        <v>337</v>
      </c>
      <c r="G280" s="332">
        <f>C280-C279</f>
        <v>15212</v>
      </c>
      <c r="H280" s="332">
        <f>C280-(D280+E280)</f>
        <v>1593470</v>
      </c>
    </row>
    <row r="281" ht="22.65" customHeight="1">
      <c r="B281" s="358">
        <v>44162</v>
      </c>
      <c r="C281" s="329">
        <v>1646192</v>
      </c>
      <c r="D281" s="330">
        <v>44668</v>
      </c>
      <c r="E281" s="362"/>
      <c r="F281" s="330">
        <f>D281-D280</f>
        <v>294</v>
      </c>
      <c r="G281" s="330">
        <f>C281-C280</f>
        <v>8348</v>
      </c>
      <c r="H281" s="330">
        <f>C281-(D281+E281)</f>
        <v>1601524</v>
      </c>
    </row>
    <row r="282" ht="22.65" customHeight="1">
      <c r="B282" s="358">
        <v>44163</v>
      </c>
      <c r="C282" s="331">
        <v>1646192</v>
      </c>
      <c r="D282" s="332">
        <v>44668</v>
      </c>
      <c r="E282" s="361"/>
      <c r="F282" s="332">
        <f>D282-D281</f>
        <v>0</v>
      </c>
      <c r="G282" s="332">
        <f>C282-C281</f>
        <v>0</v>
      </c>
      <c r="H282" s="332">
        <f>C282-(D282+E282)</f>
        <v>1601524</v>
      </c>
    </row>
    <row r="283" ht="22.65" customHeight="1">
      <c r="B283" s="358">
        <v>44164</v>
      </c>
      <c r="C283" s="329">
        <v>1646192</v>
      </c>
      <c r="D283" s="330">
        <v>44668</v>
      </c>
      <c r="E283" s="362"/>
      <c r="F283" s="330">
        <f>D283-D282</f>
        <v>0</v>
      </c>
      <c r="G283" s="330">
        <f>C283-C282</f>
        <v>0</v>
      </c>
      <c r="H283" s="330">
        <f>C283-(D283+E283)</f>
        <v>1601524</v>
      </c>
    </row>
    <row r="284" ht="22.65" customHeight="1">
      <c r="B284" s="358">
        <v>44165</v>
      </c>
      <c r="C284" s="331">
        <v>1664945</v>
      </c>
      <c r="D284" s="332">
        <v>45069</v>
      </c>
      <c r="E284" s="361"/>
      <c r="F284" s="332">
        <f>D284-D283</f>
        <v>401</v>
      </c>
      <c r="G284" s="332">
        <f>C284-C283</f>
        <v>18753</v>
      </c>
      <c r="H284" s="332">
        <f>C284-(D284+E284)</f>
        <v>1619876</v>
      </c>
    </row>
    <row r="285" ht="22.65" customHeight="1">
      <c r="B285" s="358">
        <v>44166</v>
      </c>
      <c r="C285" s="329">
        <v>1673202</v>
      </c>
      <c r="D285" s="330">
        <v>45511</v>
      </c>
      <c r="E285" s="362"/>
      <c r="F285" s="330">
        <f>D285-D284</f>
        <v>442</v>
      </c>
      <c r="G285" s="330">
        <f>C285-C284</f>
        <v>8257</v>
      </c>
      <c r="H285" s="330">
        <f>C285-(D285+E285)</f>
        <v>1627691</v>
      </c>
    </row>
    <row r="286" ht="22.65" customHeight="1">
      <c r="B286" s="358">
        <v>44167</v>
      </c>
      <c r="C286" s="331">
        <v>1682533</v>
      </c>
      <c r="D286" s="332">
        <v>45784</v>
      </c>
      <c r="E286" s="361"/>
      <c r="F286" s="332">
        <f>D286-D285</f>
        <v>273</v>
      </c>
      <c r="G286" s="332">
        <f>C286-C285</f>
        <v>9331</v>
      </c>
      <c r="H286" s="332">
        <f>C286-(D286+E286)</f>
        <v>1636749</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3.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dimension ref="B3:L19"/>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24.4219" style="411" customWidth="1"/>
    <col min="2" max="12" width="16.3516" style="411" customWidth="1"/>
    <col min="13" max="16384" width="16.3516" style="411" customWidth="1"/>
  </cols>
  <sheetData>
    <row r="1" ht="48" customHeight="1"/>
    <row r="2" ht="28.65" customHeight="1">
      <c r="B2" t="s" s="412">
        <v>91</v>
      </c>
      <c r="C2" s="412"/>
      <c r="D2" s="412"/>
      <c r="E2" s="412"/>
      <c r="F2" s="412"/>
      <c r="G2" s="412"/>
      <c r="H2" s="412"/>
      <c r="I2" s="412"/>
      <c r="J2" s="412"/>
      <c r="K2" s="412"/>
      <c r="L2" s="412"/>
    </row>
    <row r="3" ht="32.35" customHeight="1">
      <c r="B3" t="s" s="413">
        <v>92</v>
      </c>
      <c r="C3" t="s" s="414">
        <v>93</v>
      </c>
      <c r="D3" t="s" s="414">
        <v>94</v>
      </c>
      <c r="E3" t="s" s="414">
        <v>95</v>
      </c>
      <c r="F3" t="s" s="414">
        <v>96</v>
      </c>
      <c r="G3" t="s" s="414">
        <v>97</v>
      </c>
      <c r="H3" t="s" s="414">
        <v>98</v>
      </c>
      <c r="I3" t="s" s="414">
        <v>99</v>
      </c>
      <c r="J3" t="s" s="414">
        <v>100</v>
      </c>
      <c r="K3" t="s" s="414">
        <v>101</v>
      </c>
      <c r="L3" t="s" s="414">
        <v>102</v>
      </c>
    </row>
    <row r="4" ht="20.25" customHeight="1">
      <c r="B4" t="s" s="415">
        <v>103</v>
      </c>
      <c r="C4" t="s" s="416">
        <v>104</v>
      </c>
      <c r="D4" t="s" s="417">
        <v>105</v>
      </c>
      <c r="E4" s="418">
        <v>294.14</v>
      </c>
      <c r="F4" s="418">
        <v>206</v>
      </c>
      <c r="G4" t="s" s="417">
        <v>106</v>
      </c>
      <c r="H4" t="s" s="417">
        <v>107</v>
      </c>
      <c r="I4" s="419">
        <v>44009.069444444445</v>
      </c>
      <c r="J4" s="419">
        <v>44014.553472222222</v>
      </c>
      <c r="K4" t="s" s="420">
        <v>108</v>
      </c>
      <c r="L4" s="419">
        <v>44014.959027777775</v>
      </c>
    </row>
    <row r="5" ht="20" customHeight="1">
      <c r="B5" t="s" s="421">
        <v>109</v>
      </c>
      <c r="C5" t="s" s="422">
        <v>110</v>
      </c>
      <c r="D5" t="s" s="423">
        <v>111</v>
      </c>
      <c r="E5" s="424">
        <v>410.34</v>
      </c>
      <c r="F5" s="424">
        <v>24</v>
      </c>
      <c r="G5" t="s" s="423">
        <v>112</v>
      </c>
      <c r="H5" t="s" s="423">
        <v>113</v>
      </c>
      <c r="I5" t="s" s="425">
        <v>114</v>
      </c>
      <c r="J5" t="s" s="425">
        <v>115</v>
      </c>
      <c r="K5" t="s" s="425">
        <v>116</v>
      </c>
      <c r="L5" s="426">
        <v>44014.847222222219</v>
      </c>
    </row>
    <row r="6" ht="20" customHeight="1">
      <c r="B6" t="s" s="421">
        <v>117</v>
      </c>
      <c r="C6" t="s" s="427">
        <v>118</v>
      </c>
      <c r="D6" t="s" s="428">
        <v>119</v>
      </c>
      <c r="E6" s="429">
        <v>30.28</v>
      </c>
      <c r="F6" s="429">
        <v>381</v>
      </c>
      <c r="G6" t="s" s="428">
        <v>120</v>
      </c>
      <c r="H6" t="s" s="428">
        <v>121</v>
      </c>
      <c r="I6" t="s" s="430">
        <v>122</v>
      </c>
      <c r="J6" s="431">
        <v>44014.7125</v>
      </c>
      <c r="K6" t="s" s="430">
        <v>123</v>
      </c>
      <c r="L6" s="431">
        <v>44014.792361111111</v>
      </c>
    </row>
    <row r="7" ht="20" customHeight="1">
      <c r="B7" t="s" s="421">
        <v>124</v>
      </c>
      <c r="C7" t="s" s="422">
        <v>125</v>
      </c>
      <c r="D7" t="s" s="423">
        <v>126</v>
      </c>
      <c r="E7" s="424">
        <v>547.557</v>
      </c>
      <c r="F7" s="424">
        <v>119</v>
      </c>
      <c r="G7" t="s" s="423">
        <v>120</v>
      </c>
      <c r="H7" t="s" s="423">
        <v>127</v>
      </c>
      <c r="I7" t="s" s="425">
        <v>128</v>
      </c>
      <c r="J7" t="s" s="425">
        <v>129</v>
      </c>
      <c r="K7" t="s" s="425">
        <v>130</v>
      </c>
      <c r="L7" s="426">
        <v>44014.860416666670</v>
      </c>
    </row>
    <row r="8" ht="20" customHeight="1">
      <c r="B8" t="s" s="421">
        <v>131</v>
      </c>
      <c r="C8" t="s" s="427">
        <v>132</v>
      </c>
      <c r="D8" t="s" s="428">
        <v>133</v>
      </c>
      <c r="E8" s="429">
        <v>348.56</v>
      </c>
      <c r="F8" s="429">
        <v>240</v>
      </c>
      <c r="G8" t="s" s="428">
        <v>134</v>
      </c>
      <c r="H8" t="s" s="428">
        <v>135</v>
      </c>
      <c r="I8" s="431">
        <v>44009.073611111111</v>
      </c>
      <c r="J8" t="s" s="430">
        <v>136</v>
      </c>
      <c r="K8" t="s" s="430">
        <v>137</v>
      </c>
      <c r="L8" s="431">
        <v>44014.913888888892</v>
      </c>
    </row>
    <row r="9" ht="20" customHeight="1">
      <c r="B9" t="s" s="421">
        <v>138</v>
      </c>
      <c r="C9" t="s" s="422">
        <v>139</v>
      </c>
      <c r="D9" t="s" s="423">
        <v>140</v>
      </c>
      <c r="E9" s="424">
        <v>498.8</v>
      </c>
      <c r="F9" s="424">
        <v>94</v>
      </c>
      <c r="G9" t="s" s="423">
        <v>141</v>
      </c>
      <c r="H9" t="s" s="423">
        <v>142</v>
      </c>
      <c r="I9" s="426">
        <v>44009.064583333333</v>
      </c>
      <c r="J9" s="426">
        <v>44014.623611111114</v>
      </c>
      <c r="K9" t="s" s="425">
        <v>143</v>
      </c>
      <c r="L9" t="s" s="425">
        <v>144</v>
      </c>
    </row>
    <row r="10" ht="20" customHeight="1">
      <c r="B10" t="s" s="421">
        <v>145</v>
      </c>
      <c r="C10" t="s" s="427">
        <v>146</v>
      </c>
      <c r="D10" t="s" s="428">
        <v>147</v>
      </c>
      <c r="E10" s="429">
        <v>241.93</v>
      </c>
      <c r="F10" s="429">
        <v>279</v>
      </c>
      <c r="G10" t="s" s="428">
        <v>148</v>
      </c>
      <c r="H10" t="s" s="428">
        <v>149</v>
      </c>
      <c r="I10" t="s" s="430">
        <v>150</v>
      </c>
      <c r="J10" t="s" s="430">
        <v>151</v>
      </c>
      <c r="K10" t="s" s="430">
        <v>152</v>
      </c>
      <c r="L10" s="431">
        <v>44014.785416666666</v>
      </c>
    </row>
    <row r="11" ht="20" customHeight="1">
      <c r="B11" t="s" s="421">
        <v>153</v>
      </c>
      <c r="C11" t="s" s="422">
        <v>154</v>
      </c>
      <c r="D11" t="s" s="423">
        <v>155</v>
      </c>
      <c r="E11" s="424">
        <v>365.268</v>
      </c>
      <c r="F11" s="424">
        <v>15</v>
      </c>
      <c r="G11" t="s" s="423">
        <v>156</v>
      </c>
      <c r="H11" t="s" s="423">
        <v>157</v>
      </c>
      <c r="I11" t="s" s="425">
        <v>158</v>
      </c>
      <c r="J11" s="426">
        <v>44014.736805555556</v>
      </c>
      <c r="K11" t="s" s="425">
        <v>159</v>
      </c>
      <c r="L11" s="426">
        <v>44014.727083333331</v>
      </c>
    </row>
    <row r="12" ht="20" customHeight="1">
      <c r="B12" t="s" s="421">
        <v>160</v>
      </c>
      <c r="C12" t="s" s="427">
        <v>161</v>
      </c>
      <c r="D12" t="s" s="428">
        <v>162</v>
      </c>
      <c r="E12" s="429">
        <v>42.43</v>
      </c>
      <c r="F12" s="429">
        <v>136</v>
      </c>
      <c r="G12" t="s" s="428">
        <v>163</v>
      </c>
      <c r="H12" t="s" s="428">
        <v>164</v>
      </c>
      <c r="I12" t="s" s="430">
        <v>165</v>
      </c>
      <c r="J12" s="431">
        <v>44014.694444444445</v>
      </c>
      <c r="K12" t="s" s="430">
        <v>166</v>
      </c>
      <c r="L12" t="s" s="430">
        <v>167</v>
      </c>
    </row>
    <row r="13" ht="20" customHeight="1">
      <c r="B13" t="s" s="421">
        <v>168</v>
      </c>
      <c r="C13" t="s" s="422">
        <v>169</v>
      </c>
      <c r="D13" t="s" s="423">
        <v>170</v>
      </c>
      <c r="E13" s="424">
        <v>303.89</v>
      </c>
      <c r="F13" s="424">
        <v>18</v>
      </c>
      <c r="G13" t="s" s="423">
        <v>171</v>
      </c>
      <c r="H13" t="s" s="423">
        <v>172</v>
      </c>
      <c r="I13" t="s" s="425">
        <v>173</v>
      </c>
      <c r="J13" s="426">
        <v>44014.668055555558</v>
      </c>
      <c r="K13" t="s" s="425">
        <v>174</v>
      </c>
      <c r="L13" s="426">
        <v>44014.926388888889</v>
      </c>
    </row>
    <row r="14" ht="20" customHeight="1">
      <c r="B14" t="s" s="421">
        <v>175</v>
      </c>
      <c r="C14" t="s" s="427">
        <v>176</v>
      </c>
      <c r="D14" t="s" s="428">
        <v>177</v>
      </c>
      <c r="E14" s="429">
        <v>91.59</v>
      </c>
      <c r="F14" s="429">
        <v>112</v>
      </c>
      <c r="G14" t="s" s="428">
        <v>178</v>
      </c>
      <c r="H14" t="s" s="428">
        <v>179</v>
      </c>
      <c r="I14" s="431">
        <v>44009.061111111114</v>
      </c>
      <c r="J14" s="431">
        <v>44014.559027777781</v>
      </c>
      <c r="K14" t="s" s="430">
        <v>180</v>
      </c>
      <c r="L14" s="431">
        <v>44014.941666666666</v>
      </c>
    </row>
    <row r="15" ht="20" customHeight="1">
      <c r="B15" t="s" s="421">
        <v>181</v>
      </c>
      <c r="C15" t="s" s="422">
        <v>182</v>
      </c>
      <c r="D15" t="s" s="423">
        <v>183</v>
      </c>
      <c r="E15" s="424">
        <v>128.9</v>
      </c>
      <c r="F15" s="424">
        <v>81</v>
      </c>
      <c r="G15" t="s" s="423">
        <v>184</v>
      </c>
      <c r="H15" t="s" s="423">
        <v>185</v>
      </c>
      <c r="I15" s="426">
        <v>44009.065277777780</v>
      </c>
      <c r="J15" t="s" s="425">
        <v>186</v>
      </c>
      <c r="K15" t="s" s="425">
        <v>187</v>
      </c>
      <c r="L15" t="s" s="425">
        <v>188</v>
      </c>
    </row>
    <row r="16" ht="20" customHeight="1">
      <c r="B16" t="s" s="421">
        <v>189</v>
      </c>
      <c r="C16" t="s" s="427">
        <v>190</v>
      </c>
      <c r="D16" t="s" s="428">
        <v>191</v>
      </c>
      <c r="E16" s="429">
        <v>33.72</v>
      </c>
      <c r="F16" s="429">
        <v>507</v>
      </c>
      <c r="G16" t="s" s="428">
        <v>192</v>
      </c>
      <c r="H16" t="s" s="428">
        <v>193</v>
      </c>
      <c r="I16" t="s" s="430">
        <v>173</v>
      </c>
      <c r="J16" t="s" s="430">
        <v>194</v>
      </c>
      <c r="K16" t="s" s="430">
        <v>195</v>
      </c>
      <c r="L16" t="s" s="430">
        <v>196</v>
      </c>
    </row>
    <row r="17" ht="20" customHeight="1">
      <c r="B17" t="s" s="421">
        <v>197</v>
      </c>
      <c r="C17" t="s" s="422">
        <v>198</v>
      </c>
      <c r="D17" t="s" s="423">
        <v>199</v>
      </c>
      <c r="E17" s="424">
        <v>82.40900000000001</v>
      </c>
      <c r="F17" s="424">
        <v>109</v>
      </c>
      <c r="G17" t="s" s="423">
        <v>200</v>
      </c>
      <c r="H17" t="s" s="423">
        <v>201</v>
      </c>
      <c r="I17" s="426">
        <v>44009.073611111111</v>
      </c>
      <c r="J17" s="426">
        <v>44014.608333333330</v>
      </c>
      <c r="K17" t="s" s="425">
        <v>202</v>
      </c>
      <c r="L17" s="426">
        <v>44014.797222222223</v>
      </c>
    </row>
    <row r="18" ht="20" customHeight="1">
      <c r="B18" t="s" s="421">
        <v>203</v>
      </c>
      <c r="C18" t="s" s="427">
        <v>204</v>
      </c>
      <c r="D18" t="s" s="428">
        <v>205</v>
      </c>
      <c r="E18" s="429">
        <v>39.516</v>
      </c>
      <c r="F18" s="429">
        <v>217</v>
      </c>
      <c r="G18" t="s" s="428">
        <v>206</v>
      </c>
      <c r="H18" t="s" s="428">
        <v>207</v>
      </c>
      <c r="I18" s="431">
        <v>44009.078472222223</v>
      </c>
      <c r="J18" t="s" s="430">
        <v>208</v>
      </c>
      <c r="K18" t="s" s="430">
        <v>209</v>
      </c>
      <c r="L18" t="s" s="430">
        <v>210</v>
      </c>
    </row>
    <row r="19" ht="20" customHeight="1">
      <c r="B19" t="s" s="421">
        <v>211</v>
      </c>
      <c r="C19" t="s" s="422">
        <v>212</v>
      </c>
      <c r="D19" t="s" s="423">
        <v>213</v>
      </c>
      <c r="E19" s="424">
        <v>68.89</v>
      </c>
      <c r="F19" s="424">
        <v>71</v>
      </c>
      <c r="G19" t="s" s="423">
        <v>214</v>
      </c>
      <c r="H19" t="s" s="423">
        <v>215</v>
      </c>
      <c r="I19" t="s" s="425">
        <v>216</v>
      </c>
      <c r="J19" s="426">
        <v>44014.885416666664</v>
      </c>
      <c r="K19" t="s" s="425">
        <v>217</v>
      </c>
      <c r="L19" s="426">
        <v>44014.598611111112</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5.xml><?xml version="1.0" encoding="utf-8"?>
<worksheet xmlns:r="http://schemas.openxmlformats.org/officeDocument/2006/relationships" xmlns="http://schemas.openxmlformats.org/spreadsheetml/2006/main">
  <sheetPr>
    <pageSetUpPr fitToPage="1"/>
  </sheetPr>
  <dimension ref="A2:U68"/>
  <sheetViews>
    <sheetView workbookViewId="0" showGridLines="0" defaultGridColor="1">
      <pane topLeftCell="B3" xSplit="1" ySplit="2" activePane="bottomRight" state="frozen"/>
    </sheetView>
  </sheetViews>
  <sheetFormatPr defaultColWidth="16.3333" defaultRowHeight="20.05" customHeight="1" outlineLevelRow="0" outlineLevelCol="0"/>
  <cols>
    <col min="1" max="21" width="16.3516" style="432" customWidth="1"/>
    <col min="22" max="16384" width="16.3516" style="432" customWidth="1"/>
  </cols>
  <sheetData>
    <row r="1" ht="28.65" customHeight="1">
      <c r="A1" t="s" s="412">
        <v>218</v>
      </c>
      <c r="B1" s="412"/>
      <c r="C1" s="412"/>
      <c r="D1" s="412"/>
      <c r="E1" s="412"/>
      <c r="F1" s="412"/>
      <c r="G1" s="412"/>
      <c r="H1" s="412"/>
      <c r="I1" s="412"/>
      <c r="J1" s="412"/>
      <c r="K1" s="412"/>
      <c r="L1" s="412"/>
      <c r="M1" s="412"/>
      <c r="N1" s="412"/>
      <c r="O1" s="412"/>
      <c r="P1" s="412"/>
      <c r="Q1" s="412"/>
      <c r="R1" s="412"/>
      <c r="S1" s="412"/>
      <c r="T1" s="412"/>
      <c r="U1" s="412"/>
    </row>
    <row r="2" ht="20.2" customHeight="1">
      <c r="A2" s="433"/>
      <c r="B2" t="s" s="434">
        <v>219</v>
      </c>
      <c r="C2" t="s" s="434">
        <v>220</v>
      </c>
      <c r="D2" t="s" s="435">
        <v>221</v>
      </c>
      <c r="E2" t="s" s="435">
        <v>222</v>
      </c>
      <c r="F2" t="s" s="435">
        <v>223</v>
      </c>
      <c r="G2" t="s" s="435">
        <v>224</v>
      </c>
      <c r="H2" t="s" s="435">
        <v>225</v>
      </c>
      <c r="I2" t="s" s="435">
        <v>226</v>
      </c>
      <c r="J2" t="s" s="435">
        <v>227</v>
      </c>
      <c r="K2" t="s" s="435">
        <v>228</v>
      </c>
      <c r="L2" t="s" s="435">
        <v>229</v>
      </c>
      <c r="M2" t="s" s="435">
        <v>230</v>
      </c>
      <c r="N2" t="s" s="435">
        <v>231</v>
      </c>
      <c r="O2" t="s" s="435">
        <v>232</v>
      </c>
      <c r="P2" t="s" s="435">
        <v>233</v>
      </c>
      <c r="Q2" t="s" s="435">
        <v>234</v>
      </c>
      <c r="R2" t="s" s="435">
        <v>235</v>
      </c>
      <c r="S2" t="s" s="435">
        <v>236</v>
      </c>
      <c r="T2" t="s" s="435">
        <v>237</v>
      </c>
      <c r="U2" t="s" s="435">
        <v>238</v>
      </c>
    </row>
    <row r="3" ht="26" customHeight="1">
      <c r="A3" s="436">
        <v>0</v>
      </c>
      <c r="B3" s="11">
        <v>229</v>
      </c>
      <c r="C3" s="437">
        <f>'Italy-main'!H5/'Italy-main'!G4</f>
        <v>0.407239819004525</v>
      </c>
      <c r="D3" s="438">
        <f>1+435.68*EXP(-0.2528*$A3)</f>
        <v>436.68</v>
      </c>
      <c r="E3" s="439">
        <f>100000/D3</f>
        <v>229.000641201795</v>
      </c>
      <c r="F3" s="439">
        <f>1+348.34*EXP(-0.2528*$A3)</f>
        <v>349.34</v>
      </c>
      <c r="G3" s="439">
        <f>80000/F3</f>
        <v>229.003263296502</v>
      </c>
      <c r="H3" s="439">
        <f>1+217.34*EXP(-0.2528*$A3)</f>
        <v>218.34</v>
      </c>
      <c r="I3" s="439">
        <f>50000/H3</f>
        <v>229.000641201795</v>
      </c>
      <c r="J3" s="439">
        <f>1+217.34*EXP(-0.27*$A3)</f>
        <v>218.34</v>
      </c>
      <c r="K3" s="439">
        <f>50000/J3</f>
        <v>229.000641201795</v>
      </c>
      <c r="L3" s="439">
        <f>1+261.01*EXP(-0.26*$A3)</f>
        <v>262.01</v>
      </c>
      <c r="M3" s="439">
        <f>60000/L3</f>
        <v>228.998893172016</v>
      </c>
      <c r="N3" s="439">
        <f>1+435.68*EXP(-0.27*$A3)</f>
        <v>436.68</v>
      </c>
      <c r="O3" s="439">
        <f>100000/N3</f>
        <v>229.000641201795</v>
      </c>
      <c r="P3" s="439">
        <f>1+392.01*EXP(-0.2528*$A3)</f>
        <v>393.01</v>
      </c>
      <c r="Q3" s="439">
        <f>90000/P3</f>
        <v>229.001806569807</v>
      </c>
      <c r="R3" s="439">
        <f>1+435.68*EXP(-0.2528*$A3)</f>
        <v>436.68</v>
      </c>
      <c r="S3" s="439">
        <f>100000/R3</f>
        <v>229.000641201795</v>
      </c>
      <c r="T3" s="439">
        <f>1+872.36*EXP(-0.1428*($A3+13))</f>
        <v>137.292346158450</v>
      </c>
      <c r="U3" s="439">
        <f>200000/T3</f>
        <v>1456.745445730670</v>
      </c>
    </row>
    <row r="4" ht="26" customHeight="1">
      <c r="A4" s="440">
        <f>A3+1</f>
        <v>1</v>
      </c>
      <c r="B4" s="16">
        <v>322</v>
      </c>
      <c r="C4" s="441">
        <f>'Italy-main'!H6/'Italy-main'!G5</f>
        <v>0.237942122186495</v>
      </c>
      <c r="D4" s="442">
        <f>1+435.68*EXP(-0.2528*$A4)</f>
        <v>339.359191824598</v>
      </c>
      <c r="E4" s="443">
        <f>100000/D4</f>
        <v>294.673026130043</v>
      </c>
      <c r="F4" s="443">
        <f>1+348.34*EXP(-0.2528*$A4)</f>
        <v>271.528922328729</v>
      </c>
      <c r="G4" s="443">
        <f>80000/F4</f>
        <v>294.627914086984</v>
      </c>
      <c r="H4" s="443">
        <f>1+217.34*EXP(-0.2528*$A4)</f>
        <v>169.791284316834</v>
      </c>
      <c r="I4" s="443">
        <f>50000/H4</f>
        <v>294.479190738077</v>
      </c>
      <c r="J4" s="443">
        <f>1+217.34*EXP(-0.27*$A4)</f>
        <v>166.912899299172</v>
      </c>
      <c r="K4" s="443">
        <f>50000/J4</f>
        <v>299.557435105005</v>
      </c>
      <c r="L4" s="443">
        <f>1+261.01*EXP(-0.26*$A4)</f>
        <v>202.252174410589</v>
      </c>
      <c r="M4" s="443">
        <f>60000/L4</f>
        <v>296.659356938210</v>
      </c>
      <c r="N4" s="443">
        <f>1+435.68*EXP(-0.27*$A4)</f>
        <v>333.589178092680</v>
      </c>
      <c r="O4" s="443">
        <f>100000/N4</f>
        <v>299.769916313704</v>
      </c>
      <c r="P4" s="443">
        <f>1+392.01*EXP(-0.2528*$A4)</f>
        <v>305.444057076664</v>
      </c>
      <c r="Q4" s="443">
        <f>90000/P4</f>
        <v>294.652974627726</v>
      </c>
      <c r="R4" s="443">
        <f>1+435.68*EXP(-0.2528*$A4)</f>
        <v>339.359191824598</v>
      </c>
      <c r="S4" s="443">
        <f>100000/R4</f>
        <v>294.673026130043</v>
      </c>
      <c r="T4" s="443">
        <f>1+872.36*EXP(-0.1428*($A4+13))</f>
        <v>119.155574344063</v>
      </c>
      <c r="U4" s="443">
        <f>200000/T4</f>
        <v>1678.477915120430</v>
      </c>
    </row>
    <row r="5" ht="26" customHeight="1">
      <c r="A5" s="440">
        <f>A4+1</f>
        <v>2</v>
      </c>
      <c r="B5" s="11">
        <v>400</v>
      </c>
      <c r="C5" s="437">
        <f>'Italy-main'!H7/'Italy-main'!G6</f>
        <v>0.527272727272727</v>
      </c>
      <c r="D5" s="444">
        <f>1+435.68*EXP(-0.2528*$A5)</f>
        <v>263.777595235483</v>
      </c>
      <c r="E5" s="445">
        <f>100000/D5</f>
        <v>379.107254771683</v>
      </c>
      <c r="F5" s="445">
        <f>1+348.34*EXP(-0.2528*$A5)</f>
        <v>211.099034897926</v>
      </c>
      <c r="G5" s="445">
        <f>80000/F5</f>
        <v>378.969046631042</v>
      </c>
      <c r="H5" s="445">
        <f>1+217.34*EXP(-0.2528*$A5)</f>
        <v>132.087225827396</v>
      </c>
      <c r="I5" s="445">
        <f>50000/H5</f>
        <v>378.537740396919</v>
      </c>
      <c r="J5" s="445">
        <f>1+217.34*EXP(-0.27*$A5)</f>
        <v>127.654505170963</v>
      </c>
      <c r="K5" s="445">
        <f>50000/J5</f>
        <v>391.682220169487</v>
      </c>
      <c r="L5" s="445">
        <f>1+261.01*EXP(-0.26*$A5)</f>
        <v>156.1758082257</v>
      </c>
      <c r="M5" s="445">
        <f>60000/L5</f>
        <v>384.182420322679</v>
      </c>
      <c r="N5" s="445">
        <f>1+435.68*EXP(-0.27*$A5)</f>
        <v>254.8917585943</v>
      </c>
      <c r="O5" s="445">
        <f>100000/N5</f>
        <v>392.323394649905</v>
      </c>
      <c r="P5" s="445">
        <f>1+392.01*EXP(-0.2528*$A5)</f>
        <v>237.438315066704</v>
      </c>
      <c r="Q5" s="445">
        <f>90000/P5</f>
        <v>379.045816488026</v>
      </c>
      <c r="R5" s="445">
        <f>1+435.68*EXP(-0.2528*$A5)</f>
        <v>263.777595235483</v>
      </c>
      <c r="S5" s="445">
        <f>100000/R5</f>
        <v>379.107254771683</v>
      </c>
      <c r="T5" s="445">
        <f>1+872.36*EXP(-0.1428*($A5+13))</f>
        <v>103.432309238739</v>
      </c>
      <c r="U5" s="445">
        <f>200000/T5</f>
        <v>1933.631777845810</v>
      </c>
    </row>
    <row r="6" ht="26" customHeight="1">
      <c r="A6" s="440">
        <f>A5+1</f>
        <v>3</v>
      </c>
      <c r="B6" s="16">
        <v>650</v>
      </c>
      <c r="C6" s="441">
        <f>'Italy-main'!H8/'Italy-main'!G7</f>
        <v>0.396258503401361</v>
      </c>
      <c r="D6" s="442">
        <f>1+435.68*EXP(-0.2528*$A6)</f>
        <v>205.079174516823</v>
      </c>
      <c r="E6" s="443">
        <f>100000/D6</f>
        <v>487.616552171156</v>
      </c>
      <c r="F6" s="443">
        <f>1+348.34*EXP(-0.2528*$A6)</f>
        <v>164.167782893844</v>
      </c>
      <c r="G6" s="443">
        <f>80000/F6</f>
        <v>487.306331302107</v>
      </c>
      <c r="H6" s="443">
        <f>1+217.34*EXP(-0.2528*$A6)</f>
        <v>102.805379612299</v>
      </c>
      <c r="I6" s="443">
        <f>50000/H6</f>
        <v>486.355871536691</v>
      </c>
      <c r="J6" s="443">
        <f>1+217.34*EXP(-0.27*$A6)</f>
        <v>97.685452112894</v>
      </c>
      <c r="K6" s="443">
        <f>50000/J6</f>
        <v>511.846942595050</v>
      </c>
      <c r="L6" s="443">
        <f>1+261.01*EXP(-0.26*$A6)</f>
        <v>120.648553010776</v>
      </c>
      <c r="M6" s="443">
        <f>60000/L6</f>
        <v>497.312222175105</v>
      </c>
      <c r="N6" s="443">
        <f>1+435.68*EXP(-0.27*$A6)</f>
        <v>194.815762292011</v>
      </c>
      <c r="O6" s="443">
        <f>100000/N6</f>
        <v>513.305488341899</v>
      </c>
      <c r="P6" s="443">
        <f>1+392.01*EXP(-0.2528*$A6)</f>
        <v>184.623478705334</v>
      </c>
      <c r="Q6" s="443">
        <f>90000/P6</f>
        <v>487.478627480762</v>
      </c>
      <c r="R6" s="443">
        <f>1+435.68*EXP(-0.2528*$A6)</f>
        <v>205.079174516823</v>
      </c>
      <c r="S6" s="443">
        <f>100000/R6</f>
        <v>487.616552171156</v>
      </c>
      <c r="T6" s="443">
        <f>1+872.36*EXP(-0.1428*($A6+13))</f>
        <v>89.8013793189923</v>
      </c>
      <c r="U6" s="443">
        <f>200000/T6</f>
        <v>2227.137283599620</v>
      </c>
    </row>
    <row r="7" ht="26" customHeight="1">
      <c r="A7" s="440">
        <f>A6+1</f>
        <v>4</v>
      </c>
      <c r="B7" s="11">
        <v>888</v>
      </c>
      <c r="C7" s="437">
        <f>'Italy-main'!H9/'Italy-main'!G8</f>
        <v>0.277710109622412</v>
      </c>
      <c r="D7" s="444">
        <f>1+435.68*EXP(-0.2528*$A7)</f>
        <v>159.492619715717</v>
      </c>
      <c r="E7" s="445">
        <f>100000/D7</f>
        <v>626.988259257652</v>
      </c>
      <c r="F7" s="445">
        <f>1+348.34*EXP(-0.2528*$A7)</f>
        <v>127.719884208072</v>
      </c>
      <c r="G7" s="445">
        <f>80000/F7</f>
        <v>626.370752651715</v>
      </c>
      <c r="H7" s="445">
        <f>1+217.34*EXP(-0.2528*$A7)</f>
        <v>80.06441876839391</v>
      </c>
      <c r="I7" s="445">
        <f>50000/H7</f>
        <v>624.497133297593</v>
      </c>
      <c r="J7" s="445">
        <f>1+217.34*EXP(-0.27*$A7)</f>
        <v>74.8076915436711</v>
      </c>
      <c r="K7" s="445">
        <f>50000/J7</f>
        <v>668.3804695511971</v>
      </c>
      <c r="L7" s="445">
        <f>1+261.01*EXP(-0.26*$A7)</f>
        <v>93.2552065380612</v>
      </c>
      <c r="M7" s="445">
        <f>60000/L7</f>
        <v>643.395711911394</v>
      </c>
      <c r="N7" s="445">
        <f>1+435.68*EXP(-0.27*$A7)</f>
        <v>148.954978612987</v>
      </c>
      <c r="O7" s="445">
        <f>100000/N7</f>
        <v>671.343790796136</v>
      </c>
      <c r="P7" s="445">
        <f>1+392.01*EXP(-0.2528*$A7)</f>
        <v>143.606251961894</v>
      </c>
      <c r="Q7" s="445">
        <f>90000/P7</f>
        <v>626.713661630007</v>
      </c>
      <c r="R7" s="445">
        <f>1+435.68*EXP(-0.2528*$A7)</f>
        <v>159.492619715717</v>
      </c>
      <c r="S7" s="445">
        <f>100000/R7</f>
        <v>626.988259257652</v>
      </c>
      <c r="T7" s="445">
        <f>1+872.36*EXP(-0.1428*($A7+13))</f>
        <v>77.9843521791197</v>
      </c>
      <c r="U7" s="445">
        <f>200000/T7</f>
        <v>2564.617059851010</v>
      </c>
    </row>
    <row r="8" ht="26" customHeight="1">
      <c r="A8" s="440">
        <f>A7+1</f>
        <v>5</v>
      </c>
      <c r="B8" s="16">
        <v>1128</v>
      </c>
      <c r="C8" s="441">
        <f>'Italy-main'!H10/'Italy-main'!G9</f>
        <v>0.5033365109628219</v>
      </c>
      <c r="D8" s="442">
        <f>1+435.68*EXP(-0.2528*$A8)</f>
        <v>124.089044062553</v>
      </c>
      <c r="E8" s="443">
        <f>100000/D8</f>
        <v>805.8729177540459</v>
      </c>
      <c r="F8" s="443">
        <f>1+348.34*EXP(-0.2528*$A8)</f>
        <v>99.4136008280157</v>
      </c>
      <c r="G8" s="443">
        <f>80000/F8</f>
        <v>804.718864759753</v>
      </c>
      <c r="H8" s="443">
        <f>1+217.34*EXP(-0.2528*$A8)</f>
        <v>62.403261192975</v>
      </c>
      <c r="I8" s="443">
        <f>50000/H8</f>
        <v>801.240176300733</v>
      </c>
      <c r="J8" s="443">
        <f>1+217.34*EXP(-0.27*$A8)</f>
        <v>57.3432782487781</v>
      </c>
      <c r="K8" s="443">
        <f>50000/J8</f>
        <v>871.941778129251</v>
      </c>
      <c r="L8" s="443">
        <f>1+261.01*EXP(-0.26*$A8)</f>
        <v>72.13352329980761</v>
      </c>
      <c r="M8" s="443">
        <f>60000/L8</f>
        <v>831.790785410866</v>
      </c>
      <c r="N8" s="443">
        <f>1+435.68*EXP(-0.27*$A8)</f>
        <v>113.945796758202</v>
      </c>
      <c r="O8" s="443">
        <f>100000/N8</f>
        <v>877.610257201539</v>
      </c>
      <c r="P8" s="443">
        <f>1+392.01*EXP(-0.2528*$A8)</f>
        <v>111.751322445285</v>
      </c>
      <c r="Q8" s="443">
        <f>90000/P8</f>
        <v>805.359596921685</v>
      </c>
      <c r="R8" s="443">
        <f>1+435.68*EXP(-0.2528*$A8)</f>
        <v>124.089044062553</v>
      </c>
      <c r="S8" s="443">
        <f>100000/R8</f>
        <v>805.8729177540459</v>
      </c>
      <c r="T8" s="443">
        <f>1+872.36*EXP(-0.1428*($A8+13))</f>
        <v>67.7398471272528</v>
      </c>
      <c r="U8" s="443">
        <f>200000/T8</f>
        <v>2952.471971545640</v>
      </c>
    </row>
    <row r="9" ht="26" customHeight="1">
      <c r="A9" s="440">
        <f>A8+1</f>
        <v>6</v>
      </c>
      <c r="B9" s="11">
        <v>1694</v>
      </c>
      <c r="C9" s="437">
        <f>'Italy-main'!H11/'Italy-main'!G10</f>
        <v>0.163601775523145</v>
      </c>
      <c r="D9" s="444">
        <f>1+435.68*EXP(-0.2528*$A9)</f>
        <v>96.5938061684446</v>
      </c>
      <c r="E9" s="445">
        <f>100000/D9</f>
        <v>1035.263066718950</v>
      </c>
      <c r="F9" s="445">
        <f>1+348.34*EXP(-0.2528*$A9)</f>
        <v>77.43028470601359</v>
      </c>
      <c r="G9" s="445">
        <f>80000/F9</f>
        <v>1033.1874705581</v>
      </c>
      <c r="H9" s="445">
        <f>1+217.34*EXP(-0.2528*$A9)</f>
        <v>48.6871966412269</v>
      </c>
      <c r="I9" s="445">
        <f>50000/H9</f>
        <v>1026.964036735310</v>
      </c>
      <c r="J9" s="445">
        <f>1+217.34*EXP(-0.27*$A9)</f>
        <v>44.0113032588328</v>
      </c>
      <c r="K9" s="445">
        <f>50000/J9</f>
        <v>1136.071788330090</v>
      </c>
      <c r="L9" s="445">
        <f>1+261.01*EXP(-0.26*$A9)</f>
        <v>55.8476159441116</v>
      </c>
      <c r="M9" s="445">
        <f>60000/L9</f>
        <v>1074.3520378747</v>
      </c>
      <c r="N9" s="445">
        <f>1+435.68*EXP(-0.27*$A9)</f>
        <v>87.2205052167492</v>
      </c>
      <c r="O9" s="445">
        <f>100000/N9</f>
        <v>1146.519384994310</v>
      </c>
      <c r="P9" s="445">
        <f>1+392.01*EXP(-0.2528*$A9)</f>
        <v>87.01204543722911</v>
      </c>
      <c r="Q9" s="445">
        <f>90000/P9</f>
        <v>1034.339550895010</v>
      </c>
      <c r="R9" s="445">
        <f>1+435.68*EXP(-0.2528*$A9)</f>
        <v>96.5938061684446</v>
      </c>
      <c r="S9" s="445">
        <f>100000/R9</f>
        <v>1035.263066718950</v>
      </c>
      <c r="T9" s="445">
        <f>1+872.36*EXP(-0.1428*($A9+13))</f>
        <v>58.8586046188381</v>
      </c>
      <c r="U9" s="445">
        <f>200000/T9</f>
        <v>3397.973861174220</v>
      </c>
    </row>
    <row r="10" ht="26" customHeight="1">
      <c r="A10" s="440">
        <f>A9+1</f>
        <v>7</v>
      </c>
      <c r="B10" s="16">
        <v>2036</v>
      </c>
      <c r="C10" s="441">
        <f>'Italy-main'!H12/'Italy-main'!G11</f>
        <v>0.233242506811989</v>
      </c>
      <c r="D10" s="442">
        <f>1+435.68*EXP(-0.2528*$A10)</f>
        <v>75.2403667797287</v>
      </c>
      <c r="E10" s="443">
        <f>100000/D10</f>
        <v>1329.073797483690</v>
      </c>
      <c r="F10" s="443">
        <f>1+348.34*EXP(-0.2528*$A10)</f>
        <v>60.3575315921105</v>
      </c>
      <c r="G10" s="443">
        <f>80000/F10</f>
        <v>1325.435250411350</v>
      </c>
      <c r="H10" s="443">
        <f>1+217.34*EXP(-0.2528*$A10)</f>
        <v>38.0349828220397</v>
      </c>
      <c r="I10" s="443">
        <f>50000/H10</f>
        <v>1314.579271244660</v>
      </c>
      <c r="J10" s="443">
        <f>1+217.34*EXP(-0.27*$A10)</f>
        <v>33.8339469324968</v>
      </c>
      <c r="K10" s="443">
        <f>50000/J10</f>
        <v>1477.805710925680</v>
      </c>
      <c r="L10" s="443">
        <f>1+261.01*EXP(-0.26*$A10)</f>
        <v>43.2903412512522</v>
      </c>
      <c r="M10" s="443">
        <f>60000/L10</f>
        <v>1385.990460360820</v>
      </c>
      <c r="N10" s="443">
        <f>1+435.68*EXP(-0.27*$A10)</f>
        <v>66.81896567383011</v>
      </c>
      <c r="O10" s="443">
        <f>100000/N10</f>
        <v>1496.581082804240</v>
      </c>
      <c r="P10" s="443">
        <f>1+392.01*EXP(-0.2528*$A10)</f>
        <v>67.7989491859196</v>
      </c>
      <c r="Q10" s="443">
        <f>90000/P10</f>
        <v>1327.4542021765</v>
      </c>
      <c r="R10" s="443">
        <f>1+435.68*EXP(-0.2528*$A10)</f>
        <v>75.2403667797287</v>
      </c>
      <c r="S10" s="443">
        <f>100000/R10</f>
        <v>1329.073797483690</v>
      </c>
      <c r="T10" s="443">
        <f>1+872.36*EXP(-0.1428*($A10+13))</f>
        <v>51.1592118132385</v>
      </c>
      <c r="U10" s="443">
        <f>200000/T10</f>
        <v>3909.364372737380</v>
      </c>
    </row>
    <row r="11" ht="26" customHeight="1">
      <c r="A11" s="440">
        <f>A10+1</f>
        <v>8</v>
      </c>
      <c r="B11" s="11">
        <v>2502</v>
      </c>
      <c r="C11" s="437">
        <f>'Italy-main'!H13/'Italy-main'!G12</f>
        <v>0.195757843570482</v>
      </c>
      <c r="D11" s="444">
        <f>1+435.68*EXP(-0.2528*$A11)</f>
        <v>58.6567905443233</v>
      </c>
      <c r="E11" s="445">
        <f>100000/D11</f>
        <v>1704.832451145380</v>
      </c>
      <c r="F11" s="445">
        <f>1+348.34*EXP(-0.2528*$A11)</f>
        <v>47.0984355908226</v>
      </c>
      <c r="G11" s="445">
        <f>80000/F11</f>
        <v>1698.570217809710</v>
      </c>
      <c r="H11" s="445">
        <f>1+217.34*EXP(-0.2528*$A11)</f>
        <v>29.7622265353085</v>
      </c>
      <c r="I11" s="445">
        <f>50000/H11</f>
        <v>1679.981836731280</v>
      </c>
      <c r="J11" s="445">
        <f>1+217.34*EXP(-0.27*$A11)</f>
        <v>26.0647618064125</v>
      </c>
      <c r="K11" s="445">
        <f>50000/J11</f>
        <v>1918.298750295850</v>
      </c>
      <c r="L11" s="445">
        <f>1+261.01*EXP(-0.26*$A11)</f>
        <v>33.608034685952</v>
      </c>
      <c r="M11" s="445">
        <f>60000/L11</f>
        <v>1785.287374303970</v>
      </c>
      <c r="N11" s="445">
        <f>1+435.68*EXP(-0.27*$A11)</f>
        <v>51.2448487338631</v>
      </c>
      <c r="O11" s="445">
        <f>100000/N11</f>
        <v>1951.415653880520</v>
      </c>
      <c r="P11" s="445">
        <f>1+392.01*EXP(-0.2528*$A11)</f>
        <v>52.8776130675729</v>
      </c>
      <c r="Q11" s="445">
        <f>90000/P11</f>
        <v>1702.043545062970</v>
      </c>
      <c r="R11" s="445">
        <f>1+435.68*EXP(-0.2528*$A11)</f>
        <v>58.6567905443233</v>
      </c>
      <c r="S11" s="445">
        <f>100000/R11</f>
        <v>1704.832451145380</v>
      </c>
      <c r="T11" s="445">
        <f>1+872.36*EXP(-0.1428*($A11+13))</f>
        <v>44.4843969414735</v>
      </c>
      <c r="U11" s="445">
        <f>200000/T11</f>
        <v>4495.958442757640</v>
      </c>
    </row>
    <row r="12" ht="26" customHeight="1">
      <c r="A12" s="440">
        <f>A11+1</f>
        <v>9</v>
      </c>
      <c r="B12" s="16">
        <v>3089</v>
      </c>
      <c r="C12" s="441">
        <f>'Italy-main'!H14/'Italy-main'!G13</f>
        <v>0.218033998521803</v>
      </c>
      <c r="D12" s="442">
        <f>1+435.68*EXP(-0.2528*$A12)</f>
        <v>45.7776006513436</v>
      </c>
      <c r="E12" s="443">
        <f>100000/D12</f>
        <v>2184.474471731950</v>
      </c>
      <c r="F12" s="443">
        <f>1+348.34*EXP(-0.2528*$A12)</f>
        <v>36.8011141454486</v>
      </c>
      <c r="G12" s="443">
        <f>80000/F12</f>
        <v>2173.847228750110</v>
      </c>
      <c r="H12" s="443">
        <f>1+217.34*EXP(-0.2528*$A12)</f>
        <v>23.3374121501171</v>
      </c>
      <c r="I12" s="443">
        <f>50000/H12</f>
        <v>2142.482623110770</v>
      </c>
      <c r="J12" s="443">
        <f>1+217.34*EXP(-0.27*$A12)</f>
        <v>20.1339251934528</v>
      </c>
      <c r="K12" s="443">
        <f>50000/J12</f>
        <v>2483.370704896590</v>
      </c>
      <c r="L12" s="443">
        <f>1+261.01*EXP(-0.26*$A12)</f>
        <v>26.142476854541</v>
      </c>
      <c r="M12" s="443">
        <f>60000/L12</f>
        <v>2295.115353217880</v>
      </c>
      <c r="N12" s="443">
        <f>1+435.68*EXP(-0.27*$A12)</f>
        <v>39.3558872194881</v>
      </c>
      <c r="O12" s="443">
        <f>100000/N12</f>
        <v>2540.915910300770</v>
      </c>
      <c r="P12" s="443">
        <f>1+392.01*EXP(-0.2528*$A12)</f>
        <v>41.2893573983961</v>
      </c>
      <c r="Q12" s="443">
        <f>90000/P12</f>
        <v>2179.738452492750</v>
      </c>
      <c r="R12" s="443">
        <f>1+435.68*EXP(-0.2528*$A12)</f>
        <v>45.7776006513436</v>
      </c>
      <c r="S12" s="443">
        <f>100000/R12</f>
        <v>2184.474471731950</v>
      </c>
      <c r="T12" s="443">
        <f>1+872.36*EXP(-0.1428*($A12+13))</f>
        <v>38.697816791941</v>
      </c>
      <c r="U12" s="443">
        <f>200000/T12</f>
        <v>5168.250216163380</v>
      </c>
    </row>
    <row r="13" ht="26" customHeight="1">
      <c r="A13" s="440">
        <f>A12+1</f>
        <v>10</v>
      </c>
      <c r="B13" s="11">
        <v>3858</v>
      </c>
      <c r="C13" s="437">
        <f>'Italy-main'!H15/'Italy-main'!G14</f>
        <v>0.188106796116505</v>
      </c>
      <c r="D13" s="444">
        <f>1+435.68*EXP(-0.2528*$A13)</f>
        <v>35.7753231000579</v>
      </c>
      <c r="E13" s="445">
        <f>100000/D13</f>
        <v>2795.222833356830</v>
      </c>
      <c r="F13" s="445">
        <f>1+348.34*EXP(-0.2528*$A13)</f>
        <v>28.8039755065052</v>
      </c>
      <c r="G13" s="445">
        <f>80000/F13</f>
        <v>2777.394390643490</v>
      </c>
      <c r="H13" s="445">
        <f>1+217.34*EXP(-0.2528*$A13)</f>
        <v>18.3477523011536</v>
      </c>
      <c r="I13" s="445">
        <f>50000/H13</f>
        <v>2725.129442523390</v>
      </c>
      <c r="J13" s="445">
        <f>1+217.34*EXP(-0.27*$A13)</f>
        <v>15.6064461388572</v>
      </c>
      <c r="K13" s="445">
        <f>50000/J13</f>
        <v>3203.804348224360</v>
      </c>
      <c r="L13" s="445">
        <f>1+261.01*EXP(-0.26*$A13)</f>
        <v>20.3861466497233</v>
      </c>
      <c r="M13" s="445">
        <f>60000/L13</f>
        <v>2943.175139025810</v>
      </c>
      <c r="N13" s="445">
        <f>1+435.68*EXP(-0.27*$A13)</f>
        <v>30.2800977904542</v>
      </c>
      <c r="O13" s="445">
        <f>100000/N13</f>
        <v>3302.499241978170</v>
      </c>
      <c r="P13" s="445">
        <f>1+392.01*EXP(-0.2528*$A13)</f>
        <v>32.2896493032815</v>
      </c>
      <c r="Q13" s="445">
        <f>90000/P13</f>
        <v>2787.270903894690</v>
      </c>
      <c r="R13" s="445">
        <f>1+435.68*EXP(-0.2528*$A13)</f>
        <v>35.7753231000579</v>
      </c>
      <c r="S13" s="445">
        <f>100000/R13</f>
        <v>2795.222833356830</v>
      </c>
      <c r="T13" s="445">
        <f>1+872.36*EXP(-0.1428*($A13+13))</f>
        <v>33.6812716936484</v>
      </c>
      <c r="U13" s="445">
        <f>200000/T13</f>
        <v>5938.018071856710</v>
      </c>
    </row>
    <row r="14" ht="26" customHeight="1">
      <c r="A14" s="440">
        <f>A13+1</f>
        <v>11</v>
      </c>
      <c r="B14" s="16">
        <v>4636</v>
      </c>
      <c r="C14" s="441">
        <f>'Italy-main'!H16/'Italy-main'!G15</f>
        <v>0.292390194075587</v>
      </c>
      <c r="D14" s="442">
        <f>1+435.68*EXP(-0.2528*$A14)</f>
        <v>28.0073223916059</v>
      </c>
      <c r="E14" s="443">
        <f>100000/D14</f>
        <v>3570.494837092</v>
      </c>
      <c r="F14" s="443">
        <f>1+348.34*EXP(-0.2528*$A14)</f>
        <v>22.5932121784154</v>
      </c>
      <c r="G14" s="443">
        <f>80000/F14</f>
        <v>3540.8865002573</v>
      </c>
      <c r="H14" s="443">
        <f>1+217.34*EXP(-0.2528*$A14)</f>
        <v>14.4726667475937</v>
      </c>
      <c r="I14" s="443">
        <f>50000/H14</f>
        <v>3454.788317316380</v>
      </c>
      <c r="J14" s="443">
        <f>1+217.34*EXP(-0.27*$A14)</f>
        <v>12.1502614675393</v>
      </c>
      <c r="K14" s="443">
        <f>50000/J14</f>
        <v>4115.137779839570</v>
      </c>
      <c r="L14" s="443">
        <f>1+261.01*EXP(-0.26*$A14)</f>
        <v>15.9477191168896</v>
      </c>
      <c r="M14" s="443">
        <f>60000/L14</f>
        <v>3762.293501674250</v>
      </c>
      <c r="N14" s="443">
        <f>1+435.68*EXP(-0.27*$A14)</f>
        <v>23.3518262454105</v>
      </c>
      <c r="O14" s="443">
        <f>100000/N14</f>
        <v>4282.320318294320</v>
      </c>
      <c r="P14" s="443">
        <f>1+392.01*EXP(-0.2528*$A14)</f>
        <v>25.3002672850106</v>
      </c>
      <c r="Q14" s="443">
        <f>90000/P14</f>
        <v>3557.274671691770</v>
      </c>
      <c r="R14" s="443">
        <f>1+435.68*EXP(-0.2528*$A14)</f>
        <v>28.0073223916059</v>
      </c>
      <c r="S14" s="443">
        <f>100000/R14</f>
        <v>3570.494837092</v>
      </c>
      <c r="T14" s="443">
        <f>1+872.36*EXP(-0.1428*($A14+13))</f>
        <v>29.3322911087625</v>
      </c>
      <c r="U14" s="443">
        <f>200000/T14</f>
        <v>6818.424079401470</v>
      </c>
    </row>
    <row r="15" ht="26" customHeight="1">
      <c r="A15" s="440">
        <f>A14+1</f>
        <v>12</v>
      </c>
      <c r="B15" s="11">
        <v>5883</v>
      </c>
      <c r="C15" s="437">
        <f>'Italy-main'!H17/'Italy-main'!G16</f>
        <v>0.262003556609366</v>
      </c>
      <c r="D15" s="444">
        <f>1+435.68*EXP(-0.2528*$A15)</f>
        <v>21.9745128942576</v>
      </c>
      <c r="E15" s="445">
        <f>100000/D15</f>
        <v>4550.726584075140</v>
      </c>
      <c r="F15" s="445">
        <f>1+348.34*EXP(-0.2528*$A15)</f>
        <v>17.7697893444402</v>
      </c>
      <c r="G15" s="445">
        <f>80000/F15</f>
        <v>4502.022981213920</v>
      </c>
      <c r="H15" s="445">
        <f>1+217.34*EXP(-0.2528*$A15)</f>
        <v>11.4631854398594</v>
      </c>
      <c r="I15" s="445">
        <f>50000/H15</f>
        <v>4361.789335287350</v>
      </c>
      <c r="J15" s="445">
        <f>1+217.34*EXP(-0.27*$A15)</f>
        <v>9.511880960813849</v>
      </c>
      <c r="K15" s="445">
        <f>50000/J15</f>
        <v>5256.5838666385</v>
      </c>
      <c r="L15" s="445">
        <f>1+261.01*EXP(-0.26*$A15)</f>
        <v>12.525462529224</v>
      </c>
      <c r="M15" s="445">
        <f>60000/L15</f>
        <v>4790.242265306370</v>
      </c>
      <c r="N15" s="445">
        <f>1+435.68*EXP(-0.27*$A15)</f>
        <v>18.0629258167267</v>
      </c>
      <c r="O15" s="445">
        <f>100000/N15</f>
        <v>5536.2016660334</v>
      </c>
      <c r="P15" s="445">
        <f>1+392.01*EXP(-0.2528*$A15)</f>
        <v>19.8721511193489</v>
      </c>
      <c r="Q15" s="445">
        <f>90000/P15</f>
        <v>4528.951066216970</v>
      </c>
      <c r="R15" s="445">
        <f>1+435.68*EXP(-0.2528*$A15)</f>
        <v>21.9745128942576</v>
      </c>
      <c r="S15" s="445">
        <f>100000/R15</f>
        <v>4550.726584075140</v>
      </c>
      <c r="T15" s="445">
        <f>1+872.36*EXP(-0.1428*($A15+13))</f>
        <v>25.5620405165466</v>
      </c>
      <c r="U15" s="445">
        <f>200000/T15</f>
        <v>7824.101517660050</v>
      </c>
    </row>
    <row r="16" ht="27" customHeight="1">
      <c r="A16" s="440">
        <f>A15+1</f>
        <v>13</v>
      </c>
      <c r="B16" s="25">
        <v>7375</v>
      </c>
      <c r="C16" s="441">
        <f>'Italy-main'!H18/'Italy-main'!G17</f>
        <v>0.250195710036011</v>
      </c>
      <c r="D16" s="442">
        <f>1+435.68*EXP(-0.2528*$A16)</f>
        <v>17.2892931321512</v>
      </c>
      <c r="E16" s="443">
        <f>100000/D16</f>
        <v>5783.926458742250</v>
      </c>
      <c r="F16" s="443">
        <f>1+348.34*EXP(-0.2528*$A16)</f>
        <v>14.0238073119114</v>
      </c>
      <c r="G16" s="443">
        <f>80000/F16</f>
        <v>5704.584940499750</v>
      </c>
      <c r="H16" s="443">
        <f>1+217.34*EXP(-0.2528*$A16)</f>
        <v>9.12595246360112</v>
      </c>
      <c r="I16" s="443">
        <f>50000/H16</f>
        <v>5478.880171623190</v>
      </c>
      <c r="J16" s="443">
        <f>1+217.34*EXP(-0.27*$A16)</f>
        <v>7.49779538372157</v>
      </c>
      <c r="K16" s="443">
        <f>50000/J16</f>
        <v>6668.626901789660</v>
      </c>
      <c r="L16" s="443">
        <f>1+261.01*EXP(-0.26*$A16)</f>
        <v>9.886726160277769</v>
      </c>
      <c r="M16" s="443">
        <f>60000/L16</f>
        <v>6068.742981985690</v>
      </c>
      <c r="N16" s="443">
        <f>1+435.68*EXP(-0.27*$A16)</f>
        <v>14.0254876818801</v>
      </c>
      <c r="O16" s="443">
        <f>100000/N16</f>
        <v>7129.876854777230</v>
      </c>
      <c r="P16" s="443">
        <f>1+392.01*EXP(-0.2528*$A16)</f>
        <v>15.6565502220313</v>
      </c>
      <c r="Q16" s="443">
        <f>90000/P16</f>
        <v>5748.392763646960</v>
      </c>
      <c r="R16" s="443">
        <f>1+435.68*EXP(-0.2528*$A16)</f>
        <v>17.2892931321512</v>
      </c>
      <c r="S16" s="443">
        <f>100000/R16</f>
        <v>5783.926458742250</v>
      </c>
      <c r="T16" s="443">
        <f>1+872.36*EXP(-0.1428*($A16+13))</f>
        <v>22.2935068336176</v>
      </c>
      <c r="U16" s="443">
        <f>200000/T16</f>
        <v>8971.222046520250</v>
      </c>
    </row>
    <row r="17" ht="28" customHeight="1">
      <c r="A17" s="446">
        <f>A16+1</f>
        <v>14</v>
      </c>
      <c r="B17" s="447">
        <v>9172</v>
      </c>
      <c r="C17" s="448">
        <f>'Italy-main'!H19/'Italy-main'!G18</f>
        <v>0.0662492172824045</v>
      </c>
      <c r="D17" s="444">
        <f>1+435.68*EXP(-0.2528*$A17)</f>
        <v>13.6506428102935</v>
      </c>
      <c r="E17" s="445">
        <f>100000/D17</f>
        <v>7325.662343504680</v>
      </c>
      <c r="F17" s="445">
        <f>1+348.34*EXP(-0.2528*$A17)</f>
        <v>11.1145907926405</v>
      </c>
      <c r="G17" s="445">
        <f>80000/F17</f>
        <v>7197.745872297140</v>
      </c>
      <c r="H17" s="445">
        <f>1+217.34*EXP(-0.2528*$A17)</f>
        <v>7.31080313163142</v>
      </c>
      <c r="I17" s="445">
        <f>50000/H17</f>
        <v>6839.193875111560</v>
      </c>
      <c r="J17" s="445">
        <f>1+217.34*EXP(-0.27*$A17)</f>
        <v>5.96028375432971</v>
      </c>
      <c r="K17" s="445">
        <f>50000/J17</f>
        <v>8388.862353017779</v>
      </c>
      <c r="L17" s="445">
        <f>1+261.01*EXP(-0.26*$A17)</f>
        <v>7.85212429848421</v>
      </c>
      <c r="M17" s="445">
        <f>60000/L17</f>
        <v>7641.244295073440</v>
      </c>
      <c r="N17" s="445">
        <f>1+435.68*EXP(-0.27*$A17)</f>
        <v>10.9433902000845</v>
      </c>
      <c r="O17" s="445">
        <f>100000/N17</f>
        <v>9137.936066579059</v>
      </c>
      <c r="P17" s="445">
        <f>1+392.01*EXP(-0.2528*$A17)</f>
        <v>12.382616801467</v>
      </c>
      <c r="Q17" s="445">
        <f>90000/P17</f>
        <v>7268.253669074010</v>
      </c>
      <c r="R17" s="445">
        <f>1+435.68*EXP(-0.2528*$A17)</f>
        <v>13.6506428102935</v>
      </c>
      <c r="S17" s="445">
        <f>100000/R17</f>
        <v>7325.662343504680</v>
      </c>
      <c r="T17" s="445">
        <f>1+872.36*EXP(-0.1428*($A17+13))</f>
        <v>19.4599253049791</v>
      </c>
      <c r="U17" s="445">
        <f>200000/T17</f>
        <v>10277.5317410302</v>
      </c>
    </row>
    <row r="18" ht="27" customHeight="1">
      <c r="A18" s="440">
        <f>A17+1</f>
        <v>15</v>
      </c>
      <c r="B18" s="36">
        <v>10149</v>
      </c>
      <c r="C18" s="441">
        <f>'Italy-main'!H20/'Italy-main'!G19</f>
        <v>0.243833685694151</v>
      </c>
      <c r="D18" s="442">
        <f>1+435.68*EXP(-0.2528*$A18)</f>
        <v>10.824782586652</v>
      </c>
      <c r="E18" s="443">
        <f>100000/D18</f>
        <v>9238.060829351860</v>
      </c>
      <c r="F18" s="443">
        <f>1+348.34*EXP(-0.2528*$A18)</f>
        <v>8.85522577633669</v>
      </c>
      <c r="G18" s="443">
        <f>80000/F18</f>
        <v>9034.213471301820</v>
      </c>
      <c r="H18" s="443">
        <f>1+217.34*EXP(-0.2528*$A18)</f>
        <v>5.90111606542176</v>
      </c>
      <c r="I18" s="443">
        <f>50000/H18</f>
        <v>8472.973492756821</v>
      </c>
      <c r="J18" s="443">
        <f>1+217.34*EXP(-0.27*$A18)</f>
        <v>4.78657890414752</v>
      </c>
      <c r="K18" s="443">
        <f>50000/J18</f>
        <v>10445.8739741396</v>
      </c>
      <c r="L18" s="443">
        <f>1+261.01*EXP(-0.26*$A18)</f>
        <v>6.2833413064694</v>
      </c>
      <c r="M18" s="443">
        <f>60000/L18</f>
        <v>9549.0595009097</v>
      </c>
      <c r="N18" s="443">
        <f>1+435.68*EXP(-0.27*$A18)</f>
        <v>8.590580182934531</v>
      </c>
      <c r="O18" s="443">
        <f>100000/N18</f>
        <v>11640.6573095788</v>
      </c>
      <c r="P18" s="443">
        <f>1+392.01*EXP(-0.2528*$A18)</f>
        <v>9.84000418149436</v>
      </c>
      <c r="Q18" s="443">
        <f>90000/P18</f>
        <v>9146.337576691159</v>
      </c>
      <c r="R18" s="443">
        <f>1+435.68*EXP(-0.2528*$A18)</f>
        <v>10.824782586652</v>
      </c>
      <c r="S18" s="443">
        <f>100000/R18</f>
        <v>9238.060829351860</v>
      </c>
      <c r="T18" s="443">
        <f>1+872.36*EXP(-0.1428*($A18+13))</f>
        <v>17.003415732697</v>
      </c>
      <c r="U18" s="443">
        <f>200000/T18</f>
        <v>11762.3425283549</v>
      </c>
    </row>
    <row r="19" ht="26" customHeight="1">
      <c r="A19" s="440">
        <f>A18+1</f>
        <v>16</v>
      </c>
      <c r="B19" s="11">
        <v>12462</v>
      </c>
      <c r="C19" s="437">
        <f>'Italy-main'!H21/'Italy-main'!G20</f>
        <v>0.212370160528801</v>
      </c>
      <c r="D19" s="444">
        <f>1+435.68*EXP(-0.2528*$A19)</f>
        <v>8.630154002644071</v>
      </c>
      <c r="E19" s="445">
        <f>100000/D19</f>
        <v>11587.2787402591</v>
      </c>
      <c r="F19" s="445">
        <f>1+348.34*EXP(-0.2528*$A19)</f>
        <v>7.10055050789808</v>
      </c>
      <c r="G19" s="445">
        <f>80000/F19</f>
        <v>11266.7320528196</v>
      </c>
      <c r="H19" s="445">
        <f>1+217.34*EXP(-0.2528*$A19)</f>
        <v>4.80632039784856</v>
      </c>
      <c r="I19" s="445">
        <f>50000/H19</f>
        <v>10402.9685624748</v>
      </c>
      <c r="J19" s="445">
        <f>1+217.34*EXP(-0.27*$A19)</f>
        <v>3.89059668911473</v>
      </c>
      <c r="K19" s="445">
        <f>50000/J19</f>
        <v>12851.499138909</v>
      </c>
      <c r="L19" s="445">
        <f>1+261.01*EXP(-0.26*$A19)</f>
        <v>5.07372869269472</v>
      </c>
      <c r="M19" s="445">
        <f>60000/L19</f>
        <v>11825.6224630989</v>
      </c>
      <c r="N19" s="445">
        <f>1+435.68*EXP(-0.27*$A19)</f>
        <v>6.7944932617719</v>
      </c>
      <c r="O19" s="445">
        <f>100000/N19</f>
        <v>14717.8010408272</v>
      </c>
      <c r="P19" s="445">
        <f>1+392.01*EXP(-0.2528*$A19)</f>
        <v>7.86535225527107</v>
      </c>
      <c r="Q19" s="445">
        <f>90000/P19</f>
        <v>11442.5898648958</v>
      </c>
      <c r="R19" s="445">
        <f>1+435.68*EXP(-0.2528*$A19)</f>
        <v>8.630154002644071</v>
      </c>
      <c r="S19" s="445">
        <f>100000/R19</f>
        <v>11587.2787402591</v>
      </c>
      <c r="T19" s="445">
        <f>1+872.36*EXP(-0.1428*($A19+13))</f>
        <v>14.8738001851207</v>
      </c>
      <c r="U19" s="445">
        <f>200000/T19</f>
        <v>13446.4627405761</v>
      </c>
    </row>
    <row r="20" ht="26" customHeight="1">
      <c r="A20" s="440">
        <f>A19+1</f>
        <v>17</v>
      </c>
      <c r="B20" s="40">
        <v>15113</v>
      </c>
      <c r="C20" s="441">
        <f>'Italy-main'!H22/'Italy-main'!G21</f>
        <v>0.164810343484695</v>
      </c>
      <c r="D20" s="442">
        <f>1+435.68*EXP(-0.2528*$A20)</f>
        <v>6.92575454882453</v>
      </c>
      <c r="E20" s="443">
        <f>100000/D20</f>
        <v>14438.8599530967</v>
      </c>
      <c r="F20" s="443">
        <f>1+348.34*EXP(-0.2528*$A20)</f>
        <v>5.73782900187646</v>
      </c>
      <c r="G20" s="443">
        <f>80000/F20</f>
        <v>13942.5556205731</v>
      </c>
      <c r="H20" s="443">
        <f>1+217.34*EXP(-0.2528*$A20)</f>
        <v>3.95607669308098</v>
      </c>
      <c r="I20" s="443">
        <f>50000/H20</f>
        <v>12638.7843004783</v>
      </c>
      <c r="J20" s="443">
        <f>1+217.34*EXP(-0.27*$A20)</f>
        <v>3.20662223886818</v>
      </c>
      <c r="K20" s="443">
        <f>50000/J20</f>
        <v>15592.7316270495</v>
      </c>
      <c r="L20" s="443">
        <f>1+261.01*EXP(-0.26*$A20)</f>
        <v>4.14105496863575</v>
      </c>
      <c r="M20" s="443">
        <f>60000/L20</f>
        <v>14489.0614721221</v>
      </c>
      <c r="N20" s="443">
        <f>1+435.68*EXP(-0.27*$A20)</f>
        <v>5.42339733610974</v>
      </c>
      <c r="O20" s="443">
        <f>100000/N20</f>
        <v>18438.6268979752</v>
      </c>
      <c r="P20" s="443">
        <f>1+392.01*EXP(-0.2528*$A20)</f>
        <v>6.3317917753505</v>
      </c>
      <c r="Q20" s="443">
        <f>90000/P20</f>
        <v>14213.9860553165</v>
      </c>
      <c r="R20" s="443">
        <f>1+435.68*EXP(-0.2528*$A20)</f>
        <v>6.92575454882453</v>
      </c>
      <c r="S20" s="443">
        <f>100000/R20</f>
        <v>14438.8599530967</v>
      </c>
      <c r="T20" s="443">
        <f>1+872.36*EXP(-0.1428*($A20+13))</f>
        <v>13.0275780365681</v>
      </c>
      <c r="U20" s="443">
        <f>200000/T20</f>
        <v>15352.0477435334</v>
      </c>
    </row>
    <row r="21" ht="26" customHeight="1">
      <c r="A21" s="449">
        <f>A20+1</f>
        <v>18</v>
      </c>
      <c r="B21" s="165">
        <v>17660</v>
      </c>
      <c r="C21" s="437">
        <f>'Italy-main'!H23/'Italy-main'!G22</f>
        <v>0.186894015379472</v>
      </c>
      <c r="D21" s="444">
        <f>1+435.68*EXP(-0.2528*$A21)</f>
        <v>5.60207840637901</v>
      </c>
      <c r="E21" s="445">
        <f>100000/D21</f>
        <v>17850.5177446519</v>
      </c>
      <c r="F21" s="445">
        <f>1+348.34*EXP(-0.2528*$A21)</f>
        <v>4.67950787752034</v>
      </c>
      <c r="G21" s="445">
        <f>80000/F21</f>
        <v>17095.8147937539</v>
      </c>
      <c r="H21" s="445">
        <f>1+217.34*EXP(-0.2528*$A21)</f>
        <v>3.29575771401582</v>
      </c>
      <c r="I21" s="445">
        <f>50000/H21</f>
        <v>15171.0181204661</v>
      </c>
      <c r="J21" s="445">
        <f>1+217.34*EXP(-0.27*$A21)</f>
        <v>2.68449016889965</v>
      </c>
      <c r="K21" s="445">
        <f>50000/J21</f>
        <v>18625.5105640765</v>
      </c>
      <c r="L21" s="445">
        <f>1+261.01*EXP(-0.26*$A21)</f>
        <v>3.42191541466277</v>
      </c>
      <c r="M21" s="445">
        <f>60000/L21</f>
        <v>17534.0394864532</v>
      </c>
      <c r="N21" s="445">
        <f>1+435.68*EXP(-0.27*$A21)</f>
        <v>4.37673082169043</v>
      </c>
      <c r="O21" s="445">
        <f>100000/N21</f>
        <v>22848.1037728925</v>
      </c>
      <c r="P21" s="445">
        <f>1+392.01*EXP(-0.2528*$A21)</f>
        <v>5.14079314194968</v>
      </c>
      <c r="Q21" s="445">
        <f>90000/P21</f>
        <v>17507.0261562532</v>
      </c>
      <c r="R21" s="445">
        <f>1+435.68*EXP(-0.2528*$A21)</f>
        <v>5.60207840637901</v>
      </c>
      <c r="S21" s="445">
        <f>100000/R21</f>
        <v>17850.5177446519</v>
      </c>
      <c r="T21" s="445">
        <f>1+872.36*EXP(-0.1428*($A21+13))</f>
        <v>11.4270374011068</v>
      </c>
      <c r="U21" s="445">
        <f>200000/T21</f>
        <v>17502.349294895</v>
      </c>
    </row>
    <row r="22" ht="26" customHeight="1">
      <c r="A22" s="449">
        <f>A21+1</f>
        <v>19</v>
      </c>
      <c r="B22" s="450">
        <v>21157</v>
      </c>
      <c r="C22" s="441">
        <f>'Italy-main'!H24/'Italy-main'!G23</f>
        <v>0.160732394366197</v>
      </c>
      <c r="D22" s="442">
        <f>1+435.68*EXP(-0.2528*$A22)</f>
        <v>4.57408081687439</v>
      </c>
      <c r="E22" s="443">
        <f>100000/D22</f>
        <v>21862.3159501439</v>
      </c>
      <c r="F22" s="443">
        <f>1+348.34*EXP(-0.2528*$A22)</f>
        <v>3.85759114889374</v>
      </c>
      <c r="G22" s="443">
        <f>80000/F22</f>
        <v>20738.3304534339</v>
      </c>
      <c r="H22" s="443">
        <f>1+217.34*EXP(-0.2528*$A22)</f>
        <v>2.78293868146227</v>
      </c>
      <c r="I22" s="443">
        <f>50000/H22</f>
        <v>17966.6193628557</v>
      </c>
      <c r="J22" s="443">
        <f>1+217.34*EXP(-0.27*$A22)</f>
        <v>2.28590525335001</v>
      </c>
      <c r="K22" s="443">
        <f>50000/J22</f>
        <v>21873.1725327306</v>
      </c>
      <c r="L22" s="443">
        <f>1+261.01*EXP(-0.26*$A22)</f>
        <v>2.86742172115783</v>
      </c>
      <c r="M22" s="443">
        <f>60000/L22</f>
        <v>20924.7211727798</v>
      </c>
      <c r="N22" s="443">
        <f>1+435.68*EXP(-0.27*$A22)</f>
        <v>3.57772706717371</v>
      </c>
      <c r="O22" s="443">
        <f>100000/N22</f>
        <v>27950.7067259317</v>
      </c>
      <c r="P22" s="443">
        <f>1+392.01*EXP(-0.2528*$A22)</f>
        <v>4.21583598288407</v>
      </c>
      <c r="Q22" s="443">
        <f>90000/P22</f>
        <v>21348.0790916421</v>
      </c>
      <c r="R22" s="443">
        <f>1+435.68*EXP(-0.2528*$A22)</f>
        <v>4.57408081687439</v>
      </c>
      <c r="S22" s="443">
        <f>100000/R22</f>
        <v>21862.3159501439</v>
      </c>
      <c r="T22" s="443">
        <f>1+872.36*EXP(-0.1428*($A22+13))</f>
        <v>10.0394848101192</v>
      </c>
      <c r="U22" s="443">
        <f>200000/T22</f>
        <v>19921.3409634737</v>
      </c>
    </row>
    <row r="23" ht="26" customHeight="1">
      <c r="A23" s="451">
        <f>A22+1</f>
        <v>20</v>
      </c>
      <c r="B23" s="452">
        <v>24747</v>
      </c>
      <c r="C23" s="453">
        <f>'Italy-main'!H25/'Italy-main'!G24</f>
        <v>0.119885453574722</v>
      </c>
      <c r="D23" s="444">
        <f>1+435.68*EXP(-0.2528*$A23)</f>
        <v>3.77571404864446</v>
      </c>
      <c r="E23" s="445">
        <f>100000/D23</f>
        <v>26485.056524845</v>
      </c>
      <c r="F23" s="445">
        <f>1+348.34*EXP(-0.2528*$A23)</f>
        <v>3.2192715564286</v>
      </c>
      <c r="G23" s="445">
        <f>80000/F23</f>
        <v>24850.3422584053</v>
      </c>
      <c r="H23" s="445">
        <f>1+217.34*EXP(-0.2528*$A23)</f>
        <v>2.38467152803064</v>
      </c>
      <c r="I23" s="445">
        <f>50000/H23</f>
        <v>20967.2482823209</v>
      </c>
      <c r="J23" s="445">
        <f>1+217.34*EXP(-0.27*$A23)</f>
        <v>1.98163370206744</v>
      </c>
      <c r="K23" s="445">
        <f>50000/J23</f>
        <v>25231.7065196433</v>
      </c>
      <c r="L23" s="445">
        <f>1+261.01*EXP(-0.26*$A23)</f>
        <v>2.43987847946277</v>
      </c>
      <c r="M23" s="445">
        <f>60000/L23</f>
        <v>24591.388671624</v>
      </c>
      <c r="N23" s="445">
        <f>1+435.68*EXP(-0.27*$A23)</f>
        <v>2.96778398507749</v>
      </c>
      <c r="O23" s="445">
        <f>100000/N23</f>
        <v>33695.1747508635</v>
      </c>
      <c r="P23" s="445">
        <f>1+392.01*EXP(-0.2528*$A23)</f>
        <v>3.49749280253653</v>
      </c>
      <c r="Q23" s="445">
        <f>90000/P23</f>
        <v>25732.7191451911</v>
      </c>
      <c r="R23" s="445">
        <f>1+435.68*EXP(-0.2528*$A23)</f>
        <v>3.77571404864446</v>
      </c>
      <c r="S23" s="445">
        <f>100000/R23</f>
        <v>26485.056524845</v>
      </c>
      <c r="T23" s="445">
        <f>1+872.36*EXP(-0.1428*($A23+13))</f>
        <v>8.83657739864838</v>
      </c>
      <c r="U23" s="445">
        <f>200000/T23</f>
        <v>22633.1973316492</v>
      </c>
    </row>
    <row r="24" ht="26" customHeight="1">
      <c r="A24" s="449">
        <f>A23+1</f>
        <v>21</v>
      </c>
      <c r="B24" s="454">
        <v>27980</v>
      </c>
      <c r="C24" s="455">
        <f>'Italy-main'!H26/'Italy-main'!G25</f>
        <v>0.129545356043861</v>
      </c>
      <c r="D24" s="442">
        <f>1+435.68*EXP(-0.2528*$A24)</f>
        <v>3.15568390156887</v>
      </c>
      <c r="E24" s="443">
        <f>100000/D24</f>
        <v>31688.8519633682</v>
      </c>
      <c r="F24" s="443">
        <f>1+348.34*EXP(-0.2528*$A24)</f>
        <v>2.72353775769487</v>
      </c>
      <c r="G24" s="443">
        <f>80000/F24</f>
        <v>29373.5600962294</v>
      </c>
      <c r="H24" s="443">
        <f>1+217.34*EXP(-0.2528*$A24)</f>
        <v>2.07536802048976</v>
      </c>
      <c r="I24" s="443">
        <f>50000/H24</f>
        <v>24092.1125826159</v>
      </c>
      <c r="J24" s="443">
        <f>1+217.34*EXP(-0.27*$A24)</f>
        <v>1.74935903910825</v>
      </c>
      <c r="K24" s="443">
        <f>50000/J24</f>
        <v>28581.8970732777</v>
      </c>
      <c r="L24" s="443">
        <f>1+261.01*EXP(-0.26*$A24)</f>
        <v>2.1102205849542</v>
      </c>
      <c r="M24" s="443">
        <f>60000/L24</f>
        <v>28433.0464918208</v>
      </c>
      <c r="N24" s="443">
        <f>1+435.68*EXP(-0.27*$A24)</f>
        <v>2.50216594349261</v>
      </c>
      <c r="O24" s="443">
        <f>100000/N24</f>
        <v>39965.3749025201</v>
      </c>
      <c r="P24" s="443">
        <f>1+392.01*EXP(-0.2528*$A24)</f>
        <v>2.93961082963187</v>
      </c>
      <c r="Q24" s="443">
        <f>90000/P24</f>
        <v>30616.2976040168</v>
      </c>
      <c r="R24" s="443">
        <f>1+435.68*EXP(-0.2528*$A24)</f>
        <v>3.15568390156887</v>
      </c>
      <c r="S24" s="443">
        <f>100000/R24</f>
        <v>31688.8519633682</v>
      </c>
      <c r="T24" s="443">
        <f>1+872.36*EXP(-0.1428*($A24+13))</f>
        <v>7.79374395941897</v>
      </c>
      <c r="U24" s="443">
        <f>200000/T24</f>
        <v>25661.6076998904</v>
      </c>
    </row>
    <row r="25" ht="27" customHeight="1">
      <c r="A25" s="449">
        <f>A24+1</f>
        <v>22</v>
      </c>
      <c r="B25" s="71">
        <v>31506</v>
      </c>
      <c r="C25" s="456">
        <f>'Italy-main'!H27/'Italy-main'!G26</f>
        <v>0.1016038677001</v>
      </c>
      <c r="D25" s="444">
        <f>1+435.68*EXP(-0.2528*$A25)</f>
        <v>2.67415411027391</v>
      </c>
      <c r="E25" s="445">
        <f>100000/D25</f>
        <v>37395.0026349667</v>
      </c>
      <c r="F25" s="445">
        <f>1+348.34*EXP(-0.2528*$A25)</f>
        <v>2.33853939307018</v>
      </c>
      <c r="G25" s="445">
        <f>80000/F25</f>
        <v>34209.3873796032</v>
      </c>
      <c r="H25" s="445">
        <f>1+217.34*EXP(-0.2528*$A25)</f>
        <v>1.83515574349737</v>
      </c>
      <c r="I25" s="445">
        <f>50000/H25</f>
        <v>27245.6439608291</v>
      </c>
      <c r="J25" s="445">
        <f>1+217.34*EXP(-0.27*$A25)</f>
        <v>1.57204532435121</v>
      </c>
      <c r="K25" s="445">
        <f>50000/J25</f>
        <v>31805.698745127</v>
      </c>
      <c r="L25" s="445">
        <f>1+261.01*EXP(-0.26*$A25)</f>
        <v>1.8560373426207</v>
      </c>
      <c r="M25" s="445">
        <f>60000/L25</f>
        <v>32326.935790678</v>
      </c>
      <c r="N25" s="445">
        <f>1+435.68*EXP(-0.27*$A25)</f>
        <v>2.14672267835343</v>
      </c>
      <c r="O25" s="445">
        <f>100000/N25</f>
        <v>46582.635478888</v>
      </c>
      <c r="P25" s="445">
        <f>1+392.01*EXP(-0.2528*$A25)</f>
        <v>2.50634675167205</v>
      </c>
      <c r="Q25" s="445">
        <f>90000/P25</f>
        <v>35908.8382084237</v>
      </c>
      <c r="R25" s="445">
        <f>1+435.68*EXP(-0.2528*$A25)</f>
        <v>2.67415411027391</v>
      </c>
      <c r="S25" s="445">
        <f>100000/R25</f>
        <v>37395.0026349667</v>
      </c>
      <c r="T25" s="445">
        <f>1+872.36*EXP(-0.1428*($A25+13))</f>
        <v>6.88968303868247</v>
      </c>
      <c r="U25" s="445">
        <f>200000/T25</f>
        <v>29028.9116171368</v>
      </c>
    </row>
    <row r="26" ht="28" customHeight="1">
      <c r="A26" s="457">
        <f>A25+1</f>
        <v>23</v>
      </c>
      <c r="B26" s="73">
        <v>35713</v>
      </c>
      <c r="C26" s="458">
        <f>'Italy-main'!H28/'Italy-main'!G27</f>
        <v>0.156043190525949</v>
      </c>
      <c r="D26" s="442">
        <f>1+435.68*EXP(-0.2528*$A26)</f>
        <v>2.30018690723033</v>
      </c>
      <c r="E26" s="443">
        <f>100000/D26</f>
        <v>43474.7279387007</v>
      </c>
      <c r="F26" s="443">
        <f>1+348.34*EXP(-0.2528*$A26)</f>
        <v>2.03954073463233</v>
      </c>
      <c r="G26" s="443">
        <f>80000/F26</f>
        <v>39224.5168932219</v>
      </c>
      <c r="H26" s="443">
        <f>1+217.34*EXP(-0.2528*$A26)</f>
        <v>1.64860131843886</v>
      </c>
      <c r="I26" s="443">
        <f>50000/H26</f>
        <v>30328.7395447114</v>
      </c>
      <c r="J26" s="443">
        <f>1+217.34*EXP(-0.27*$A26)</f>
        <v>1.43668767044099</v>
      </c>
      <c r="K26" s="443">
        <f>50000/J26</f>
        <v>34802.275420553</v>
      </c>
      <c r="L26" s="443">
        <f>1+261.01*EXP(-0.26*$A26)</f>
        <v>1.66004895053476</v>
      </c>
      <c r="M26" s="443">
        <f>60000/L26</f>
        <v>36143.5125034547</v>
      </c>
      <c r="N26" s="443">
        <f>1+435.68*EXP(-0.27*$A26)</f>
        <v>1.87538457834604</v>
      </c>
      <c r="O26" s="443">
        <f>100000/N26</f>
        <v>53322.3964591802</v>
      </c>
      <c r="P26" s="443">
        <f>1+392.01*EXP(-0.2528*$A26)</f>
        <v>2.16986382093133</v>
      </c>
      <c r="Q26" s="443">
        <f>90000/P26</f>
        <v>41477.2572968985</v>
      </c>
      <c r="R26" s="443">
        <f>1+435.68*EXP(-0.2528*$A26)</f>
        <v>2.30018690723033</v>
      </c>
      <c r="S26" s="443">
        <f>100000/R26</f>
        <v>43474.7279387007</v>
      </c>
      <c r="T26" s="443">
        <f>1+872.36*EXP(-0.1428*($A26+13))</f>
        <v>6.10592782173538</v>
      </c>
      <c r="U26" s="443">
        <f>200000/T26</f>
        <v>32755.0547335421</v>
      </c>
    </row>
    <row r="27" ht="27" customHeight="1">
      <c r="A27" s="449">
        <f>A26+1</f>
        <v>24</v>
      </c>
      <c r="B27" s="76">
        <v>41035</v>
      </c>
      <c r="C27" s="456">
        <f>'Italy-main'!H29/'Italy-main'!G28</f>
        <v>0.140705031636035</v>
      </c>
      <c r="D27" s="444">
        <f>1+435.68*EXP(-0.2528*$A27)</f>
        <v>2.00975530469927</v>
      </c>
      <c r="E27" s="445">
        <f>100000/D27</f>
        <v>49757.3011829734</v>
      </c>
      <c r="F27" s="445">
        <f>1+348.34*EXP(-0.2528*$A27)</f>
        <v>1.80733144243239</v>
      </c>
      <c r="G27" s="445">
        <f>80000/F27</f>
        <v>44264.1554956474</v>
      </c>
      <c r="H27" s="445">
        <f>1+217.34*EXP(-0.2528*$A27)</f>
        <v>1.50371882556771</v>
      </c>
      <c r="I27" s="445">
        <f>50000/H27</f>
        <v>33250.8971423718</v>
      </c>
      <c r="J27" s="445">
        <f>1+217.34*EXP(-0.27*$A27)</f>
        <v>1.33335841304438</v>
      </c>
      <c r="K27" s="445">
        <f>50000/J27</f>
        <v>37499.2946463944</v>
      </c>
      <c r="L27" s="445">
        <f>1+261.01*EXP(-0.26*$A27)</f>
        <v>1.5089317900178</v>
      </c>
      <c r="M27" s="445">
        <f>60000/L27</f>
        <v>39763.2287933255</v>
      </c>
      <c r="N27" s="445">
        <f>1+435.68*EXP(-0.27*$A27)</f>
        <v>1.66825063676808</v>
      </c>
      <c r="O27" s="445">
        <f>100000/N27</f>
        <v>59943.0312184571</v>
      </c>
      <c r="P27" s="445">
        <f>1+392.01*EXP(-0.2528*$A27)</f>
        <v>1.90854337356583</v>
      </c>
      <c r="Q27" s="445">
        <f>90000/P27</f>
        <v>47156.3817969975</v>
      </c>
      <c r="R27" s="445">
        <f>1+435.68*EXP(-0.2528*$A27)</f>
        <v>2.00975530469927</v>
      </c>
      <c r="S27" s="445">
        <f>100000/R27</f>
        <v>49757.3011829734</v>
      </c>
      <c r="T27" s="445">
        <f>1+872.36*EXP(-0.1428*($A27+13))</f>
        <v>5.42646892023639</v>
      </c>
      <c r="U27" s="445">
        <f>200000/T27</f>
        <v>36856.3798926702</v>
      </c>
    </row>
    <row r="28" ht="26" customHeight="1">
      <c r="A28" s="449">
        <f>A27+1</f>
        <v>25</v>
      </c>
      <c r="B28" s="49">
        <v>47021</v>
      </c>
      <c r="C28" s="455">
        <f>'Italy-main'!H30/'Italy-main'!G29</f>
        <v>0.127337559429477</v>
      </c>
      <c r="D28" s="442">
        <f>1+435.68*EXP(-0.2528*$A28)</f>
        <v>1.78419938679454</v>
      </c>
      <c r="E28" s="443">
        <f>100000/D28</f>
        <v>56047.5475667875</v>
      </c>
      <c r="F28" s="443">
        <f>1+348.34*EXP(-0.2528*$A28)</f>
        <v>1.62699232096036</v>
      </c>
      <c r="G28" s="443">
        <f>80000/F28</f>
        <v>49170.4840701268</v>
      </c>
      <c r="H28" s="443">
        <f>1+217.34*EXP(-0.2528*$A28)</f>
        <v>1.39119972164416</v>
      </c>
      <c r="I28" s="443">
        <f>50000/H28</f>
        <v>35940.2027056967</v>
      </c>
      <c r="J28" s="443">
        <f>1+217.34*EXP(-0.27*$A28)</f>
        <v>1.25447897678275</v>
      </c>
      <c r="K28" s="443">
        <f>50000/J28</f>
        <v>39857.1844768818</v>
      </c>
      <c r="L28" s="443">
        <f>1+261.01*EXP(-0.26*$A28)</f>
        <v>1.39241266375908</v>
      </c>
      <c r="M28" s="443">
        <f>60000/L28</f>
        <v>43090.6738796951</v>
      </c>
      <c r="N28" s="443">
        <f>1+435.68*EXP(-0.27*$A28)</f>
        <v>1.5101288331863</v>
      </c>
      <c r="O28" s="443">
        <f>100000/N28</f>
        <v>66219.515714434</v>
      </c>
      <c r="P28" s="443">
        <f>1+392.01*EXP(-0.2528*$A28)</f>
        <v>1.70559585387745</v>
      </c>
      <c r="Q28" s="443">
        <f>90000/P28</f>
        <v>52767.4828684631</v>
      </c>
      <c r="R28" s="443">
        <f>1+435.68*EXP(-0.2528*$A28)</f>
        <v>1.78419938679454</v>
      </c>
      <c r="S28" s="443">
        <f>100000/R28</f>
        <v>56047.5475667875</v>
      </c>
      <c r="T28" s="443">
        <f>1+872.36*EXP(-0.1428*($A28+13))</f>
        <v>4.83742735618212</v>
      </c>
      <c r="U28" s="443">
        <f>200000/T28</f>
        <v>41344.2901099909</v>
      </c>
    </row>
    <row r="29" ht="26" customHeight="1">
      <c r="A29" s="449">
        <f>A28+1</f>
        <v>26</v>
      </c>
      <c r="B29" s="45">
        <v>53578</v>
      </c>
      <c r="C29" s="456">
        <f>'Italy-main'!H31/'Italy-main'!G30</f>
        <v>0.0927110423841991</v>
      </c>
      <c r="D29" s="444">
        <f>1+435.68*EXP(-0.2528*$A29)</f>
        <v>1.60902743009812</v>
      </c>
      <c r="E29" s="445">
        <f>100000/D29</f>
        <v>62149.3444607727</v>
      </c>
      <c r="F29" s="445">
        <f>1+348.34*EXP(-0.2528*$A29)</f>
        <v>1.48693677699316</v>
      </c>
      <c r="G29" s="445">
        <f>80000/F29</f>
        <v>53801.8840059721</v>
      </c>
      <c r="H29" s="445">
        <f>1+217.34*EXP(-0.2528*$A29)</f>
        <v>1.30381477611441</v>
      </c>
      <c r="I29" s="445">
        <f>50000/H29</f>
        <v>38349.0054845125</v>
      </c>
      <c r="J29" s="445">
        <f>1+217.34*EXP(-0.27*$A29)</f>
        <v>1.19426403261578</v>
      </c>
      <c r="K29" s="445">
        <f>50000/J29</f>
        <v>41866.7887790991</v>
      </c>
      <c r="L29" s="445">
        <f>1+261.01*EXP(-0.26*$A29)</f>
        <v>1.30257040668084</v>
      </c>
      <c r="M29" s="445">
        <f>60000/L29</f>
        <v>46062.7691925611</v>
      </c>
      <c r="N29" s="445">
        <f>1+435.68*EXP(-0.27*$A29)</f>
        <v>1.38942189072441</v>
      </c>
      <c r="O29" s="445">
        <f>100000/N29</f>
        <v>71972.379784417</v>
      </c>
      <c r="P29" s="445">
        <f>1+392.01*EXP(-0.2528*$A29)</f>
        <v>1.54798210354564</v>
      </c>
      <c r="Q29" s="445">
        <f>90000/P29</f>
        <v>58140.2070436446</v>
      </c>
      <c r="R29" s="445">
        <f>1+435.68*EXP(-0.2528*$A29)</f>
        <v>1.60902743009812</v>
      </c>
      <c r="S29" s="445">
        <f>100000/R29</f>
        <v>62149.3444607727</v>
      </c>
      <c r="T29" s="445">
        <f>1+872.36*EXP(-0.1428*($A29+13))</f>
        <v>4.32677106274327</v>
      </c>
      <c r="U29" s="445">
        <f>200000/T29</f>
        <v>46223.8461660589</v>
      </c>
    </row>
    <row r="30" ht="26" customHeight="1">
      <c r="A30" s="449">
        <f>A29+1</f>
        <v>27</v>
      </c>
      <c r="B30" s="49">
        <v>59138</v>
      </c>
      <c r="C30" s="455">
        <f>'Italy-main'!H32/'Italy-main'!G31</f>
        <v>0.0810497877267464</v>
      </c>
      <c r="D30" s="442">
        <f>1+435.68*EXP(-0.2528*$A30)</f>
        <v>1.472984826127</v>
      </c>
      <c r="E30" s="443">
        <f>100000/D30</f>
        <v>67889.3619447089</v>
      </c>
      <c r="F30" s="443">
        <f>1+348.34*EXP(-0.2528*$A30)</f>
        <v>1.37816639352984</v>
      </c>
      <c r="G30" s="443">
        <f>80000/F30</f>
        <v>58048.1430802411</v>
      </c>
      <c r="H30" s="443">
        <f>1+217.34*EXP(-0.2528*$A30)</f>
        <v>1.2359496008778</v>
      </c>
      <c r="I30" s="443">
        <f>50000/H30</f>
        <v>40454.7240150317</v>
      </c>
      <c r="J30" s="443">
        <f>1+217.34*EXP(-0.27*$A30)</f>
        <v>1.14829717898607</v>
      </c>
      <c r="K30" s="443">
        <f>50000/J30</f>
        <v>43542.7352039211</v>
      </c>
      <c r="L30" s="443">
        <f>1+261.01*EXP(-0.26*$A30)</f>
        <v>1.23329739188849</v>
      </c>
      <c r="M30" s="443">
        <f>60000/L30</f>
        <v>48650.066394874</v>
      </c>
      <c r="N30" s="443">
        <f>1+435.68*EXP(-0.27*$A30)</f>
        <v>1.2972766860249</v>
      </c>
      <c r="O30" s="443">
        <f>100000/N30</f>
        <v>77084.5580416764</v>
      </c>
      <c r="P30" s="443">
        <f>1+392.01*EXP(-0.2528*$A30)</f>
        <v>1.42557560982842</v>
      </c>
      <c r="Q30" s="443">
        <f>90000/P30</f>
        <v>63132.3932448818</v>
      </c>
      <c r="R30" s="443">
        <f>1+435.68*EXP(-0.2528*$A30)</f>
        <v>1.472984826127</v>
      </c>
      <c r="S30" s="443">
        <f>100000/R30</f>
        <v>67889.3619447089</v>
      </c>
      <c r="T30" s="443">
        <f>1+872.36*EXP(-0.1428*($A30+13))</f>
        <v>3.88406911106118</v>
      </c>
      <c r="U30" s="443">
        <f>200000/T30</f>
        <v>51492.3896257236</v>
      </c>
    </row>
    <row r="31" ht="26" customHeight="1">
      <c r="A31" s="449">
        <f>A30+1</f>
        <v>28</v>
      </c>
      <c r="B31" s="45">
        <v>63927</v>
      </c>
      <c r="C31" s="456">
        <f>'Italy-main'!H33/'Italy-main'!G32</f>
        <v>0.0716410805664644</v>
      </c>
      <c r="D31" s="444">
        <f>1+435.68*EXP(-0.2528*$A31)</f>
        <v>1.36733098492846</v>
      </c>
      <c r="E31" s="445">
        <f>100000/D31</f>
        <v>73135.181680412294</v>
      </c>
      <c r="F31" s="445">
        <f>1+348.34*EXP(-0.2528*$A31)</f>
        <v>1.29369279124582</v>
      </c>
      <c r="G31" s="445">
        <f>80000/F31</f>
        <v>61838.4832483764</v>
      </c>
      <c r="H31" s="445">
        <f>1+217.34*EXP(-0.2528*$A31)</f>
        <v>1.1832439319325</v>
      </c>
      <c r="I31" s="445">
        <f>50000/H31</f>
        <v>42256.7136417416</v>
      </c>
      <c r="J31" s="445">
        <f>1+217.34*EXP(-0.27*$A31)</f>
        <v>1.11320702550597</v>
      </c>
      <c r="K31" s="445">
        <f>50000/J31</f>
        <v>44915.2752851827</v>
      </c>
      <c r="L31" s="445">
        <f>1+261.01*EXP(-0.26*$A31)</f>
        <v>1.17988432397946</v>
      </c>
      <c r="M31" s="445">
        <f>60000/L31</f>
        <v>50852.4427188207</v>
      </c>
      <c r="N31" s="445">
        <f>1+435.68*EXP(-0.27*$A31)</f>
        <v>1.22693492625582</v>
      </c>
      <c r="O31" s="445">
        <f>100000/N31</f>
        <v>81503.9150488326</v>
      </c>
      <c r="P31" s="445">
        <f>1+392.01*EXP(-0.2528*$A31)</f>
        <v>1.33051188808714</v>
      </c>
      <c r="Q31" s="445">
        <f>90000/P31</f>
        <v>67643.1385587932</v>
      </c>
      <c r="R31" s="445">
        <f>1+435.68*EXP(-0.2528*$A31)</f>
        <v>1.36733098492846</v>
      </c>
      <c r="S31" s="445">
        <f>100000/R31</f>
        <v>73135.181680412294</v>
      </c>
      <c r="T31" s="445">
        <f>1+872.36*EXP(-0.1428*($A31+13))</f>
        <v>3.50027864271437</v>
      </c>
      <c r="U31" s="445">
        <f>200000/T31</f>
        <v>57138.3082361996</v>
      </c>
    </row>
    <row r="32" ht="26" customHeight="1">
      <c r="A32" s="449">
        <f>A31+1</f>
        <v>29</v>
      </c>
      <c r="B32" s="49">
        <v>69176</v>
      </c>
      <c r="C32" s="455">
        <f>'Italy-main'!H34/'Italy-main'!G33</f>
        <v>0.0646122524523413</v>
      </c>
      <c r="D32" s="442">
        <f>1+435.68*EXP(-0.2528*$A32)</f>
        <v>1.28527776164278</v>
      </c>
      <c r="E32" s="443">
        <f>100000/D32</f>
        <v>77804.1937582308</v>
      </c>
      <c r="F32" s="443">
        <f>1+348.34*EXP(-0.2528*$A32)</f>
        <v>1.22808863269061</v>
      </c>
      <c r="G32" s="443">
        <f>80000/F32</f>
        <v>65141.8780945221</v>
      </c>
      <c r="H32" s="443">
        <f>1+217.34*EXP(-0.2528*$A32)</f>
        <v>1.14231148713607</v>
      </c>
      <c r="I32" s="443">
        <f>50000/H32</f>
        <v>43770.8983609688</v>
      </c>
      <c r="J32" s="443">
        <f>1+217.34*EXP(-0.27*$A32)</f>
        <v>1.08641992188613</v>
      </c>
      <c r="K32" s="443">
        <f>50000/J32</f>
        <v>46022.720122064</v>
      </c>
      <c r="L32" s="443">
        <f>1+261.01*EXP(-0.26*$A32)</f>
        <v>1.13870009326556</v>
      </c>
      <c r="M32" s="443">
        <f>60000/L32</f>
        <v>52691.6616191119</v>
      </c>
      <c r="N32" s="443">
        <f>1+435.68*EXP(-0.27*$A32)</f>
        <v>1.17323746925254</v>
      </c>
      <c r="O32" s="443">
        <f>100000/N32</f>
        <v>85234.2365639832</v>
      </c>
      <c r="P32" s="443">
        <f>1+392.01*EXP(-0.2528*$A32)</f>
        <v>1.2566831971667</v>
      </c>
      <c r="Q32" s="443">
        <f>90000/P32</f>
        <v>71617.0950665313</v>
      </c>
      <c r="R32" s="443">
        <f>1+435.68*EXP(-0.2528*$A32)</f>
        <v>1.28527776164278</v>
      </c>
      <c r="S32" s="443">
        <f>100000/R32</f>
        <v>77804.1937582308</v>
      </c>
      <c r="T32" s="443">
        <f>1+872.36*EXP(-0.1428*($A32+13))</f>
        <v>3.16756015562799</v>
      </c>
      <c r="U32" s="443">
        <f>200000/T32</f>
        <v>63140.079485041</v>
      </c>
    </row>
    <row r="33" ht="26" customHeight="1">
      <c r="A33" s="449">
        <f>A32+1</f>
        <v>30</v>
      </c>
      <c r="B33" s="45">
        <v>74386</v>
      </c>
      <c r="C33" s="456">
        <f>'Italy-main'!H35/'Italy-main'!G34</f>
        <v>0.0780932181290311</v>
      </c>
      <c r="D33" s="444">
        <f>1+435.68*EXP(-0.2528*$A33)</f>
        <v>1.22155332554852</v>
      </c>
      <c r="E33" s="445">
        <f>100000/D33</f>
        <v>81862.9837179613</v>
      </c>
      <c r="F33" s="445">
        <f>1+348.34*EXP(-0.2528*$A33)</f>
        <v>1.17713892173516</v>
      </c>
      <c r="G33" s="445">
        <f>80000/F33</f>
        <v>67961.392256128995</v>
      </c>
      <c r="H33" s="445">
        <f>1+217.34*EXP(-0.2528*$A33)</f>
        <v>1.11052240124568</v>
      </c>
      <c r="I33" s="445">
        <f>50000/H33</f>
        <v>45023.8553890626</v>
      </c>
      <c r="J33" s="445">
        <f>1+217.34*EXP(-0.27*$A33)</f>
        <v>1.06597119627006</v>
      </c>
      <c r="K33" s="445">
        <f>50000/J33</f>
        <v>46905.582603878</v>
      </c>
      <c r="L33" s="445">
        <f>1+261.01*EXP(-0.26*$A33)</f>
        <v>1.10694492686351</v>
      </c>
      <c r="M33" s="445">
        <f>60000/L33</f>
        <v>54203.238610983</v>
      </c>
      <c r="N33" s="445">
        <f>1+435.68*EXP(-0.27*$A33)</f>
        <v>1.1322459316782</v>
      </c>
      <c r="O33" s="445">
        <f>100000/N33</f>
        <v>88320.0347222986</v>
      </c>
      <c r="P33" s="445">
        <f>1+392.01*EXP(-0.2528*$A33)</f>
        <v>1.19934612364184</v>
      </c>
      <c r="Q33" s="445">
        <f>90000/P33</f>
        <v>75040.8895529783</v>
      </c>
      <c r="R33" s="445">
        <f>1+435.68*EXP(-0.2528*$A33)</f>
        <v>1.22155332554852</v>
      </c>
      <c r="S33" s="445">
        <f>100000/R33</f>
        <v>81862.9837179613</v>
      </c>
      <c r="T33" s="445">
        <f>1+872.36*EXP(-0.1428*($A33+13))</f>
        <v>2.87911737036053</v>
      </c>
      <c r="U33" s="445">
        <f>200000/T33</f>
        <v>69465.7335122658</v>
      </c>
    </row>
    <row r="34" ht="26" customHeight="1">
      <c r="A34" s="449">
        <f>A33+1</f>
        <v>31</v>
      </c>
      <c r="B34" s="49">
        <v>80539</v>
      </c>
      <c r="C34" s="455">
        <f>'Italy-main'!H36/'Italy-main'!G35</f>
        <v>0.0709689903729863</v>
      </c>
      <c r="D34" s="442">
        <f>1+435.68*EXP(-0.2528*$A34)</f>
        <v>1.17206345064876</v>
      </c>
      <c r="E34" s="443">
        <f>100000/D34</f>
        <v>85319.612982256207</v>
      </c>
      <c r="F34" s="443">
        <f>1+348.34*EXP(-0.2528*$A34)</f>
        <v>1.13757019463594</v>
      </c>
      <c r="G34" s="443">
        <f>80000/F34</f>
        <v>70325.3305837559</v>
      </c>
      <c r="H34" s="443">
        <f>1+217.34*EXP(-0.2528*$A34)</f>
        <v>1.08583425992472</v>
      </c>
      <c r="I34" s="443">
        <f>50000/H34</f>
        <v>46047.543207438</v>
      </c>
      <c r="J34" s="443">
        <f>1+217.34*EXP(-0.27*$A34)</f>
        <v>1.05036105844944</v>
      </c>
      <c r="K34" s="443">
        <f>50000/J34</f>
        <v>47602.6787148895</v>
      </c>
      <c r="L34" s="443">
        <f>1+261.01*EXP(-0.26*$A34)</f>
        <v>1.08246005545176</v>
      </c>
      <c r="M34" s="443">
        <f>60000/L34</f>
        <v>55429.2970884355</v>
      </c>
      <c r="N34" s="443">
        <f>1+435.68*EXP(-0.27*$A34)</f>
        <v>1.10095383245261</v>
      </c>
      <c r="O34" s="443">
        <f>100000/N34</f>
        <v>90830.330075902093</v>
      </c>
      <c r="P34" s="443">
        <f>1+392.01*EXP(-0.2528*$A34)</f>
        <v>1.15481682264235</v>
      </c>
      <c r="Q34" s="443">
        <f>90000/P34</f>
        <v>77934.4379432142</v>
      </c>
      <c r="R34" s="443">
        <f>1+435.68*EXP(-0.2528*$A34)</f>
        <v>1.17206345064876</v>
      </c>
      <c r="S34" s="443">
        <f>100000/R34</f>
        <v>85319.612982256207</v>
      </c>
      <c r="T34" s="443">
        <f>1+872.36*EXP(-0.1428*($A34+13))</f>
        <v>2.62905840579434</v>
      </c>
      <c r="U34" s="443">
        <f>200000/T34</f>
        <v>76072.8630292914</v>
      </c>
    </row>
    <row r="35" ht="26" customHeight="1">
      <c r="A35" s="449">
        <f>A34+1</f>
        <v>32</v>
      </c>
      <c r="B35" s="45">
        <v>86498</v>
      </c>
      <c r="C35" s="456">
        <f>'Italy-main'!H37/'Italy-main'!G36</f>
        <v>0.0549733489926823</v>
      </c>
      <c r="D35" s="444">
        <f>1+435.68*EXP(-0.2528*$A35)</f>
        <v>1.13362846608535</v>
      </c>
      <c r="E35" s="445">
        <f>100000/D35</f>
        <v>88212.322636287</v>
      </c>
      <c r="F35" s="445">
        <f>1+348.34*EXP(-0.2528*$A35)</f>
        <v>1.1068402035351</v>
      </c>
      <c r="G35" s="445">
        <f>80000/F35</f>
        <v>72277.8227105328</v>
      </c>
      <c r="H35" s="445">
        <f>1+217.34*EXP(-0.2528*$A35)</f>
        <v>1.06666087683389</v>
      </c>
      <c r="I35" s="445">
        <f>50000/H35</f>
        <v>46875.2544373918</v>
      </c>
      <c r="J35" s="445">
        <f>1+217.34*EXP(-0.27*$A35)</f>
        <v>1.0384445993334</v>
      </c>
      <c r="K35" s="445">
        <f>50000/J35</f>
        <v>48148.9335416604</v>
      </c>
      <c r="L35" s="445">
        <f>1+261.01*EXP(-0.26*$A35)</f>
        <v>1.06358095652153</v>
      </c>
      <c r="M35" s="445">
        <f>60000/L35</f>
        <v>56413.1950953989</v>
      </c>
      <c r="N35" s="445">
        <f>1+435.68*EXP(-0.27*$A35)</f>
        <v>1.07706608556904</v>
      </c>
      <c r="O35" s="445">
        <f>100000/N35</f>
        <v>92844.813646850307</v>
      </c>
      <c r="P35" s="445">
        <f>1+392.01*EXP(-0.2528*$A35)</f>
        <v>1.12023433481022</v>
      </c>
      <c r="Q35" s="445">
        <f>90000/P35</f>
        <v>80340.333449293</v>
      </c>
      <c r="R35" s="445">
        <f>1+435.68*EXP(-0.2528*$A35)</f>
        <v>1.13362846608535</v>
      </c>
      <c r="S35" s="445">
        <f>100000/R35</f>
        <v>88212.322636287</v>
      </c>
      <c r="T35" s="445">
        <f>1+872.36*EXP(-0.1428*($A35+13))</f>
        <v>2.41227542853272</v>
      </c>
      <c r="U35" s="445">
        <f>200000/T35</f>
        <v>82909.2721479367</v>
      </c>
    </row>
    <row r="36" ht="26" customHeight="1">
      <c r="A36" s="449">
        <f>A35+1</f>
        <v>33</v>
      </c>
      <c r="B36" s="49">
        <v>92472</v>
      </c>
      <c r="C36" s="455">
        <f>'Italy-main'!H38/'Italy-main'!G37</f>
        <v>0.0544494398058945</v>
      </c>
      <c r="D36" s="442">
        <f>1+435.68*EXP(-0.2528*$A36)</f>
        <v>1.10377896573035</v>
      </c>
      <c r="E36" s="443">
        <f>100000/D36</f>
        <v>90597.8489396488</v>
      </c>
      <c r="F36" s="443">
        <f>1+348.34*EXP(-0.2528*$A36)</f>
        <v>1.08297457978909</v>
      </c>
      <c r="G36" s="443">
        <f>80000/F36</f>
        <v>73870.6166266433</v>
      </c>
      <c r="H36" s="443">
        <f>1+217.34*EXP(-0.2528*$A36)</f>
        <v>1.05177038287696</v>
      </c>
      <c r="I36" s="443">
        <f>50000/H36</f>
        <v>47538.8932926905</v>
      </c>
      <c r="J36" s="443">
        <f>1+217.34*EXP(-0.27*$A36)</f>
        <v>1.02934781879911</v>
      </c>
      <c r="K36" s="443">
        <f>50000/J36</f>
        <v>48574.4459616503</v>
      </c>
      <c r="L36" s="443">
        <f>1+261.01*EXP(-0.26*$A36)</f>
        <v>1.04902419735283</v>
      </c>
      <c r="M36" s="443">
        <f>60000/L36</f>
        <v>57196.0114470263</v>
      </c>
      <c r="N36" s="443">
        <f>1+435.68*EXP(-0.27*$A36)</f>
        <v>1.05883066943222</v>
      </c>
      <c r="O36" s="443">
        <f>100000/N36</f>
        <v>94443.8075765441</v>
      </c>
      <c r="P36" s="443">
        <f>1+392.01*EXP(-0.2528*$A36)</f>
        <v>1.09337677275972</v>
      </c>
      <c r="Q36" s="443">
        <f>90000/P36</f>
        <v>82313.8027459985</v>
      </c>
      <c r="R36" s="443">
        <f>1+435.68*EXP(-0.2528*$A36)</f>
        <v>1.10377896573035</v>
      </c>
      <c r="S36" s="443">
        <f>100000/R36</f>
        <v>90597.8489396488</v>
      </c>
      <c r="T36" s="443">
        <f>1+872.36*EXP(-0.1428*($A36+13))</f>
        <v>2.22434031766022</v>
      </c>
      <c r="U36" s="443">
        <f>200000/T36</f>
        <v>89914.2988202361</v>
      </c>
    </row>
    <row r="37" ht="26" customHeight="1">
      <c r="A37" s="449">
        <f>A36+1</f>
        <v>34</v>
      </c>
      <c r="B37" s="45">
        <v>97689</v>
      </c>
      <c r="C37" s="456">
        <f>'Italy-main'!H39/'Italy-main'!G38</f>
        <v>0.0223064428803465</v>
      </c>
      <c r="D37" s="444">
        <f>1+435.68*EXP(-0.2528*$A37)</f>
        <v>1.08059715151697</v>
      </c>
      <c r="E37" s="445">
        <f>100000/D37</f>
        <v>92541.4247664983</v>
      </c>
      <c r="F37" s="445">
        <f>1+348.34*EXP(-0.2528*$A37)</f>
        <v>1.06443998292192</v>
      </c>
      <c r="G37" s="445">
        <f>80000/F37</f>
        <v>75156.891213723095</v>
      </c>
      <c r="H37" s="445">
        <f>1+217.34*EXP(-0.2528*$A37)</f>
        <v>1.0402060799456</v>
      </c>
      <c r="I37" s="445">
        <f>50000/H37</f>
        <v>48067.3983395818</v>
      </c>
      <c r="J37" s="445">
        <f>1+217.34*EXP(-0.27*$A37)</f>
        <v>1.02240352307476</v>
      </c>
      <c r="K37" s="445">
        <f>50000/J37</f>
        <v>48904.3698222311</v>
      </c>
      <c r="L37" s="445">
        <f>1+261.01*EXP(-0.26*$A37)</f>
        <v>1.03780018511165</v>
      </c>
      <c r="M37" s="445">
        <f>60000/L37</f>
        <v>57814.5975118948</v>
      </c>
      <c r="N37" s="445">
        <f>1+435.68*EXP(-0.27*$A37)</f>
        <v>1.04491012668266</v>
      </c>
      <c r="O37" s="445">
        <f>100000/N37</f>
        <v>95702.0105810211</v>
      </c>
      <c r="P37" s="445">
        <f>1+392.01*EXP(-0.2528*$A37)</f>
        <v>1.07251856721945</v>
      </c>
      <c r="Q37" s="445">
        <f>90000/P37</f>
        <v>83914.6311782078</v>
      </c>
      <c r="R37" s="445">
        <f>1+435.68*EXP(-0.2528*$A37)</f>
        <v>1.08059715151697</v>
      </c>
      <c r="S37" s="445">
        <f>100000/R37</f>
        <v>92541.4247664983</v>
      </c>
      <c r="T37" s="445">
        <f>1+872.36*EXP(-0.1428*($A37+13))</f>
        <v>2.06141421366065</v>
      </c>
      <c r="U37" s="445">
        <f>200000/T37</f>
        <v>97020.772765916307</v>
      </c>
    </row>
    <row r="38" ht="26" customHeight="1">
      <c r="A38" s="449">
        <f>A37+1</f>
        <v>35</v>
      </c>
      <c r="B38" s="49">
        <v>101739</v>
      </c>
      <c r="C38" s="455">
        <f>'Italy-main'!H40/'Italy-main'!G39</f>
        <v>0.0278969388835928</v>
      </c>
      <c r="D38" s="442">
        <f>1+435.68*EXP(-0.2528*$A38)</f>
        <v>1.06259361699102</v>
      </c>
      <c r="E38" s="443">
        <f>100000/D38</f>
        <v>94109.3550732717</v>
      </c>
      <c r="F38" s="443">
        <f>1+348.34*EXP(-0.2528*$A38)</f>
        <v>1.05004558516033</v>
      </c>
      <c r="G38" s="443">
        <f>80000/F38</f>
        <v>76187.1685673388</v>
      </c>
      <c r="H38" s="443">
        <f>1+217.34*EXP(-0.2528*$A38)</f>
        <v>1.03122497410216</v>
      </c>
      <c r="I38" s="443">
        <f>50000/H38</f>
        <v>48486.0251212716</v>
      </c>
      <c r="J38" s="443">
        <f>1+217.34*EXP(-0.27*$A38)</f>
        <v>1.01710239011617</v>
      </c>
      <c r="K38" s="443">
        <f>50000/J38</f>
        <v>49159.2591718216</v>
      </c>
      <c r="L38" s="443">
        <f>1+261.01*EXP(-0.26*$A38)</f>
        <v>1.029145892674</v>
      </c>
      <c r="M38" s="443">
        <f>60000/L38</f>
        <v>58300.7719577093</v>
      </c>
      <c r="N38" s="443">
        <f>1+435.68*EXP(-0.27*$A38)</f>
        <v>1.03428346979762</v>
      </c>
      <c r="O38" s="443">
        <f>100000/N38</f>
        <v>96685.2926882484</v>
      </c>
      <c r="P38" s="443">
        <f>1+392.01*EXP(-0.2528*$A38)</f>
        <v>1.05631960107567</v>
      </c>
      <c r="Q38" s="443">
        <f>90000/P38</f>
        <v>85201.486281567893</v>
      </c>
      <c r="R38" s="443">
        <f>1+435.68*EXP(-0.2528*$A38)</f>
        <v>1.06259361699102</v>
      </c>
      <c r="S38" s="443">
        <f>100000/R38</f>
        <v>94109.3550732717</v>
      </c>
      <c r="T38" s="443">
        <f>1+872.36*EXP(-0.1428*($A38+13))</f>
        <v>1.9201691038925</v>
      </c>
      <c r="U38" s="443">
        <f>200000/T38</f>
        <v>104157.493001302</v>
      </c>
    </row>
    <row r="39" ht="26" customHeight="1">
      <c r="A39" s="449">
        <f>A38+1</f>
        <v>36</v>
      </c>
      <c r="B39" s="45">
        <v>105792</v>
      </c>
      <c r="C39" s="456">
        <f>'Italy-main'!H41/'Italy-main'!G40</f>
        <v>0.0378308752495653</v>
      </c>
      <c r="D39" s="444">
        <f>1+435.68*EXP(-0.2528*$A39)</f>
        <v>1.04861165455945</v>
      </c>
      <c r="E39" s="445">
        <f>100000/D39</f>
        <v>95364.188987593006</v>
      </c>
      <c r="F39" s="445">
        <f>1+348.34*EXP(-0.2528*$A39)</f>
        <v>1.0388665620392</v>
      </c>
      <c r="G39" s="445">
        <f>80000/F39</f>
        <v>77007.0025576406</v>
      </c>
      <c r="H39" s="445">
        <f>1+217.34*EXP(-0.2528*$A39)</f>
        <v>1.02425003902394</v>
      </c>
      <c r="I39" s="445">
        <f>50000/H39</f>
        <v>48816.2051208195</v>
      </c>
      <c r="J39" s="445">
        <f>1+217.34*EXP(-0.27*$A39)</f>
        <v>1.01305561391883</v>
      </c>
      <c r="K39" s="445">
        <f>50000/J39</f>
        <v>49355.631924869</v>
      </c>
      <c r="L39" s="445">
        <f>1+261.01*EXP(-0.26*$A39)</f>
        <v>1.02247298676595</v>
      </c>
      <c r="M39" s="445">
        <f>60000/L39</f>
        <v>58681.2568904907</v>
      </c>
      <c r="N39" s="445">
        <f>1+435.68*EXP(-0.27*$A39)</f>
        <v>1.02617129783822</v>
      </c>
      <c r="O39" s="445">
        <f>100000/N39</f>
        <v>97449.617048015905</v>
      </c>
      <c r="P39" s="445">
        <f>1+392.01*EXP(-0.2528*$A39)</f>
        <v>1.04373910829932</v>
      </c>
      <c r="Q39" s="445">
        <f>90000/P39</f>
        <v>86228.4447179976</v>
      </c>
      <c r="R39" s="445">
        <f>1+435.68*EXP(-0.2528*$A39)</f>
        <v>1.04861165455945</v>
      </c>
      <c r="S39" s="445">
        <f>100000/R39</f>
        <v>95364.188987593006</v>
      </c>
      <c r="T39" s="445">
        <f>1+872.36*EXP(-0.1428*($A39+13))</f>
        <v>1.79771984288598</v>
      </c>
      <c r="U39" s="445">
        <f>200000/T39</f>
        <v>111252.040072567</v>
      </c>
    </row>
    <row r="40" ht="26" customHeight="1">
      <c r="A40" s="449">
        <f>A39+1</f>
        <v>37</v>
      </c>
      <c r="B40" s="49">
        <v>110574</v>
      </c>
      <c r="C40" s="455">
        <f>'Italy-main'!H42/'Italy-main'!G41</f>
        <v>0.0307426897681577</v>
      </c>
      <c r="D40" s="442">
        <f>1+435.68*EXP(-0.2528*$A40)</f>
        <v>1.03775293828037</v>
      </c>
      <c r="E40" s="443">
        <f>100000/D40</f>
        <v>96362.0494929237</v>
      </c>
      <c r="F40" s="443">
        <f>1+348.34*EXP(-0.2528*$A40)</f>
        <v>1.03018467343138</v>
      </c>
      <c r="G40" s="443">
        <f>80000/F40</f>
        <v>77655.9796153177</v>
      </c>
      <c r="H40" s="443">
        <f>1+217.34*EXP(-0.2528*$A40)</f>
        <v>1.01883314268696</v>
      </c>
      <c r="I40" s="443">
        <f>50000/H40</f>
        <v>49075.7494089125</v>
      </c>
      <c r="J40" s="443">
        <f>1+217.34*EXP(-0.27*$A40)</f>
        <v>1.00996638795162</v>
      </c>
      <c r="K40" s="443">
        <f>50000/J40</f>
        <v>49506.5980377905</v>
      </c>
      <c r="L40" s="443">
        <f>1+261.01*EXP(-0.26*$A40)</f>
        <v>1.01732783208363</v>
      </c>
      <c r="M40" s="443">
        <f>60000/L40</f>
        <v>58978.0384530634</v>
      </c>
      <c r="N40" s="443">
        <f>1+435.68*EXP(-0.27*$A40)</f>
        <v>1.01997863210988</v>
      </c>
      <c r="O40" s="443">
        <f>100000/N40</f>
        <v>98041.269544191</v>
      </c>
      <c r="P40" s="443">
        <f>1+392.01*EXP(-0.2528*$A40)</f>
        <v>1.03396880585587</v>
      </c>
      <c r="Q40" s="443">
        <f>90000/P40</f>
        <v>87043.2449125023</v>
      </c>
      <c r="R40" s="443">
        <f>1+435.68*EXP(-0.2528*$A40)</f>
        <v>1.03775293828037</v>
      </c>
      <c r="S40" s="443">
        <f>100000/R40</f>
        <v>96362.0494929237</v>
      </c>
      <c r="T40" s="443">
        <f>1+872.36*EXP(-0.1428*($A40+13))</f>
        <v>1.69156521887349</v>
      </c>
      <c r="U40" s="443">
        <f>200000/T40</f>
        <v>118233.691357872</v>
      </c>
    </row>
    <row r="41" ht="26" customHeight="1">
      <c r="A41" s="449">
        <f>A40+1</f>
        <v>38</v>
      </c>
      <c r="B41" s="45">
        <v>115242</v>
      </c>
      <c r="C41" s="456">
        <f>'Italy-main'!H43/'Italy-main'!G42</f>
        <v>0.0281640958951944</v>
      </c>
      <c r="D41" s="444">
        <f>1+435.68*EXP(-0.2528*$A41)</f>
        <v>1.0293198073943</v>
      </c>
      <c r="E41" s="445">
        <f>100000/D41</f>
        <v>97151.5356856367</v>
      </c>
      <c r="F41" s="445">
        <f>1+348.34*EXP(-0.2528*$A41)</f>
        <v>1.02344211739747</v>
      </c>
      <c r="G41" s="445">
        <f>80000/F41</f>
        <v>78167.586266073806</v>
      </c>
      <c r="H41" s="445">
        <f>1+217.34*EXP(-0.2528*$A41)</f>
        <v>1.0146262553688</v>
      </c>
      <c r="I41" s="445">
        <f>50000/H41</f>
        <v>49279.2294063254</v>
      </c>
      <c r="J41" s="445">
        <f>1+217.34*EXP(-0.27*$A41)</f>
        <v>1.00760813619487</v>
      </c>
      <c r="K41" s="445">
        <f>50000/J41</f>
        <v>49622.4655239684</v>
      </c>
      <c r="L41" s="445">
        <f>1+261.01*EXP(-0.26*$A41)</f>
        <v>1.01336065240662</v>
      </c>
      <c r="M41" s="445">
        <f>60000/L41</f>
        <v>59208.93006602</v>
      </c>
      <c r="N41" s="445">
        <f>1+435.68*EXP(-0.27*$A41)</f>
        <v>1.01525127807758</v>
      </c>
      <c r="O41" s="445">
        <f>100000/N41</f>
        <v>98497.782922622006</v>
      </c>
      <c r="P41" s="445">
        <f>1+392.01*EXP(-0.2528*$A41)</f>
        <v>1.02638096239589</v>
      </c>
      <c r="Q41" s="445">
        <f>90000/P41</f>
        <v>87686.7394246209</v>
      </c>
      <c r="R41" s="445">
        <f>1+435.68*EXP(-0.2528*$A41)</f>
        <v>1.0293198073943</v>
      </c>
      <c r="S41" s="445">
        <f>100000/R41</f>
        <v>97151.5356856367</v>
      </c>
      <c r="T41" s="445">
        <f>1+872.36*EXP(-0.1428*($A41+13))</f>
        <v>1.59953686274781</v>
      </c>
      <c r="U41" s="445">
        <f>200000/T41</f>
        <v>125036.193074303</v>
      </c>
    </row>
    <row r="42" ht="26" customHeight="1">
      <c r="A42" s="449">
        <f>A41+1</f>
        <v>39</v>
      </c>
      <c r="B42" s="49">
        <v>119827</v>
      </c>
      <c r="C42" s="455">
        <f>'Italy-main'!H287/'Italy-main'!G43</f>
      </c>
      <c r="D42" s="442">
        <f>1+435.68*EXP(-0.2528*$A42)</f>
        <v>1.02277044237603</v>
      </c>
      <c r="E42" s="443">
        <f>100000/D42</f>
        <v>97773.6507203776</v>
      </c>
      <c r="F42" s="443">
        <f>1+348.34*EXP(-0.2528*$A42)</f>
        <v>1.01820569201539</v>
      </c>
      <c r="G42" s="443">
        <f>80000/F42</f>
        <v>78569.586309866</v>
      </c>
      <c r="H42" s="443">
        <f>1+217.34*EXP(-0.2528*$A42)</f>
        <v>1.01135908911588</v>
      </c>
      <c r="I42" s="443">
        <f>50000/H42</f>
        <v>49438.4245300149</v>
      </c>
      <c r="J42" s="443">
        <f>1+217.34*EXP(-0.27*$A42)</f>
        <v>1.00580789516129</v>
      </c>
      <c r="K42" s="443">
        <f>50000/J42</f>
        <v>49711.2820853152</v>
      </c>
      <c r="L42" s="443">
        <f>1+261.01*EXP(-0.26*$A42)</f>
        <v>1.0103017522255</v>
      </c>
      <c r="M42" s="443">
        <f>60000/L42</f>
        <v>59388.1975041927</v>
      </c>
      <c r="N42" s="443">
        <f>1+435.68*EXP(-0.27*$A42)</f>
        <v>1.01164251294685</v>
      </c>
      <c r="O42" s="443">
        <f>100000/N42</f>
        <v>98849.1475202109</v>
      </c>
      <c r="P42" s="443">
        <f>1+392.01*EXP(-0.2528*$A42)</f>
        <v>1.02048806719571</v>
      </c>
      <c r="Q42" s="443">
        <f>90000/P42</f>
        <v>88193.0939646546</v>
      </c>
      <c r="R42" s="443">
        <f>1+435.68*EXP(-0.2528*$A42)</f>
        <v>1.02277044237603</v>
      </c>
      <c r="S42" s="443">
        <f>100000/R42</f>
        <v>97773.6507203776</v>
      </c>
      <c r="T42" s="443">
        <f>1+872.36*EXP(-0.1428*($A42+13))</f>
        <v>1.51975495583626</v>
      </c>
      <c r="U42" s="443">
        <f>200000/T42</f>
        <v>131600.163060464</v>
      </c>
    </row>
    <row r="43" ht="26" customHeight="1">
      <c r="A43" s="449">
        <f>A42+1</f>
        <v>40</v>
      </c>
      <c r="B43" s="45">
        <v>124632</v>
      </c>
      <c r="C43" s="456">
        <f>'Italy-main'!H288/'Italy-main'!G287</f>
      </c>
      <c r="D43" s="444">
        <f>1+435.68*EXP(-0.2528*$A43)</f>
        <v>1.01768405361697</v>
      </c>
      <c r="E43" s="445">
        <f>100000/D43</f>
        <v>98262.323797438</v>
      </c>
      <c r="F43" s="445">
        <f>1+348.34*EXP(-0.2528*$A43)</f>
        <v>1.01413896262609</v>
      </c>
      <c r="G43" s="445">
        <f>80000/F43</f>
        <v>78884.652841699106</v>
      </c>
      <c r="H43" s="445">
        <f>1+217.34*EXP(-0.2528*$A43)</f>
        <v>1.00882173203524</v>
      </c>
      <c r="I43" s="445">
        <f>50000/H43</f>
        <v>49562.7705195524</v>
      </c>
      <c r="J43" s="445">
        <f>1+217.34*EXP(-0.27*$A43)</f>
        <v>1.00443362807138</v>
      </c>
      <c r="K43" s="445">
        <f>50000/J43</f>
        <v>49779.2971109553</v>
      </c>
      <c r="L43" s="445">
        <f>1+261.01*EXP(-0.26*$A43)</f>
        <v>1.00794318239002</v>
      </c>
      <c r="M43" s="445">
        <f>60000/L43</f>
        <v>59527.1648722589</v>
      </c>
      <c r="N43" s="445">
        <f>1+435.68*EXP(-0.27*$A43)</f>
        <v>1.00888765564618</v>
      </c>
      <c r="O43" s="445">
        <f>100000/N43</f>
        <v>99119.063892154794</v>
      </c>
      <c r="P43" s="445">
        <f>1+392.01*EXP(-0.2528*$A43)</f>
        <v>1.01591150812153</v>
      </c>
      <c r="Q43" s="445">
        <f>90000/P43</f>
        <v>88590.393238496094</v>
      </c>
      <c r="R43" s="445">
        <f>1+435.68*EXP(-0.2528*$A43)</f>
        <v>1.01768405361697</v>
      </c>
      <c r="S43" s="445">
        <f>100000/R43</f>
        <v>98262.323797438</v>
      </c>
      <c r="T43" s="445">
        <f>1+872.36*EXP(-0.1428*($A43+13))</f>
        <v>1.45058983175483</v>
      </c>
      <c r="U43" s="445">
        <f>200000/T43</f>
        <v>137874.949638971</v>
      </c>
    </row>
    <row r="44" ht="26" customHeight="1">
      <c r="A44" s="459">
        <f>A43+1</f>
        <v>41</v>
      </c>
      <c r="B44" s="182">
        <v>128948</v>
      </c>
      <c r="C44" s="441">
        <f>'Italy-main'!H288/'Italy-main'!G287</f>
      </c>
      <c r="D44" s="442">
        <f>1+435.68*EXP(-0.2528*$A44)</f>
        <v>1.0137338461486</v>
      </c>
      <c r="E44" s="443">
        <f>100000/D44</f>
        <v>98645.221701852206</v>
      </c>
      <c r="F44" s="443">
        <f>1+348.34*EXP(-0.2528*$A44)</f>
        <v>1.01098064627112</v>
      </c>
      <c r="G44" s="443">
        <f>80000/F44</f>
        <v>79131.0894971831</v>
      </c>
      <c r="H44" s="443">
        <f>1+217.34*EXP(-0.2528*$A44)</f>
        <v>1.00685116168274</v>
      </c>
      <c r="I44" s="443">
        <f>50000/H44</f>
        <v>49659.7728669603</v>
      </c>
      <c r="J44" s="443">
        <f>1+217.34*EXP(-0.27*$A44)</f>
        <v>1.00338454075521</v>
      </c>
      <c r="K44" s="443">
        <f>50000/J44</f>
        <v>49831.3437860692</v>
      </c>
      <c r="L44" s="443">
        <f>1+261.01*EXP(-0.26*$A44)</f>
        <v>1.00612460337815</v>
      </c>
      <c r="M44" s="443">
        <f>60000/L44</f>
        <v>59634.7607428989</v>
      </c>
      <c r="N44" s="443">
        <f>1+435.68*EXP(-0.27*$A44)</f>
        <v>1.00678465407302</v>
      </c>
      <c r="O44" s="443">
        <f>100000/N44</f>
        <v>99326.106725448</v>
      </c>
      <c r="P44" s="443">
        <f>1+392.01*EXP(-0.2528*$A44)</f>
        <v>1.01235724620986</v>
      </c>
      <c r="Q44" s="443">
        <f>90000/P44</f>
        <v>88901.423224804093</v>
      </c>
      <c r="R44" s="443">
        <f>1+435.68*EXP(-0.2528*$A44)</f>
        <v>1.0137338461486</v>
      </c>
      <c r="S44" s="443">
        <f>100000/R44</f>
        <v>98645.221701852206</v>
      </c>
      <c r="T44" s="443">
        <f>1+872.36*EXP(-0.1428*($A44+13))</f>
        <v>1.39062868800198</v>
      </c>
      <c r="U44" s="443">
        <f>200000/T44</f>
        <v>143819.843302208</v>
      </c>
    </row>
    <row r="45" ht="26" customHeight="1">
      <c r="A45" s="459">
        <f>A44+1</f>
        <v>42</v>
      </c>
      <c r="B45" s="183">
        <v>132547</v>
      </c>
      <c r="C45" s="437">
        <f>'Italy-main'!H288/'Italy-main'!G287</f>
      </c>
      <c r="D45" s="444">
        <f>1+435.68*EXP(-0.2528*$A45)</f>
        <v>1.01066602341967</v>
      </c>
      <c r="E45" s="445">
        <f>100000/D45</f>
        <v>98944.6540031512</v>
      </c>
      <c r="F45" s="445">
        <f>1+348.34*EXP(-0.2528*$A45)</f>
        <v>1.00852782454556</v>
      </c>
      <c r="G45" s="445">
        <f>80000/F45</f>
        <v>79323.542745137194</v>
      </c>
      <c r="H45" s="445">
        <f>1+217.34*EXP(-0.2528*$A45)</f>
        <v>1.00532077104763</v>
      </c>
      <c r="I45" s="445">
        <f>50000/H45</f>
        <v>49735.3694859957</v>
      </c>
      <c r="J45" s="445">
        <f>1+217.34*EXP(-0.27*$A45)</f>
        <v>1.00258368901028</v>
      </c>
      <c r="K45" s="445">
        <f>50000/J45</f>
        <v>49871.1484617892</v>
      </c>
      <c r="L45" s="445">
        <f>1+261.01*EXP(-0.26*$A45)</f>
        <v>1.00472238514714</v>
      </c>
      <c r="M45" s="445">
        <f>60000/L45</f>
        <v>59717.9886573475</v>
      </c>
      <c r="N45" s="445">
        <f>1+435.68*EXP(-0.27*$A45)</f>
        <v>1.00517926579551</v>
      </c>
      <c r="O45" s="445">
        <f>100000/N45</f>
        <v>99484.742078179406</v>
      </c>
      <c r="P45" s="445">
        <f>1+392.01*EXP(-0.2528*$A45)</f>
        <v>1.00959692398262</v>
      </c>
      <c r="Q45" s="445">
        <f>90000/P45</f>
        <v>89144.487133510105</v>
      </c>
      <c r="R45" s="445">
        <f>1+435.68*EXP(-0.2528*$A45)</f>
        <v>1.01066602341967</v>
      </c>
      <c r="S45" s="445">
        <f>100000/R45</f>
        <v>98944.6540031512</v>
      </c>
      <c r="T45" s="445">
        <f>1+872.36*EXP(-0.1428*($A45+13))</f>
        <v>1.338646727326</v>
      </c>
      <c r="U45" s="445">
        <f>200000/T45</f>
        <v>149404.615808913</v>
      </c>
    </row>
    <row r="46" ht="26" customHeight="1">
      <c r="A46" s="459">
        <f>A45+1</f>
        <v>43</v>
      </c>
      <c r="B46" s="184">
        <v>135586</v>
      </c>
      <c r="C46" s="441">
        <f>'Italy-main'!H288/'Italy-main'!G287</f>
      </c>
      <c r="D46" s="442">
        <f>1+435.68*EXP(-0.2528*$A46)</f>
        <v>1.00828348114273</v>
      </c>
      <c r="E46" s="443">
        <f>100000/D46</f>
        <v>99178.4571206758</v>
      </c>
      <c r="F46" s="443">
        <f>1+348.34*EXP(-0.2528*$A46)</f>
        <v>1.00662290631027</v>
      </c>
      <c r="G46" s="443">
        <f>80000/F46</f>
        <v>79473.653439137706</v>
      </c>
      <c r="H46" s="443">
        <f>1+217.34*EXP(-0.2528*$A46)</f>
        <v>1.00413223418922</v>
      </c>
      <c r="I46" s="443">
        <f>50000/H46</f>
        <v>49794.2385450579</v>
      </c>
      <c r="J46" s="443">
        <f>1+217.34*EXP(-0.27*$A46)</f>
        <v>1.00197233521019</v>
      </c>
      <c r="K46" s="443">
        <f>50000/J46</f>
        <v>49901.5773619251</v>
      </c>
      <c r="L46" s="443">
        <f>1+261.01*EXP(-0.26*$A46)</f>
        <v>1.00364120255648</v>
      </c>
      <c r="M46" s="443">
        <f>60000/L46</f>
        <v>59782.3204619018</v>
      </c>
      <c r="N46" s="443">
        <f>1+435.68*EXP(-0.27*$A46)</f>
        <v>1.00395374530401</v>
      </c>
      <c r="O46" s="443">
        <f>100000/N46</f>
        <v>99606.182523597</v>
      </c>
      <c r="P46" s="443">
        <f>1+392.01*EXP(-0.2528*$A46)</f>
        <v>1.0074531937265</v>
      </c>
      <c r="Q46" s="443">
        <f>90000/P46</f>
        <v>89334.175086681906</v>
      </c>
      <c r="R46" s="443">
        <f>1+435.68*EXP(-0.2528*$A46)</f>
        <v>1.00828348114273</v>
      </c>
      <c r="S46" s="443">
        <f>100000/R46</f>
        <v>99178.4571206758</v>
      </c>
      <c r="T46" s="443">
        <f>1+872.36*EXP(-0.1428*($A46+13))</f>
        <v>1.29358213938458</v>
      </c>
      <c r="U46" s="443">
        <f>200000/T46</f>
        <v>154609.432142554</v>
      </c>
    </row>
    <row r="47" ht="26" customHeight="1">
      <c r="A47" s="459">
        <f>A46+1</f>
        <v>44</v>
      </c>
      <c r="B47" s="183">
        <v>139422</v>
      </c>
      <c r="C47" s="437">
        <f>'Italy-main'!H288/'Italy-main'!G287</f>
      </c>
      <c r="D47" s="444">
        <f>1+435.68*EXP(-0.2528*$A47)</f>
        <v>1.00643314355708</v>
      </c>
      <c r="E47" s="445">
        <f>100000/D47</f>
        <v>99360.7977242936</v>
      </c>
      <c r="F47" s="445">
        <f>1+348.34*EXP(-0.2528*$A47)</f>
        <v>1.00514350263191</v>
      </c>
      <c r="G47" s="445">
        <f>80000/F47</f>
        <v>79590.625408734806</v>
      </c>
      <c r="H47" s="445">
        <f>1+217.34*EXP(-0.2528*$A47)</f>
        <v>1.00320918890171</v>
      </c>
      <c r="I47" s="445">
        <f>50000/H47</f>
        <v>49840.0538523165</v>
      </c>
      <c r="J47" s="445">
        <f>1+217.34*EXP(-0.27*$A47)</f>
        <v>1.00150564025542</v>
      </c>
      <c r="K47" s="445">
        <f>50000/J47</f>
        <v>49924.8311644538</v>
      </c>
      <c r="L47" s="445">
        <f>1+261.01*EXP(-0.26*$A47)</f>
        <v>1.00280755500541</v>
      </c>
      <c r="M47" s="445">
        <f>60000/L47</f>
        <v>59832.018317489</v>
      </c>
      <c r="N47" s="445">
        <f>1+435.68*EXP(-0.27*$A47)</f>
        <v>1.00301820809092</v>
      </c>
      <c r="O47" s="445">
        <f>100000/N47</f>
        <v>99699.0874077287</v>
      </c>
      <c r="P47" s="445">
        <f>1+392.01*EXP(-0.2528*$A47)</f>
        <v>1.00578832309449</v>
      </c>
      <c r="Q47" s="445">
        <f>90000/P47</f>
        <v>89482.048989293005</v>
      </c>
      <c r="R47" s="445">
        <f>1+435.68*EXP(-0.2528*$A47)</f>
        <v>1.00643314355708</v>
      </c>
      <c r="S47" s="445">
        <f>100000/R47</f>
        <v>99360.7977242936</v>
      </c>
      <c r="T47" s="445">
        <f>1+872.36*EXP(-0.1428*($A47+13))</f>
        <v>1.25451441165901</v>
      </c>
      <c r="U47" s="445">
        <f>200000/T47</f>
        <v>159424.23470091</v>
      </c>
    </row>
    <row r="48" ht="26" customHeight="1">
      <c r="A48" s="459">
        <f>A47+1</f>
        <v>45</v>
      </c>
      <c r="B48" s="184">
        <v>143626</v>
      </c>
      <c r="C48" s="441"/>
      <c r="D48" s="442">
        <f>1+435.68*EXP(-0.2528*$A48)</f>
        <v>1.00499612847701</v>
      </c>
      <c r="E48" s="443">
        <f>100000/D48</f>
        <v>99502.8708732857</v>
      </c>
      <c r="F48" s="443">
        <f>1+348.34*EXP(-0.2528*$A48)</f>
        <v>1.00399456342656</v>
      </c>
      <c r="G48" s="443">
        <f>80000/F48</f>
        <v>79681.7063699686</v>
      </c>
      <c r="H48" s="443">
        <f>1+217.34*EXP(-0.2528*$A48)</f>
        <v>1.00249233052514</v>
      </c>
      <c r="I48" s="443">
        <f>50000/H48</f>
        <v>49875.6932871579</v>
      </c>
      <c r="J48" s="443">
        <f>1+217.34*EXP(-0.27*$A48)</f>
        <v>1.00114937489683</v>
      </c>
      <c r="K48" s="443">
        <f>50000/J48</f>
        <v>49942.5972324585</v>
      </c>
      <c r="L48" s="443">
        <f>1+261.01*EXP(-0.26*$A48)</f>
        <v>1.00216476973915</v>
      </c>
      <c r="M48" s="443">
        <f>60000/L48</f>
        <v>59870.3943819709</v>
      </c>
      <c r="N48" s="443">
        <f>1+435.68*EXP(-0.27*$A48)</f>
        <v>1.00230403816625</v>
      </c>
      <c r="O48" s="443">
        <f>100000/N48</f>
        <v>99770.125822254005</v>
      </c>
      <c r="P48" s="443">
        <f>1+392.01*EXP(-0.2528*$A48)</f>
        <v>1.00449534595178</v>
      </c>
      <c r="Q48" s="443">
        <f>90000/P48</f>
        <v>89597.229457268593</v>
      </c>
      <c r="R48" s="443">
        <f>1+435.68*EXP(-0.2528*$A48)</f>
        <v>1.00499612847701</v>
      </c>
      <c r="S48" s="443">
        <f>100000/R48</f>
        <v>99502.8708732857</v>
      </c>
      <c r="T48" s="443">
        <f>1+872.36*EXP(-0.1428*($A48+13))</f>
        <v>1.22064552659069</v>
      </c>
      <c r="U48" s="443">
        <f>200000/T48</f>
        <v>163847.731092423</v>
      </c>
    </row>
    <row r="49" ht="26" customHeight="1">
      <c r="A49" s="459">
        <f>A48+1</f>
        <v>46</v>
      </c>
      <c r="B49" s="183">
        <v>147577</v>
      </c>
      <c r="C49" s="437"/>
      <c r="D49" s="444">
        <f>1+435.68*EXP(-0.2528*$A49)</f>
        <v>1.00388010924011</v>
      </c>
      <c r="E49" s="445">
        <f>100000/D49</f>
        <v>99613.4887817384</v>
      </c>
      <c r="F49" s="445">
        <f>1+348.34*EXP(-0.2528*$A49)</f>
        <v>1.00310227059471</v>
      </c>
      <c r="G49" s="445">
        <f>80000/F49</f>
        <v>79752.5858979168</v>
      </c>
      <c r="H49" s="445">
        <f>1+217.34*EXP(-0.2528*$A49)</f>
        <v>1.00193560168529</v>
      </c>
      <c r="I49" s="445">
        <f>50000/H49</f>
        <v>49903.4068815384</v>
      </c>
      <c r="J49" s="445">
        <f>1+217.34*EXP(-0.27*$A49)</f>
        <v>1.00087740922755</v>
      </c>
      <c r="K49" s="445">
        <f>50000/J49</f>
        <v>49956.1679972262</v>
      </c>
      <c r="L49" s="445">
        <f>1+261.01*EXP(-0.26*$A49)</f>
        <v>1.00166914914027</v>
      </c>
      <c r="M49" s="445">
        <f>60000/L49</f>
        <v>59900.017936559</v>
      </c>
      <c r="N49" s="445">
        <f>1+435.68*EXP(-0.27*$A49)</f>
        <v>1.00175885549028</v>
      </c>
      <c r="O49" s="445">
        <f>100000/N49</f>
        <v>99824.4232650762</v>
      </c>
      <c r="P49" s="445">
        <f>1+392.01*EXP(-0.2528*$A49)</f>
        <v>1.00349118991741</v>
      </c>
      <c r="Q49" s="445">
        <f>90000/P49</f>
        <v>89686.8860477063</v>
      </c>
      <c r="R49" s="445">
        <f>1+435.68*EXP(-0.2528*$A49)</f>
        <v>1.00388010924011</v>
      </c>
      <c r="S49" s="445">
        <f>100000/R49</f>
        <v>99613.4887817384</v>
      </c>
      <c r="T49" s="445">
        <f>1+872.36*EXP(-0.1428*($A49+13))</f>
        <v>1.19128366086282</v>
      </c>
      <c r="U49" s="445">
        <f>200000/T49</f>
        <v>167886.127016251</v>
      </c>
    </row>
    <row r="50" ht="26" customHeight="1">
      <c r="A50" s="459">
        <f>A49+1</f>
        <v>47</v>
      </c>
      <c r="B50" s="184">
        <v>152271</v>
      </c>
      <c r="C50" s="441"/>
      <c r="D50" s="442">
        <f>1+435.68*EXP(-0.2528*$A50)</f>
        <v>1.00301338281922</v>
      </c>
      <c r="E50" s="443">
        <f>100000/D50</f>
        <v>99699.5670376052</v>
      </c>
      <c r="F50" s="443">
        <f>1+348.34*EXP(-0.2528*$A50)</f>
        <v>1.00240929528839</v>
      </c>
      <c r="G50" s="443">
        <f>80000/F50</f>
        <v>79807.7196371012</v>
      </c>
      <c r="H50" s="443">
        <f>1+217.34*EXP(-0.2528*$A50)</f>
        <v>1.0015032331572</v>
      </c>
      <c r="I50" s="443">
        <f>50000/H50</f>
        <v>49924.9511580476</v>
      </c>
      <c r="J50" s="443">
        <f>1+217.34*EXP(-0.27*$A50)</f>
        <v>1.00066979621245</v>
      </c>
      <c r="K50" s="443">
        <f>50000/J50</f>
        <v>49966.5326057114</v>
      </c>
      <c r="L50" s="443">
        <f>1+261.01*EXP(-0.26*$A50)</f>
        <v>1.00128700009155</v>
      </c>
      <c r="M50" s="443">
        <f>60000/L50</f>
        <v>59922.8792489207</v>
      </c>
      <c r="N50" s="443">
        <f>1+435.68*EXP(-0.27*$A50)</f>
        <v>1.00134267421478</v>
      </c>
      <c r="O50" s="443">
        <f>100000/N50</f>
        <v>99865.9126141974</v>
      </c>
      <c r="P50" s="443">
        <f>1+392.01*EXP(-0.2528*$A50)</f>
        <v>1.0027113390538</v>
      </c>
      <c r="Q50" s="443">
        <f>90000/P50</f>
        <v>89756.639318478</v>
      </c>
      <c r="R50" s="443">
        <f>1+435.68*EXP(-0.2528*$A50)</f>
        <v>1.00301338281922</v>
      </c>
      <c r="S50" s="443">
        <f>100000/R50</f>
        <v>99699.5670376052</v>
      </c>
      <c r="T50" s="443">
        <f>1+872.36*EXP(-0.1428*($A50+13))</f>
        <v>1.16582905386049</v>
      </c>
      <c r="U50" s="443">
        <f>200000/T50</f>
        <v>171551.737656328</v>
      </c>
    </row>
    <row r="51" ht="26" customHeight="1">
      <c r="A51" s="459">
        <f>A50+1</f>
        <v>48</v>
      </c>
      <c r="B51" s="183">
        <v>156363</v>
      </c>
      <c r="C51" s="437"/>
      <c r="D51" s="444">
        <f>1+435.68*EXP(-0.2528*$A51)</f>
        <v>1.00234026298056</v>
      </c>
      <c r="E51" s="445">
        <f>100000/D51</f>
        <v>99766.520106295895</v>
      </c>
      <c r="F51" s="445">
        <f>1+348.34*EXP(-0.2528*$A51)</f>
        <v>1.00187111459476</v>
      </c>
      <c r="G51" s="445">
        <f>80000/F51</f>
        <v>79850.590394911895</v>
      </c>
      <c r="H51" s="445">
        <f>1+217.34*EXP(-0.2528*$A51)</f>
        <v>1.00116744573126</v>
      </c>
      <c r="I51" s="445">
        <f>50000/H51</f>
        <v>49941.6957804492</v>
      </c>
      <c r="J51" s="445">
        <f>1+217.34*EXP(-0.27*$A51)</f>
        <v>1.00051130869397</v>
      </c>
      <c r="K51" s="445">
        <f>50000/J51</f>
        <v>49974.4476304502</v>
      </c>
      <c r="L51" s="445">
        <f>1+261.01*EXP(-0.26*$A51)</f>
        <v>1.00099234346152</v>
      </c>
      <c r="M51" s="445">
        <f>60000/L51</f>
        <v>59940.5184184673</v>
      </c>
      <c r="N51" s="445">
        <f>1+435.68*EXP(-0.27*$A51)</f>
        <v>1.00102496996314</v>
      </c>
      <c r="O51" s="445">
        <f>100000/N51</f>
        <v>99897.607952459206</v>
      </c>
      <c r="P51" s="445">
        <f>1+392.01*EXP(-0.2528*$A51)</f>
        <v>1.00210568878766</v>
      </c>
      <c r="Q51" s="445">
        <f>90000/P51</f>
        <v>89810.8862238686</v>
      </c>
      <c r="R51" s="445">
        <f>1+435.68*EXP(-0.2528*$A51)</f>
        <v>1.00234026298056</v>
      </c>
      <c r="S51" s="445">
        <f>100000/R51</f>
        <v>99766.520106295895</v>
      </c>
      <c r="T51" s="445">
        <f>1+872.36*EXP(-0.1428*($A51+13))</f>
        <v>1.14376175665095</v>
      </c>
      <c r="U51" s="445">
        <f>200000/T51</f>
        <v>174861.590569019</v>
      </c>
    </row>
    <row r="52" ht="26" customHeight="1">
      <c r="A52" s="459">
        <f>A51+1</f>
        <v>49</v>
      </c>
      <c r="B52" s="184">
        <v>162488</v>
      </c>
      <c r="C52" s="441"/>
      <c r="D52" s="442">
        <f>1+435.68*EXP(-0.2528*$A52)</f>
        <v>1.00181750250358</v>
      </c>
      <c r="E52" s="443">
        <f>100000/D52</f>
        <v>99818.579481887893</v>
      </c>
      <c r="F52" s="443">
        <f>1+348.34*EXP(-0.2528*$A52)</f>
        <v>1.00145315098718</v>
      </c>
      <c r="G52" s="443">
        <f>80000/F52</f>
        <v>79883.916607721694</v>
      </c>
      <c r="H52" s="443">
        <f>1+217.34*EXP(-0.2528*$A52)</f>
        <v>1.00090666542905</v>
      </c>
      <c r="I52" s="443">
        <f>50000/H52</f>
        <v>49954.7077934254</v>
      </c>
      <c r="J52" s="443">
        <f>1+217.34*EXP(-0.27*$A52)</f>
        <v>1.00039032257225</v>
      </c>
      <c r="K52" s="443">
        <f>50000/J52</f>
        <v>49980.4914860009</v>
      </c>
      <c r="L52" s="443">
        <f>1+261.01*EXP(-0.26*$A52)</f>
        <v>1.00076514799967</v>
      </c>
      <c r="M52" s="443">
        <f>60000/L52</f>
        <v>59954.1262202506</v>
      </c>
      <c r="N52" s="443">
        <f>1+435.68*EXP(-0.27*$A52)</f>
        <v>1.00078244105217</v>
      </c>
      <c r="O52" s="443">
        <f>100000/N52</f>
        <v>99921.8170683183</v>
      </c>
      <c r="P52" s="443">
        <f>1+392.01*EXP(-0.2528*$A52)</f>
        <v>1.00163532674538</v>
      </c>
      <c r="Q52" s="443">
        <f>90000/P52</f>
        <v>89853.0608863782</v>
      </c>
      <c r="R52" s="443">
        <f>1+435.68*EXP(-0.2528*$A52)</f>
        <v>1.00181750250358</v>
      </c>
      <c r="S52" s="443">
        <f>100000/R52</f>
        <v>99818.579481887893</v>
      </c>
      <c r="T52" s="443">
        <f>1+872.36*EXP(-0.1428*($A52+13))</f>
        <v>1.12463101123857</v>
      </c>
      <c r="U52" s="443">
        <f>200000/T52</f>
        <v>177836.106244072</v>
      </c>
    </row>
    <row r="53" ht="26" customHeight="1">
      <c r="A53" s="459">
        <f>A52+1</f>
        <v>50</v>
      </c>
      <c r="B53" s="183">
        <v>165155</v>
      </c>
      <c r="C53" s="437"/>
      <c r="D53" s="444">
        <f>1+435.68*EXP(-0.2528*$A53)</f>
        <v>1.00141151459385</v>
      </c>
      <c r="E53" s="445">
        <f>100000/D53</f>
        <v>99859.0474971298</v>
      </c>
      <c r="F53" s="445">
        <f>1+348.34*EXP(-0.2528*$A53)</f>
        <v>1.00112855075657</v>
      </c>
      <c r="G53" s="445">
        <f>80000/F53</f>
        <v>79909.8177147606</v>
      </c>
      <c r="H53" s="445">
        <f>1+217.34*EXP(-0.2528*$A53)</f>
        <v>1.00070413739861</v>
      </c>
      <c r="I53" s="445">
        <f>50000/H53</f>
        <v>49964.8179030997</v>
      </c>
      <c r="J53" s="445">
        <f>1+217.34*EXP(-0.27*$A53)</f>
        <v>1.00029796424783</v>
      </c>
      <c r="K53" s="445">
        <f>50000/J53</f>
        <v>49985.1062254208</v>
      </c>
      <c r="L53" s="445">
        <f>1+261.01*EXP(-0.26*$A53)</f>
        <v>1.00058996857852</v>
      </c>
      <c r="M53" s="445">
        <f>60000/L53</f>
        <v>59964.6227567507</v>
      </c>
      <c r="N53" s="445">
        <f>1+435.68*EXP(-0.27*$A53)</f>
        <v>1.00059729945476</v>
      </c>
      <c r="O53" s="445">
        <f>100000/N53</f>
        <v>99940.3057098909</v>
      </c>
      <c r="P53" s="445">
        <f>1+392.01*EXP(-0.2528*$A53)</f>
        <v>1.00127003267521</v>
      </c>
      <c r="Q53" s="445">
        <f>90000/P53</f>
        <v>89885.842043565906</v>
      </c>
      <c r="R53" s="445">
        <f>1+435.68*EXP(-0.2528*$A53)</f>
        <v>1.00141151459385</v>
      </c>
      <c r="S53" s="445">
        <f>100000/R53</f>
        <v>99859.0474971298</v>
      </c>
      <c r="T53" s="445">
        <f>1+872.36*EXP(-0.1428*($A53+13))</f>
        <v>1.10804604314944</v>
      </c>
      <c r="U53" s="445">
        <f>200000/T53</f>
        <v>180497.914537498</v>
      </c>
    </row>
    <row r="54" ht="26" customHeight="1">
      <c r="A54" s="459">
        <f>A53+1</f>
        <v>51</v>
      </c>
      <c r="B54" s="184">
        <v>168941</v>
      </c>
      <c r="C54" s="441"/>
      <c r="D54" s="442">
        <f>1+435.68*EXP(-0.2528*$A54)</f>
        <v>1.00109621496792</v>
      </c>
      <c r="E54" s="443">
        <f>100000/D54</f>
        <v>99890.498540347093</v>
      </c>
      <c r="F54" s="443">
        <f>1+348.34*EXP(-0.2528*$A54)</f>
        <v>1.00087645868969</v>
      </c>
      <c r="G54" s="443">
        <f>80000/F54</f>
        <v>79929.9447053965</v>
      </c>
      <c r="H54" s="443">
        <f>1+217.34*EXP(-0.2528*$A54)</f>
        <v>1.00054684943336</v>
      </c>
      <c r="I54" s="443">
        <f>50000/H54</f>
        <v>49972.672472375</v>
      </c>
      <c r="J54" s="443">
        <f>1+217.34*EXP(-0.27*$A54)</f>
        <v>1.00022745979684</v>
      </c>
      <c r="K54" s="443">
        <f>50000/J54</f>
        <v>49988.6295964677</v>
      </c>
      <c r="L54" s="443">
        <f>1+261.01*EXP(-0.26*$A54)</f>
        <v>1.00045489620804</v>
      </c>
      <c r="M54" s="443">
        <f>60000/L54</f>
        <v>59972.7186377059</v>
      </c>
      <c r="N54" s="443">
        <f>1+435.68*EXP(-0.27*$A54)</f>
        <v>1.00045596615574</v>
      </c>
      <c r="O54" s="443">
        <f>100000/N54</f>
        <v>99954.424165464094</v>
      </c>
      <c r="P54" s="443">
        <f>1+392.01*EXP(-0.2528*$A54)</f>
        <v>1.00098633682881</v>
      </c>
      <c r="Q54" s="443">
        <f>90000/P54</f>
        <v>89911.317156561694</v>
      </c>
      <c r="R54" s="443">
        <f>1+435.68*EXP(-0.2528*$A54)</f>
        <v>1.00109621496792</v>
      </c>
      <c r="S54" s="443">
        <f>100000/R54</f>
        <v>99890.498540347093</v>
      </c>
      <c r="T54" s="443">
        <f>1+872.36*EXP(-0.1428*($A54+13))</f>
        <v>1.09366807927046</v>
      </c>
      <c r="U54" s="443">
        <f>200000/T54</f>
        <v>182870.839691519</v>
      </c>
    </row>
    <row r="55" ht="26" customHeight="1">
      <c r="A55" s="459">
        <f>A54+1</f>
        <v>52</v>
      </c>
      <c r="B55" s="183">
        <v>172434</v>
      </c>
      <c r="C55" s="437"/>
      <c r="D55" s="444">
        <f>1+435.68*EXP(-0.2528*$A55)</f>
        <v>1.00085134596633</v>
      </c>
      <c r="E55" s="445">
        <f>100000/D55</f>
        <v>99914.9378207102</v>
      </c>
      <c r="F55" s="445">
        <f>1+348.34*EXP(-0.2528*$A55)</f>
        <v>1.00068067814431</v>
      </c>
      <c r="G55" s="445">
        <f>80000/F55</f>
        <v>79945.5827890614</v>
      </c>
      <c r="H55" s="445">
        <f>1+217.34*EXP(-0.2528*$A55)</f>
        <v>1.0004246959519</v>
      </c>
      <c r="I55" s="445">
        <f>50000/H55</f>
        <v>49978.7742169092</v>
      </c>
      <c r="J55" s="445">
        <f>1+217.34*EXP(-0.27*$A55)</f>
        <v>1.0001736381447</v>
      </c>
      <c r="K55" s="445">
        <f>50000/J55</f>
        <v>49991.3196000135</v>
      </c>
      <c r="L55" s="445">
        <f>1+261.01*EXP(-0.26*$A55)</f>
        <v>1.00035074844258</v>
      </c>
      <c r="M55" s="445">
        <f>60000/L55</f>
        <v>59978.9624723253</v>
      </c>
      <c r="N55" s="445">
        <f>1+435.68*EXP(-0.27*$A55)</f>
        <v>1.0003480752134</v>
      </c>
      <c r="O55" s="445">
        <f>100000/N55</f>
        <v>99965.204590079695</v>
      </c>
      <c r="P55" s="445">
        <f>1+392.01*EXP(-0.2528*$A55)</f>
        <v>1.00076601205532</v>
      </c>
      <c r="Q55" s="445">
        <f>90000/P55</f>
        <v>89931.1116843015</v>
      </c>
      <c r="R55" s="445">
        <f>1+435.68*EXP(-0.2528*$A55)</f>
        <v>1.00085134596633</v>
      </c>
      <c r="S55" s="445">
        <f>100000/R55</f>
        <v>99914.9378207102</v>
      </c>
      <c r="T55" s="445">
        <f>1+872.36*EXP(-0.1428*($A55+13))</f>
        <v>1.08120342789491</v>
      </c>
      <c r="U55" s="445">
        <f>200000/T55</f>
        <v>184979.065770627</v>
      </c>
    </row>
    <row r="56" ht="26" customHeight="1">
      <c r="A56" s="459">
        <f>A55+1</f>
        <v>53</v>
      </c>
      <c r="B56" s="184">
        <v>175925</v>
      </c>
      <c r="C56" s="441"/>
      <c r="D56" s="442">
        <f>1+435.68*EXP(-0.2528*$A56)</f>
        <v>1.00066117502096</v>
      </c>
      <c r="E56" s="443">
        <f>100000/D56</f>
        <v>99933.9261842605</v>
      </c>
      <c r="F56" s="443">
        <f>1+348.34*EXP(-0.2528*$A56)</f>
        <v>1.00052863043243</v>
      </c>
      <c r="G56" s="443">
        <f>80000/F56</f>
        <v>79957.7319096045</v>
      </c>
      <c r="H56" s="443">
        <f>1+217.34*EXP(-0.2528*$A56)</f>
        <v>1.00032982872534</v>
      </c>
      <c r="I56" s="443">
        <f>50000/H56</f>
        <v>49983.5140012889</v>
      </c>
      <c r="J56" s="443">
        <f>1+217.34*EXP(-0.27*$A56)</f>
        <v>1.0001325517991</v>
      </c>
      <c r="K56" s="443">
        <f>50000/J56</f>
        <v>49993.3732884275</v>
      </c>
      <c r="L56" s="443">
        <f>1+261.01*EXP(-0.26*$A56)</f>
        <v>1.00027044514287</v>
      </c>
      <c r="M56" s="443">
        <f>60000/L56</f>
        <v>59983.7776786758</v>
      </c>
      <c r="N56" s="443">
        <f>1+435.68*EXP(-0.27*$A56)</f>
        <v>1.0002657134804</v>
      </c>
      <c r="O56" s="443">
        <f>100000/N56</f>
        <v>99973.4357104498</v>
      </c>
      <c r="P56" s="443">
        <f>1+392.01*EXP(-0.2528*$A56)</f>
        <v>1.00059490272669</v>
      </c>
      <c r="Q56" s="443">
        <f>90000/P56</f>
        <v>89946.4905874933</v>
      </c>
      <c r="R56" s="443">
        <f>1+435.68*EXP(-0.2528*$A56)</f>
        <v>1.00066117502096</v>
      </c>
      <c r="S56" s="443">
        <f>100000/R56</f>
        <v>99933.9261842605</v>
      </c>
      <c r="T56" s="443">
        <f>1+872.36*EXP(-0.1428*($A56+13))</f>
        <v>1.07039747962425</v>
      </c>
      <c r="U56" s="443">
        <f>200000/T56</f>
        <v>186846.478814774</v>
      </c>
    </row>
    <row r="57" ht="26" customHeight="1">
      <c r="A57" s="459">
        <f>A56+1</f>
        <v>54</v>
      </c>
      <c r="B57" s="183">
        <v>178972</v>
      </c>
      <c r="C57" s="437"/>
      <c r="D57" s="444">
        <f>1+435.68*EXP(-0.2528*$A57)</f>
        <v>1.00051348385454</v>
      </c>
      <c r="E57" s="445">
        <f>100000/D57</f>
        <v>99948.677967581</v>
      </c>
      <c r="F57" s="445">
        <f>1+348.34*EXP(-0.2528*$A57)</f>
        <v>1.00041054665326</v>
      </c>
      <c r="G57" s="445">
        <f>80000/F57</f>
        <v>79967.169746090105</v>
      </c>
      <c r="H57" s="445">
        <f>1+217.34*EXP(-0.2528*$A57)</f>
        <v>1.00025615263713</v>
      </c>
      <c r="I57" s="445">
        <f>50000/H57</f>
        <v>49987.195648012</v>
      </c>
      <c r="J57" s="445">
        <f>1+217.34*EXP(-0.27*$A57)</f>
        <v>1.00010118732537</v>
      </c>
      <c r="K57" s="445">
        <f>50000/J57</f>
        <v>49994.9411456234</v>
      </c>
      <c r="L57" s="445">
        <f>1+261.01*EXP(-0.26*$A57)</f>
        <v>1.00020852715629</v>
      </c>
      <c r="M57" s="445">
        <f>60000/L57</f>
        <v>59987.4909790932</v>
      </c>
      <c r="N57" s="445">
        <f>1+435.68*EXP(-0.27*$A57)</f>
        <v>1.00020284022231</v>
      </c>
      <c r="O57" s="445">
        <f>100000/N57</f>
        <v>99979.7200913502</v>
      </c>
      <c r="P57" s="445">
        <f>1+392.01*EXP(-0.2528*$A57)</f>
        <v>1.0004620152539</v>
      </c>
      <c r="Q57" s="445">
        <f>90000/P57</f>
        <v>89958.4378295058</v>
      </c>
      <c r="R57" s="445">
        <f>1+435.68*EXP(-0.2528*$A57)</f>
        <v>1.00051348385454</v>
      </c>
      <c r="S57" s="445">
        <f>100000/R57</f>
        <v>99948.677967581</v>
      </c>
      <c r="T57" s="445">
        <f>1+872.36*EXP(-0.1428*($A57+13))</f>
        <v>1.06102950658511</v>
      </c>
      <c r="U57" s="445">
        <f>200000/T57</f>
        <v>188496.17165096</v>
      </c>
    </row>
    <row r="58" ht="26" customHeight="1">
      <c r="A58" s="459">
        <f>A57+1</f>
        <v>55</v>
      </c>
      <c r="B58" s="184">
        <v>181228</v>
      </c>
      <c r="C58" s="441"/>
      <c r="D58" s="442">
        <f>1+435.68*EXP(-0.2528*$A58)</f>
        <v>1.0003987834696</v>
      </c>
      <c r="E58" s="443">
        <f>100000/D58</f>
        <v>99960.137549526306</v>
      </c>
      <c r="F58" s="443">
        <f>1+348.34*EXP(-0.2528*$A58)</f>
        <v>1.00031884005188</v>
      </c>
      <c r="G58" s="443">
        <f>80000/F58</f>
        <v>79974.500925975706</v>
      </c>
      <c r="H58" s="443">
        <f>1+217.34*EXP(-0.2528*$A58)</f>
        <v>1.00019893407842</v>
      </c>
      <c r="I58" s="443">
        <f>50000/H58</f>
        <v>49990.0552744238</v>
      </c>
      <c r="J58" s="443">
        <f>1+217.34*EXP(-0.27*$A58)</f>
        <v>1.00007724432927</v>
      </c>
      <c r="K58" s="443">
        <f>50000/J58</f>
        <v>49996.1380818478</v>
      </c>
      <c r="L58" s="443">
        <f>1+261.01*EXP(-0.26*$A58)</f>
        <v>1.00016078519454</v>
      </c>
      <c r="M58" s="443">
        <f>60000/L58</f>
        <v>59990.354439191</v>
      </c>
      <c r="N58" s="443">
        <f>1+435.68*EXP(-0.27*$A58)</f>
        <v>1.00015484406633</v>
      </c>
      <c r="O58" s="443">
        <f>100000/N58</f>
        <v>99984.5179906643</v>
      </c>
      <c r="P58" s="443">
        <f>1+392.01*EXP(-0.2528*$A58)</f>
        <v>1.00035881176074</v>
      </c>
      <c r="Q58" s="443">
        <f>90000/P58</f>
        <v>89967.7185245065</v>
      </c>
      <c r="R58" s="443">
        <f>1+435.68*EXP(-0.2528*$A58)</f>
        <v>1.0003987834696</v>
      </c>
      <c r="S58" s="443">
        <f>100000/R58</f>
        <v>99960.137549526306</v>
      </c>
      <c r="T58" s="443">
        <f>1+872.36*EXP(-0.1428*($A58+13))</f>
        <v>1.05290815372798</v>
      </c>
      <c r="U58" s="443">
        <f>200000/T58</f>
        <v>189950.091365396</v>
      </c>
    </row>
    <row r="59" ht="26" customHeight="1">
      <c r="A59" s="459">
        <f>A58+1</f>
        <v>56</v>
      </c>
      <c r="B59" s="183">
        <v>183957</v>
      </c>
      <c r="C59" s="437"/>
      <c r="D59" s="444">
        <f>1+435.68*EXP(-0.2528*$A59)</f>
        <v>1.00030970449065</v>
      </c>
      <c r="E59" s="445">
        <f>100000/D59</f>
        <v>99969.039139652494</v>
      </c>
      <c r="F59" s="445">
        <f>1+348.34*EXP(-0.2528*$A59)</f>
        <v>1.00024761857849</v>
      </c>
      <c r="G59" s="445">
        <f>80000/F59</f>
        <v>79980.1954177033</v>
      </c>
      <c r="H59" s="445">
        <f>1+217.34*EXP(-0.2528*$A59)</f>
        <v>1.00015449681876</v>
      </c>
      <c r="I59" s="445">
        <f>50000/H59</f>
        <v>49992.276352341</v>
      </c>
      <c r="J59" s="445">
        <f>1+217.34*EXP(-0.27*$A59)</f>
        <v>1.00005896673702</v>
      </c>
      <c r="K59" s="445">
        <f>50000/J59</f>
        <v>49997.0518369926</v>
      </c>
      <c r="L59" s="445">
        <f>1+261.01*EXP(-0.26*$A59)</f>
        <v>1.00012397367922</v>
      </c>
      <c r="M59" s="445">
        <f>60000/L59</f>
        <v>59992.5625013009</v>
      </c>
      <c r="N59" s="445">
        <f>1+435.68*EXP(-0.27*$A59)</f>
        <v>1.00011820478506</v>
      </c>
      <c r="O59" s="445">
        <f>100000/N59</f>
        <v>99988.180918565995</v>
      </c>
      <c r="P59" s="445">
        <f>1+392.01*EXP(-0.2528*$A59)</f>
        <v>1.00027866153457</v>
      </c>
      <c r="Q59" s="445">
        <f>90000/P59</f>
        <v>89974.9274486443</v>
      </c>
      <c r="R59" s="445">
        <f>1+435.68*EXP(-0.2528*$A59)</f>
        <v>1.00030970449065</v>
      </c>
      <c r="S59" s="445">
        <f>100000/R59</f>
        <v>99969.039139652494</v>
      </c>
      <c r="T59" s="445">
        <f>1+872.36*EXP(-0.1428*($A59+13))</f>
        <v>1.04586753011021</v>
      </c>
      <c r="U59" s="445">
        <f>200000/T59</f>
        <v>191228.806939751</v>
      </c>
    </row>
    <row r="60" ht="26" customHeight="1">
      <c r="A60" s="459">
        <f>A59+1</f>
        <v>57</v>
      </c>
      <c r="B60" s="184">
        <v>187327</v>
      </c>
      <c r="C60" s="441"/>
      <c r="D60" s="442">
        <f>1+435.68*EXP(-0.2528*$A60)</f>
        <v>1.00024052368978</v>
      </c>
      <c r="E60" s="443">
        <f>100000/D60</f>
        <v>99975.9534147954</v>
      </c>
      <c r="F60" s="443">
        <f>1+348.34*EXP(-0.2528*$A60)</f>
        <v>1.00019230633056</v>
      </c>
      <c r="G60" s="443">
        <f>80000/F60</f>
        <v>79984.618451524293</v>
      </c>
      <c r="H60" s="443">
        <f>1+217.34*EXP(-0.2528*$A60)</f>
        <v>1.00011998581238</v>
      </c>
      <c r="I60" s="443">
        <f>50000/H60</f>
        <v>49994.0014291244</v>
      </c>
      <c r="J60" s="443">
        <f>1+217.34*EXP(-0.27*$A60)</f>
        <v>1.00004501399789</v>
      </c>
      <c r="K60" s="443">
        <f>50000/J60</f>
        <v>49997.7494014139</v>
      </c>
      <c r="L60" s="443">
        <f>1+261.01*EXP(-0.26*$A60)</f>
        <v>1.00009559010196</v>
      </c>
      <c r="M60" s="443">
        <f>60000/L60</f>
        <v>59994.2651420781</v>
      </c>
      <c r="N60" s="443">
        <f>1+435.68*EXP(-0.27*$A60)</f>
        <v>1.00009023510905</v>
      </c>
      <c r="O60" s="443">
        <f>100000/N60</f>
        <v>99990.977303259</v>
      </c>
      <c r="P60" s="443">
        <f>1+392.01*EXP(-0.2528*$A60)</f>
        <v>1.00021641501017</v>
      </c>
      <c r="Q60" s="443">
        <f>90000/P60</f>
        <v>89980.5268633638</v>
      </c>
      <c r="R60" s="443">
        <f>1+435.68*EXP(-0.2528*$A60)</f>
        <v>1.00024052368978</v>
      </c>
      <c r="S60" s="443">
        <f>100000/R60</f>
        <v>99975.9534147954</v>
      </c>
      <c r="T60" s="443">
        <f>1+872.36*EXP(-0.1428*($A60+13))</f>
        <v>1.03976382032205</v>
      </c>
      <c r="U60" s="443">
        <f>200000/T60</f>
        <v>192351.374505465</v>
      </c>
    </row>
    <row r="61" ht="26" customHeight="1">
      <c r="A61" s="459">
        <f>A60+1</f>
        <v>58</v>
      </c>
      <c r="B61" s="183">
        <v>189973</v>
      </c>
      <c r="C61" s="437"/>
      <c r="D61" s="444">
        <f>1+435.68*EXP(-0.2528*$A61)</f>
        <v>1.00018679627545</v>
      </c>
      <c r="E61" s="445">
        <f>100000/D61</f>
        <v>99981.3238610882</v>
      </c>
      <c r="F61" s="445">
        <f>1+348.34*EXP(-0.2528*$A61)</f>
        <v>1.00014934955607</v>
      </c>
      <c r="G61" s="445">
        <f>80000/F61</f>
        <v>79988.0538196711</v>
      </c>
      <c r="H61" s="445">
        <f>1+217.34*EXP(-0.2528*$A61)</f>
        <v>1.00009318376447</v>
      </c>
      <c r="I61" s="445">
        <f>50000/H61</f>
        <v>49995.3412458967</v>
      </c>
      <c r="J61" s="445">
        <f>1+217.34*EXP(-0.27*$A61)</f>
        <v>1.00003436276295</v>
      </c>
      <c r="K61" s="445">
        <f>50000/J61</f>
        <v>49998.2819208904</v>
      </c>
      <c r="L61" s="445">
        <f>1+261.01*EXP(-0.26*$A61)</f>
        <v>1.0000737048997</v>
      </c>
      <c r="M61" s="445">
        <f>60000/L61</f>
        <v>59995.5780319387</v>
      </c>
      <c r="N61" s="445">
        <f>1+435.68*EXP(-0.27*$A61)</f>
        <v>1.00006888363192</v>
      </c>
      <c r="O61" s="445">
        <f>100000/N61</f>
        <v>99993.112111270806</v>
      </c>
      <c r="P61" s="445">
        <f>1+392.01*EXP(-0.2528*$A61)</f>
        <v>1.00016807291576</v>
      </c>
      <c r="Q61" s="445">
        <f>90000/P61</f>
        <v>89984.8759795198</v>
      </c>
      <c r="R61" s="445">
        <f>1+435.68*EXP(-0.2528*$A61)</f>
        <v>1.00018679627545</v>
      </c>
      <c r="S61" s="445">
        <f>100000/R61</f>
        <v>99981.3238610882</v>
      </c>
      <c r="T61" s="445">
        <f>1+872.36*EXP(-0.1428*($A61+13))</f>
        <v>1.03447234683893</v>
      </c>
      <c r="U61" s="445">
        <f>200000/T61</f>
        <v>193335.279199242</v>
      </c>
    </row>
    <row r="62" ht="26" customHeight="1">
      <c r="A62" s="459">
        <f>A61+1</f>
        <v>59</v>
      </c>
      <c r="B62" s="184">
        <v>192994</v>
      </c>
      <c r="C62" s="441"/>
      <c r="D62" s="442">
        <f>1+435.68*EXP(-0.2528*$A62)</f>
        <v>1.00014507031949</v>
      </c>
      <c r="E62" s="443">
        <f>100000/D62</f>
        <v>99985.4950722855</v>
      </c>
      <c r="F62" s="443">
        <f>1+348.34*EXP(-0.2528*$A62)</f>
        <v>1.0001159883288</v>
      </c>
      <c r="G62" s="443">
        <f>80000/F62</f>
        <v>79990.7220098346</v>
      </c>
      <c r="H62" s="443">
        <f>1+217.34*EXP(-0.2528*$A62)</f>
        <v>1.00007236867251</v>
      </c>
      <c r="I62" s="443">
        <f>50000/H62</f>
        <v>49996.3818282168</v>
      </c>
      <c r="J62" s="443">
        <f>1+217.34*EXP(-0.27*$A62)</f>
        <v>1.0000262318286</v>
      </c>
      <c r="K62" s="443">
        <f>50000/J62</f>
        <v>49998.6884429745</v>
      </c>
      <c r="L62" s="443">
        <f>1+261.01*EXP(-0.26*$A62)</f>
        <v>1.0000568302798</v>
      </c>
      <c r="M62" s="443">
        <f>60000/L62</f>
        <v>59996.5903769818</v>
      </c>
      <c r="N62" s="443">
        <f>1+435.68*EXP(-0.27*$A62)</f>
        <v>1.0000525843521</v>
      </c>
      <c r="O62" s="443">
        <f>100000/N62</f>
        <v>99994.7418412869</v>
      </c>
      <c r="P62" s="443">
        <f>1+392.01*EXP(-0.2528*$A62)</f>
        <v>1.00013052932415</v>
      </c>
      <c r="Q62" s="443">
        <f>90000/P62</f>
        <v>89988.2538940378</v>
      </c>
      <c r="R62" s="443">
        <f>1+435.68*EXP(-0.2528*$A62)</f>
        <v>1.00014507031949</v>
      </c>
      <c r="S62" s="443">
        <f>100000/R62</f>
        <v>99985.4950722855</v>
      </c>
      <c r="T62" s="443">
        <f>1+872.36*EXP(-0.1428*($A62+13))</f>
        <v>1.02988502329402</v>
      </c>
      <c r="U62" s="443">
        <f>200000/T62</f>
        <v>194196.435015933</v>
      </c>
    </row>
    <row r="63" ht="26" customHeight="1">
      <c r="A63" s="459">
        <f>A62+1</f>
        <v>60</v>
      </c>
      <c r="B63" s="183">
        <v>195351</v>
      </c>
      <c r="C63" s="437"/>
      <c r="D63" s="444">
        <f>1+435.68*EXP(-0.2528*$A63)</f>
        <v>1.00011266497443</v>
      </c>
      <c r="E63" s="445">
        <f>100000/D63</f>
        <v>99988.7347717537</v>
      </c>
      <c r="F63" s="445">
        <f>1+348.34*EXP(-0.2528*$A63)</f>
        <v>1.00009007922602</v>
      </c>
      <c r="G63" s="445">
        <f>80000/F63</f>
        <v>79992.7943110013</v>
      </c>
      <c r="H63" s="445">
        <f>1+217.34*EXP(-0.2528*$A63)</f>
        <v>1.00005620318937</v>
      </c>
      <c r="I63" s="445">
        <f>50000/H63</f>
        <v>49997.1899984625</v>
      </c>
      <c r="J63" s="445">
        <f>1+217.34*EXP(-0.27*$A63)</f>
        <v>1.00002002484005</v>
      </c>
      <c r="K63" s="445">
        <f>50000/J63</f>
        <v>49998.9987780468</v>
      </c>
      <c r="L63" s="445">
        <f>1+261.01*EXP(-0.26*$A63)</f>
        <v>1.00004381907736</v>
      </c>
      <c r="M63" s="445">
        <f>60000/L63</f>
        <v>59997.37097056</v>
      </c>
      <c r="N63" s="445">
        <f>1+435.68*EXP(-0.27*$A63)</f>
        <v>1.00004014181612</v>
      </c>
      <c r="O63" s="445">
        <f>100000/N63</f>
        <v>99995.9859795181</v>
      </c>
      <c r="P63" s="445">
        <f>1+392.01*EXP(-0.2528*$A63)</f>
        <v>1.00010137210023</v>
      </c>
      <c r="Q63" s="445">
        <f>90000/P63</f>
        <v>89990.8774357528</v>
      </c>
      <c r="R63" s="445">
        <f>1+435.68*EXP(-0.2528*$A63)</f>
        <v>1.00011266497443</v>
      </c>
      <c r="S63" s="445">
        <f>100000/R63</f>
        <v>99988.7347717537</v>
      </c>
      <c r="T63" s="445">
        <f>1+872.36*EXP(-0.1428*($A63+13))</f>
        <v>1.02590814665033</v>
      </c>
      <c r="U63" s="445">
        <f>200000/T63</f>
        <v>194949.226841619</v>
      </c>
    </row>
    <row r="64" ht="26" customHeight="1">
      <c r="A64" s="459">
        <f>A63+1</f>
        <v>61</v>
      </c>
      <c r="B64" s="184">
        <v>197675</v>
      </c>
      <c r="C64" s="441"/>
      <c r="D64" s="442">
        <f>1+435.68*EXP(-0.2528*$A64)</f>
        <v>1.00008749823195</v>
      </c>
      <c r="E64" s="443">
        <f>100000/D64</f>
        <v>99991.2509423321</v>
      </c>
      <c r="F64" s="443">
        <f>1+348.34*EXP(-0.2528*$A64)</f>
        <v>1.00006995761595</v>
      </c>
      <c r="G64" s="443">
        <f>80000/F64</f>
        <v>79994.4037822221</v>
      </c>
      <c r="H64" s="443">
        <f>1+217.34*EXP(-0.2528*$A64)</f>
        <v>1.00004364870027</v>
      </c>
      <c r="I64" s="443">
        <f>50000/H64</f>
        <v>49997.8176602428</v>
      </c>
      <c r="J64" s="443">
        <f>1+217.34*EXP(-0.27*$A64)</f>
        <v>1.00001528655227</v>
      </c>
      <c r="K64" s="443">
        <f>50000/J64</f>
        <v>49999.2356840703</v>
      </c>
      <c r="L64" s="443">
        <f>1+261.01*EXP(-0.26*$A64)</f>
        <v>1.00003378676909</v>
      </c>
      <c r="M64" s="443">
        <f>60000/L64</f>
        <v>59997.972862345</v>
      </c>
      <c r="N64" s="443">
        <f>1+435.68*EXP(-0.27*$A64)</f>
        <v>1.00003064343929</v>
      </c>
      <c r="O64" s="443">
        <f>100000/N64</f>
        <v>99996.9357499702</v>
      </c>
      <c r="P64" s="443">
        <f>1+392.01*EXP(-0.2528*$A64)</f>
        <v>1.00007872792395</v>
      </c>
      <c r="Q64" s="443">
        <f>90000/P64</f>
        <v>89992.9150446283</v>
      </c>
      <c r="R64" s="443">
        <f>1+435.68*EXP(-0.2528*$A64)</f>
        <v>1.00008749823195</v>
      </c>
      <c r="S64" s="443">
        <f>100000/R64</f>
        <v>99991.2509423321</v>
      </c>
      <c r="T64" s="443">
        <f>1+872.36*EXP(-0.1428*($A64+13))</f>
        <v>1.02246048317417</v>
      </c>
      <c r="U64" s="443">
        <f>200000/T64</f>
        <v>195606.581663784</v>
      </c>
    </row>
    <row r="65" ht="26" customHeight="1">
      <c r="A65" s="459">
        <f>A64+1</f>
        <v>62</v>
      </c>
      <c r="B65" s="183">
        <v>199414</v>
      </c>
      <c r="C65" s="437"/>
      <c r="D65" s="444">
        <f>1+435.68*EXP(-0.2528*$A65)</f>
        <v>1.0000679531561</v>
      </c>
      <c r="E65" s="445">
        <f>100000/D65</f>
        <v>99993.205146121807</v>
      </c>
      <c r="F65" s="445">
        <f>1+348.34*EXP(-0.2528*$A65)</f>
        <v>1.00005433070693</v>
      </c>
      <c r="G65" s="445">
        <f>80000/F65</f>
        <v>79995.6537795788</v>
      </c>
      <c r="H65" s="445">
        <f>1+217.34*EXP(-0.2528*$A65)</f>
        <v>1.00003389859288</v>
      </c>
      <c r="I65" s="445">
        <f>50000/H65</f>
        <v>49998.3051278098</v>
      </c>
      <c r="J65" s="445">
        <f>1+217.34*EXP(-0.27*$A65)</f>
        <v>1.00001166944055</v>
      </c>
      <c r="K65" s="445">
        <f>50000/J65</f>
        <v>49999.4165347812</v>
      </c>
      <c r="L65" s="445">
        <f>1+261.01*EXP(-0.26*$A65)</f>
        <v>1.00002605134188</v>
      </c>
      <c r="M65" s="445">
        <f>60000/L65</f>
        <v>59998.4369602065</v>
      </c>
      <c r="N65" s="445">
        <f>1+435.68*EXP(-0.27*$A65)</f>
        <v>1.00002339257319</v>
      </c>
      <c r="O65" s="445">
        <f>100000/N65</f>
        <v>99997.660797401</v>
      </c>
      <c r="P65" s="445">
        <f>1+392.01*EXP(-0.2528*$A65)</f>
        <v>1.00006114193151</v>
      </c>
      <c r="Q65" s="445">
        <f>90000/P65</f>
        <v>89994.4975625938</v>
      </c>
      <c r="R65" s="445">
        <f>1+435.68*EXP(-0.2528*$A65)</f>
        <v>1.0000679531561</v>
      </c>
      <c r="S65" s="445">
        <f>100000/R65</f>
        <v>99993.205146121807</v>
      </c>
      <c r="T65" s="445">
        <f>1+872.36*EXP(-0.1428*($A65+13))</f>
        <v>1.01947160911299</v>
      </c>
      <c r="U65" s="445">
        <f>200000/T65</f>
        <v>196180.058583499</v>
      </c>
    </row>
    <row r="66" ht="26" customHeight="1">
      <c r="A66" s="459">
        <f>A65+1</f>
        <v>63</v>
      </c>
      <c r="B66" s="184">
        <v>201505</v>
      </c>
      <c r="C66" s="441"/>
      <c r="D66" s="442">
        <f>1+435.68*EXP(-0.2528*$A66)</f>
        <v>1.00005277399692</v>
      </c>
      <c r="E66" s="443">
        <f>100000/D66</f>
        <v>99994.7228788028</v>
      </c>
      <c r="F66" s="443">
        <f>1+348.34*EXP(-0.2528*$A66)</f>
        <v>1.00004219448698</v>
      </c>
      <c r="G66" s="443">
        <f>80000/F66</f>
        <v>79996.6245834656</v>
      </c>
      <c r="H66" s="443">
        <f>1+217.34*EXP(-0.2528*$A66)</f>
        <v>1.00002632643337</v>
      </c>
      <c r="I66" s="443">
        <f>50000/H66</f>
        <v>49998.6837129846</v>
      </c>
      <c r="J66" s="443">
        <f>1+217.34*EXP(-0.27*$A66)</f>
        <v>1.00000890821162</v>
      </c>
      <c r="K66" s="443">
        <f>50000/J66</f>
        <v>49999.5545933868</v>
      </c>
      <c r="L66" s="443">
        <f>1+261.01*EXP(-0.26*$A66)</f>
        <v>1.00002008692847</v>
      </c>
      <c r="M66" s="443">
        <f>60000/L66</f>
        <v>59998.7948085004</v>
      </c>
      <c r="N66" s="443">
        <f>1+435.68*EXP(-0.27*$A66)</f>
        <v>1.00001785741069</v>
      </c>
      <c r="O66" s="443">
        <f>100000/N66</f>
        <v>99998.2142908191</v>
      </c>
      <c r="P66" s="443">
        <f>1+392.01*EXP(-0.2528*$A66)</f>
        <v>1.00004748424195</v>
      </c>
      <c r="Q66" s="443">
        <f>90000/P66</f>
        <v>89995.7266211427</v>
      </c>
      <c r="R66" s="443">
        <f>1+435.68*EXP(-0.2528*$A66)</f>
        <v>1.00005277399692</v>
      </c>
      <c r="S66" s="443">
        <f>100000/R66</f>
        <v>99994.7228788028</v>
      </c>
      <c r="T66" s="443">
        <f>1+872.36*EXP(-0.1428*($A66+13))</f>
        <v>1.01688047218347</v>
      </c>
      <c r="U66" s="443">
        <f>200000/T66</f>
        <v>196679.949582034</v>
      </c>
    </row>
    <row r="67" ht="26" customHeight="1">
      <c r="A67" s="459">
        <f>A66+1</f>
        <v>64</v>
      </c>
      <c r="B67" s="460"/>
      <c r="C67" s="437"/>
      <c r="D67" s="444">
        <f>1+435.68*EXP(-0.2528*$A67)</f>
        <v>1.00004098550989</v>
      </c>
      <c r="E67" s="445">
        <f>100000/D67</f>
        <v>99995.9016169853</v>
      </c>
      <c r="F67" s="445">
        <f>1+348.34*EXP(-0.2528*$A67)</f>
        <v>1.00003276921712</v>
      </c>
      <c r="G67" s="445">
        <f>80000/F67</f>
        <v>79997.378548533306</v>
      </c>
      <c r="H67" s="445">
        <f>1+217.34*EXP(-0.2528*$A67)</f>
        <v>1.00002044571869</v>
      </c>
      <c r="I67" s="445">
        <f>50000/H67</f>
        <v>49998.9777349664</v>
      </c>
      <c r="J67" s="445">
        <f>1+217.34*EXP(-0.27*$A67)</f>
        <v>1.00000680034608</v>
      </c>
      <c r="K67" s="445">
        <f>50000/J67</f>
        <v>49999.6599850082</v>
      </c>
      <c r="L67" s="445">
        <f>1+261.01*EXP(-0.26*$A67)</f>
        <v>1.00001548805805</v>
      </c>
      <c r="M67" s="445">
        <f>60000/L67</f>
        <v>59999.0707309096</v>
      </c>
      <c r="N67" s="445">
        <f>1+435.68*EXP(-0.27*$A67)</f>
        <v>1.00001363198114</v>
      </c>
      <c r="O67" s="445">
        <f>100000/N67</f>
        <v>99998.6368204688</v>
      </c>
      <c r="P67" s="445">
        <f>1+392.01*EXP(-0.2528*$A67)</f>
        <v>1.0000368773635</v>
      </c>
      <c r="Q67" s="445">
        <f>90000/P67</f>
        <v>89996.681159675107</v>
      </c>
      <c r="R67" s="445">
        <f>1+435.68*EXP(-0.2528*$A67)</f>
        <v>1.00004098550989</v>
      </c>
      <c r="S67" s="445">
        <f>100000/R67</f>
        <v>99995.9016169853</v>
      </c>
      <c r="T67" s="445">
        <f>1+872.36*EXP(-0.1428*($A67+13))</f>
        <v>1.01463414448614</v>
      </c>
      <c r="U67" s="445">
        <f>200000/T67</f>
        <v>197115.384975823</v>
      </c>
    </row>
    <row r="68" ht="26" customHeight="1">
      <c r="A68" s="459">
        <f>A67+1</f>
        <v>65</v>
      </c>
      <c r="B68" s="461"/>
      <c r="C68" s="441"/>
      <c r="D68" s="442">
        <f>1+435.68*EXP(-0.2528*$A68)</f>
        <v>1.00003183029747</v>
      </c>
      <c r="E68" s="443">
        <f>100000/D68</f>
        <v>99996.817071566606</v>
      </c>
      <c r="F68" s="443">
        <f>1+348.34*EXP(-0.2528*$A68)</f>
        <v>1.00002544933396</v>
      </c>
      <c r="G68" s="443">
        <f>80000/F68</f>
        <v>79997.964105095394</v>
      </c>
      <c r="H68" s="443">
        <f>1+217.34*EXP(-0.2528*$A68)</f>
        <v>1.00001587861929</v>
      </c>
      <c r="I68" s="443">
        <f>50000/H68</f>
        <v>49999.2060816418</v>
      </c>
      <c r="J68" s="443">
        <f>1+217.34*EXP(-0.27*$A68)</f>
        <v>1.00000519124475</v>
      </c>
      <c r="K68" s="443">
        <f>50000/J68</f>
        <v>49999.7404391099</v>
      </c>
      <c r="L68" s="443">
        <f>1+261.01*EXP(-0.26*$A68)</f>
        <v>1.00001194209172</v>
      </c>
      <c r="M68" s="443">
        <f>60000/L68</f>
        <v>59999.2834830535</v>
      </c>
      <c r="N68" s="443">
        <f>1+435.68*EXP(-0.27*$A68)</f>
        <v>1.00001040637487</v>
      </c>
      <c r="O68" s="443">
        <f>100000/N68</f>
        <v>99998.959373342193</v>
      </c>
      <c r="P68" s="443">
        <f>1+392.01*EXP(-0.2528*$A68)</f>
        <v>1.00002863981572</v>
      </c>
      <c r="Q68" s="443">
        <f>90000/P68</f>
        <v>89997.4224904046</v>
      </c>
      <c r="R68" s="443">
        <f>1+435.68*EXP(-0.2528*$A68)</f>
        <v>1.00003183029747</v>
      </c>
      <c r="S68" s="443">
        <f>100000/R68</f>
        <v>99996.817071566606</v>
      </c>
      <c r="T68" s="443">
        <f>1+872.36*EXP(-0.1428*($A68+13))</f>
        <v>1.01268674137272</v>
      </c>
      <c r="U68" s="443">
        <f>200000/T68</f>
        <v>197494.43912823</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dimension ref="B2:K45"/>
  <sheetViews>
    <sheetView workbookViewId="0" showGridLines="0" defaultGridColor="1"/>
  </sheetViews>
  <sheetFormatPr defaultColWidth="16.3333" defaultRowHeight="20.05" customHeight="1" outlineLevelRow="0" outlineLevelCol="0"/>
  <cols>
    <col min="1" max="1" width="15.7344" style="462" customWidth="1"/>
    <col min="2" max="11" width="16.3516" style="462" customWidth="1"/>
    <col min="12" max="16384" width="16.3516" style="462" customWidth="1"/>
  </cols>
  <sheetData>
    <row r="1" ht="74.55" customHeight="1"/>
    <row r="2" ht="68.15" customHeight="1">
      <c r="B2" t="s" s="3">
        <v>1</v>
      </c>
      <c r="C2" t="s" s="4">
        <v>7</v>
      </c>
      <c r="D2" t="s" s="6">
        <v>20</v>
      </c>
      <c r="E2" t="s" s="4">
        <v>239</v>
      </c>
      <c r="F2" t="s" s="6">
        <v>240</v>
      </c>
      <c r="G2" t="s" s="6">
        <v>241</v>
      </c>
      <c r="H2" t="s" s="4">
        <v>242</v>
      </c>
      <c r="I2" t="s" s="6">
        <v>29</v>
      </c>
      <c r="J2" t="s" s="6">
        <v>31</v>
      </c>
      <c r="K2" t="s" s="4">
        <v>242</v>
      </c>
    </row>
    <row r="3" ht="26" customHeight="1">
      <c r="B3" s="10">
        <v>43885</v>
      </c>
      <c r="C3" s="11">
        <v>221</v>
      </c>
      <c r="D3" s="161">
        <v>1</v>
      </c>
      <c r="E3" s="161">
        <f>C3/5</f>
        <v>44.2</v>
      </c>
      <c r="F3" s="463"/>
      <c r="G3" s="161">
        <v>1</v>
      </c>
      <c r="H3" s="161">
        <v>20</v>
      </c>
      <c r="I3" s="161">
        <v>1</v>
      </c>
      <c r="J3" s="463"/>
      <c r="K3" s="463"/>
    </row>
    <row r="4" ht="26" customHeight="1">
      <c r="B4" s="15">
        <v>43886</v>
      </c>
      <c r="C4" s="16">
        <v>90</v>
      </c>
      <c r="D4" s="163">
        <f>'Italy-main'!J5-'Italy-main'!J4</f>
        <v>3</v>
      </c>
      <c r="E4" s="163">
        <f>C4/5</f>
        <v>18</v>
      </c>
      <c r="F4" s="464"/>
      <c r="G4" s="163">
        <v>3</v>
      </c>
      <c r="H4" s="163">
        <f>C4-C3</f>
        <v>-131</v>
      </c>
      <c r="I4" s="163">
        <f>D4-D3</f>
        <v>2</v>
      </c>
      <c r="J4" s="163">
        <f>I4-I3</f>
        <v>1</v>
      </c>
      <c r="K4" s="163">
        <f>(H4-H3)/7.5</f>
        <v>-20.1333333333333</v>
      </c>
    </row>
    <row r="5" ht="26" customHeight="1">
      <c r="B5" s="15">
        <v>43887</v>
      </c>
      <c r="C5" s="11">
        <v>74</v>
      </c>
      <c r="D5" s="161">
        <f>'Italy-main'!J6-'Italy-main'!J5</f>
        <v>2</v>
      </c>
      <c r="E5" s="161">
        <f>C5/5</f>
        <v>14.8</v>
      </c>
      <c r="F5" s="463"/>
      <c r="G5" s="161">
        <v>2</v>
      </c>
      <c r="H5" s="161">
        <f>C5-C4</f>
        <v>-16</v>
      </c>
      <c r="I5" s="161">
        <f>D5-D4</f>
        <v>-1</v>
      </c>
      <c r="J5" s="161">
        <f>I5-I4</f>
        <v>-3</v>
      </c>
      <c r="K5" s="161">
        <f>(H5-H4)/7.5</f>
        <v>15.3333333333333</v>
      </c>
    </row>
    <row r="6" ht="26" customHeight="1">
      <c r="B6" s="15">
        <v>43888</v>
      </c>
      <c r="C6" s="16">
        <v>203</v>
      </c>
      <c r="D6" s="163">
        <f>'Italy-main'!J7-'Italy-main'!J6</f>
        <v>5</v>
      </c>
      <c r="E6" s="163">
        <f>C6/5</f>
        <v>40.6</v>
      </c>
      <c r="F6" s="464"/>
      <c r="G6" s="163">
        <v>5</v>
      </c>
      <c r="H6" s="163">
        <f>C6-C5</f>
        <v>129</v>
      </c>
      <c r="I6" s="163">
        <f>D6-D5</f>
        <v>3</v>
      </c>
      <c r="J6" s="163">
        <f>I6-I5</f>
        <v>4</v>
      </c>
      <c r="K6" s="163">
        <f>(H6-H5)/7.5</f>
        <v>19.3333333333333</v>
      </c>
    </row>
    <row r="7" ht="26" customHeight="1">
      <c r="B7" s="15">
        <v>43889</v>
      </c>
      <c r="C7" s="11">
        <v>233</v>
      </c>
      <c r="D7" s="161">
        <f>'Italy-main'!J8-'Italy-main'!J7</f>
        <v>4</v>
      </c>
      <c r="E7" s="161">
        <f>C7/5</f>
        <v>46.6</v>
      </c>
      <c r="F7" s="463"/>
      <c r="G7" s="161">
        <v>4</v>
      </c>
      <c r="H7" s="161">
        <f>C7-C6</f>
        <v>30</v>
      </c>
      <c r="I7" s="161">
        <f>D7-D6</f>
        <v>-1</v>
      </c>
      <c r="J7" s="161">
        <f>I7-I6</f>
        <v>-4</v>
      </c>
      <c r="K7" s="161">
        <f>(H7-H6)/7.5</f>
        <v>-13.2</v>
      </c>
    </row>
    <row r="8" ht="26" customHeight="1">
      <c r="B8" s="15">
        <v>43890</v>
      </c>
      <c r="C8" s="16">
        <v>228</v>
      </c>
      <c r="D8" s="163">
        <f>'Italy-main'!J9-'Italy-main'!J8</f>
        <v>8</v>
      </c>
      <c r="E8" s="163">
        <f>C8/5</f>
        <v>45.6</v>
      </c>
      <c r="F8" s="464"/>
      <c r="G8" s="163">
        <v>8</v>
      </c>
      <c r="H8" s="163">
        <f>C8-C7</f>
        <v>-5</v>
      </c>
      <c r="I8" s="163">
        <f>D8-D7</f>
        <v>4</v>
      </c>
      <c r="J8" s="163">
        <f>I8-I7</f>
        <v>5</v>
      </c>
      <c r="K8" s="163">
        <f>(H8-H7)/7.5</f>
        <v>-4.66666666666667</v>
      </c>
    </row>
    <row r="9" ht="26" customHeight="1">
      <c r="B9" s="15">
        <v>43891</v>
      </c>
      <c r="C9" s="11">
        <v>528</v>
      </c>
      <c r="D9" s="161">
        <f>'Italy-main'!J10-'Italy-main'!J9</f>
        <v>5</v>
      </c>
      <c r="E9" s="161">
        <f>C9/5</f>
        <v>105.6</v>
      </c>
      <c r="F9" s="161">
        <f>D9/C3</f>
        <v>0.0226244343891403</v>
      </c>
      <c r="G9" s="161">
        <f>C3*0.19</f>
        <v>41.99</v>
      </c>
      <c r="H9" s="161">
        <f>C9-C8</f>
        <v>300</v>
      </c>
      <c r="I9" s="161">
        <f>D9-D8</f>
        <v>-3</v>
      </c>
      <c r="J9" s="161">
        <f>I9-I8</f>
        <v>-7</v>
      </c>
      <c r="K9" s="161">
        <f>(H9-H8)/7.5</f>
        <v>40.6666666666667</v>
      </c>
    </row>
    <row r="10" ht="26" customHeight="1">
      <c r="B10" s="15">
        <v>43892</v>
      </c>
      <c r="C10" s="16">
        <v>258</v>
      </c>
      <c r="D10" s="163">
        <f>'Italy-main'!J11-'Italy-main'!J10</f>
        <v>18</v>
      </c>
      <c r="E10" s="163">
        <f>C10/5</f>
        <v>51.6</v>
      </c>
      <c r="F10" s="163">
        <f>D10/C4</f>
        <v>0.2</v>
      </c>
      <c r="G10" s="163">
        <f>C4*0.2</f>
        <v>18</v>
      </c>
      <c r="H10" s="163">
        <f>C10-C9</f>
        <v>-270</v>
      </c>
      <c r="I10" s="163">
        <f>D10-D9</f>
        <v>13</v>
      </c>
      <c r="J10" s="163">
        <f>I10-I9</f>
        <v>16</v>
      </c>
      <c r="K10" s="163">
        <f>(H10-H9)/7.5</f>
        <v>-76</v>
      </c>
    </row>
    <row r="11" ht="26" customHeight="1">
      <c r="B11" s="15">
        <v>43893</v>
      </c>
      <c r="C11" s="11">
        <v>428</v>
      </c>
      <c r="D11" s="161">
        <f>'Italy-main'!J12-'Italy-main'!J11</f>
        <v>27</v>
      </c>
      <c r="E11" s="161">
        <f>C11/5</f>
        <v>85.59999999999999</v>
      </c>
      <c r="F11" s="161">
        <f>D11/C5</f>
        <v>0.364864864864865</v>
      </c>
      <c r="G11" s="161">
        <f>C5*0.2</f>
        <v>14.8</v>
      </c>
      <c r="H11" s="161">
        <f>C11-C10</f>
        <v>170</v>
      </c>
      <c r="I11" s="161">
        <f>D11-D10</f>
        <v>9</v>
      </c>
      <c r="J11" s="161">
        <f>I11-I10</f>
        <v>-4</v>
      </c>
      <c r="K11" s="161">
        <f>(H11-H10)/7.5</f>
        <v>58.6666666666667</v>
      </c>
    </row>
    <row r="12" ht="26" customHeight="1">
      <c r="B12" s="15">
        <v>43894</v>
      </c>
      <c r="C12" s="16">
        <v>443</v>
      </c>
      <c r="D12" s="163">
        <f>'Italy-main'!J13-'Italy-main'!J12</f>
        <v>28</v>
      </c>
      <c r="E12" s="163">
        <f>C12/5</f>
        <v>88.59999999999999</v>
      </c>
      <c r="F12" s="163">
        <f>D12/C6</f>
        <v>0.137931034482759</v>
      </c>
      <c r="G12" s="163">
        <f>C6*0.2</f>
        <v>40.6</v>
      </c>
      <c r="H12" s="163">
        <f>C12-C11</f>
        <v>15</v>
      </c>
      <c r="I12" s="163">
        <f>D12-D11</f>
        <v>1</v>
      </c>
      <c r="J12" s="163">
        <f>I12-I11</f>
        <v>-8</v>
      </c>
      <c r="K12" s="163">
        <f>(H12-H11)/7.5</f>
        <v>-20.6666666666667</v>
      </c>
    </row>
    <row r="13" ht="26" customHeight="1">
      <c r="B13" s="15">
        <v>43895</v>
      </c>
      <c r="C13" s="11">
        <v>590</v>
      </c>
      <c r="D13" s="161">
        <f>'Italy-main'!J14-'Italy-main'!J13</f>
        <v>41</v>
      </c>
      <c r="E13" s="161">
        <f>C13/5</f>
        <v>118</v>
      </c>
      <c r="F13" s="161">
        <f>D13/C7</f>
        <v>0.175965665236052</v>
      </c>
      <c r="G13" s="161">
        <f>C7*0.2</f>
        <v>46.6</v>
      </c>
      <c r="H13" s="161">
        <f>C13-C12</f>
        <v>147</v>
      </c>
      <c r="I13" s="161">
        <f>D13-D12</f>
        <v>13</v>
      </c>
      <c r="J13" s="161">
        <f>I13-I12</f>
        <v>12</v>
      </c>
      <c r="K13" s="161">
        <f>(H13-H12)/7.5</f>
        <v>17.6</v>
      </c>
    </row>
    <row r="14" ht="27" customHeight="1">
      <c r="B14" s="21">
        <v>43896</v>
      </c>
      <c r="C14" s="16">
        <v>620</v>
      </c>
      <c r="D14" s="163">
        <f>'Italy-main'!J15-'Italy-main'!J14</f>
        <v>49</v>
      </c>
      <c r="E14" s="163">
        <f>C14/5</f>
        <v>124</v>
      </c>
      <c r="F14" s="163">
        <f>D14/C8</f>
        <v>0.214912280701754</v>
      </c>
      <c r="G14" s="163">
        <f>C8*0.2</f>
        <v>45.6</v>
      </c>
      <c r="H14" s="163">
        <f>C14-C13</f>
        <v>30</v>
      </c>
      <c r="I14" s="163">
        <f>D14-D13</f>
        <v>8</v>
      </c>
      <c r="J14" s="163">
        <f>I14-I13</f>
        <v>-5</v>
      </c>
      <c r="K14" s="163">
        <f>(H14-H13)/7.5</f>
        <v>-15.6</v>
      </c>
    </row>
    <row r="15" ht="28" customHeight="1">
      <c r="B15" s="22">
        <v>43897</v>
      </c>
      <c r="C15" s="23">
        <v>1145</v>
      </c>
      <c r="D15" s="161">
        <f>'Italy-main'!J16-'Italy-main'!J15</f>
        <v>36</v>
      </c>
      <c r="E15" s="161">
        <f>C15/5</f>
        <v>229</v>
      </c>
      <c r="F15" s="161">
        <f>D15/C9</f>
        <v>0.0681818181818182</v>
      </c>
      <c r="G15" s="161">
        <f>C9*0.2</f>
        <v>105.6</v>
      </c>
      <c r="H15" s="161">
        <f>C15-C14</f>
        <v>525</v>
      </c>
      <c r="I15" s="161">
        <f>D15-D14</f>
        <v>-13</v>
      </c>
      <c r="J15" s="161">
        <f>I15-I14</f>
        <v>-21</v>
      </c>
      <c r="K15" s="161">
        <f>(H15-H14)/7.5</f>
        <v>66</v>
      </c>
    </row>
    <row r="16" ht="28" customHeight="1">
      <c r="B16" s="24">
        <v>43898</v>
      </c>
      <c r="C16" s="25">
        <v>1326</v>
      </c>
      <c r="D16" s="163">
        <f>'Italy-main'!J17-'Italy-main'!J16</f>
        <v>133</v>
      </c>
      <c r="E16" s="163">
        <f>C16/5</f>
        <v>265.2</v>
      </c>
      <c r="F16" s="163">
        <f>D16/C10</f>
        <v>0.5155038759689921</v>
      </c>
      <c r="G16" s="163">
        <f>C10*0.2</f>
        <v>51.6</v>
      </c>
      <c r="H16" s="163">
        <f>C16-C15</f>
        <v>181</v>
      </c>
      <c r="I16" s="163">
        <f>D16-D15</f>
        <v>97</v>
      </c>
      <c r="J16" s="163">
        <f>I16-I15</f>
        <v>110</v>
      </c>
      <c r="K16" s="163">
        <f>(H16-H15)/7.5</f>
        <v>-45.8666666666667</v>
      </c>
    </row>
    <row r="17" ht="28" customHeight="1">
      <c r="B17" s="29">
        <v>43899</v>
      </c>
      <c r="C17" s="30">
        <v>1598</v>
      </c>
      <c r="D17" s="161">
        <f>'Italy-main'!J18-'Italy-main'!J17</f>
        <v>97</v>
      </c>
      <c r="E17" s="161">
        <f>C17/5</f>
        <v>319.6</v>
      </c>
      <c r="F17" s="161">
        <f>D17/C11</f>
        <v>0.226635514018692</v>
      </c>
      <c r="G17" s="161">
        <f>C11*0.2</f>
        <v>85.59999999999999</v>
      </c>
      <c r="H17" s="161">
        <f>C17-C16</f>
        <v>272</v>
      </c>
      <c r="I17" s="161">
        <f>D17-D16</f>
        <v>-36</v>
      </c>
      <c r="J17" s="161">
        <f>I17-I16</f>
        <v>-133</v>
      </c>
      <c r="K17" s="161">
        <f>(H17-H16)/7.5</f>
        <v>12.1333333333333</v>
      </c>
    </row>
    <row r="18" ht="27" customHeight="1">
      <c r="B18" s="35">
        <v>43900</v>
      </c>
      <c r="C18" s="36">
        <v>529</v>
      </c>
      <c r="D18" s="163">
        <f>'Italy-main'!J19-'Italy-main'!J18</f>
        <v>168</v>
      </c>
      <c r="E18" s="163">
        <f>C18/5</f>
        <v>105.8</v>
      </c>
      <c r="F18" s="163">
        <f>D18/C12</f>
        <v>0.379232505643341</v>
      </c>
      <c r="G18" s="163">
        <f>C12*0.2</f>
        <v>88.59999999999999</v>
      </c>
      <c r="H18" s="163">
        <f>C18-C17</f>
        <v>-1069</v>
      </c>
      <c r="I18" s="163">
        <f>D18-D17</f>
        <v>71</v>
      </c>
      <c r="J18" s="163">
        <f>I18-I17</f>
        <v>107</v>
      </c>
      <c r="K18" s="163">
        <f>(H18-H17)/7.5</f>
        <v>-178.8</v>
      </c>
    </row>
    <row r="19" ht="26" customHeight="1">
      <c r="B19" s="15">
        <v>43901</v>
      </c>
      <c r="C19" s="11">
        <v>2076</v>
      </c>
      <c r="D19" s="161">
        <f>'Italy-main'!J20-'Italy-main'!J19</f>
        <v>196</v>
      </c>
      <c r="E19" s="161">
        <f>C19/5</f>
        <v>415.2</v>
      </c>
      <c r="F19" s="161">
        <f>D19/C13</f>
        <v>0.332203389830508</v>
      </c>
      <c r="G19" s="161">
        <f>C13*0.2</f>
        <v>118</v>
      </c>
      <c r="H19" s="161">
        <f>C19-C18</f>
        <v>1547</v>
      </c>
      <c r="I19" s="161">
        <f>D19-D18</f>
        <v>28</v>
      </c>
      <c r="J19" s="161">
        <f>I19-I18</f>
        <v>-43</v>
      </c>
      <c r="K19" s="161">
        <f>(H19-H18)/7.5</f>
        <v>348.8</v>
      </c>
    </row>
    <row r="20" ht="26" customHeight="1">
      <c r="B20" s="15">
        <v>43902</v>
      </c>
      <c r="C20" s="40">
        <v>2249</v>
      </c>
      <c r="D20" s="163">
        <f>'Italy-main'!J21-'Italy-main'!J20</f>
        <v>189</v>
      </c>
      <c r="E20" s="163">
        <f>C20/5</f>
        <v>449.8</v>
      </c>
      <c r="F20" s="163">
        <f>D20/C14</f>
        <v>0.304838709677419</v>
      </c>
      <c r="G20" s="163">
        <f>C14*0.2</f>
        <v>124</v>
      </c>
      <c r="H20" s="163">
        <f>C20-C19</f>
        <v>173</v>
      </c>
      <c r="I20" s="163">
        <f>D20-D19</f>
        <v>-7</v>
      </c>
      <c r="J20" s="163">
        <f>I20-I19</f>
        <v>-35</v>
      </c>
      <c r="K20" s="163">
        <f>(H20-H19)/7.5</f>
        <v>-183.2</v>
      </c>
    </row>
    <row r="21" ht="26" customHeight="1">
      <c r="B21" s="44">
        <v>43903</v>
      </c>
      <c r="C21" s="165">
        <v>2116</v>
      </c>
      <c r="D21" s="161">
        <f>'Italy-main'!J22-'Italy-main'!J21</f>
        <v>250</v>
      </c>
      <c r="E21" s="161">
        <f>C21/5</f>
        <v>423.2</v>
      </c>
      <c r="F21" s="161">
        <f>D21/C15</f>
        <v>0.218340611353712</v>
      </c>
      <c r="G21" s="161">
        <f>C15*0.2</f>
        <v>229</v>
      </c>
      <c r="H21" s="161">
        <f>C21-C20</f>
        <v>-133</v>
      </c>
      <c r="I21" s="161">
        <f>D21-D20</f>
        <v>61</v>
      </c>
      <c r="J21" s="161">
        <f>I21-I20</f>
        <v>68</v>
      </c>
      <c r="K21" s="161">
        <f>(H21-H20)/7.5</f>
        <v>-40.8</v>
      </c>
    </row>
    <row r="22" ht="26" customHeight="1">
      <c r="B22" s="44">
        <v>43904</v>
      </c>
      <c r="C22" s="166">
        <v>2795</v>
      </c>
      <c r="D22" s="163">
        <f>'Italy-main'!J23-'Italy-main'!J22</f>
        <v>175</v>
      </c>
      <c r="E22" s="163">
        <f>C22/5</f>
        <v>559</v>
      </c>
      <c r="F22" s="163">
        <f>D22/C16</f>
        <v>0.131975867269985</v>
      </c>
      <c r="G22" s="163">
        <f>C16*0.2</f>
        <v>265.2</v>
      </c>
      <c r="H22" s="163">
        <f>C22-C21</f>
        <v>679</v>
      </c>
      <c r="I22" s="163">
        <f>D22-D21</f>
        <v>-75</v>
      </c>
      <c r="J22" s="163">
        <f>I22-I21</f>
        <v>-136</v>
      </c>
      <c r="K22" s="163">
        <f>(H22-H21)/7.5</f>
        <v>108.266666666667</v>
      </c>
    </row>
    <row r="23" ht="26" customHeight="1">
      <c r="B23" s="44">
        <v>43905</v>
      </c>
      <c r="C23" s="165">
        <v>2853</v>
      </c>
      <c r="D23" s="161">
        <f>'Italy-main'!J24-'Italy-main'!J23</f>
        <v>368</v>
      </c>
      <c r="E23" s="161">
        <f>C23/5</f>
        <v>570.6</v>
      </c>
      <c r="F23" s="161">
        <f>D23/C17</f>
        <v>0.230287859824781</v>
      </c>
      <c r="G23" s="161">
        <f>C17*0.2</f>
        <v>319.6</v>
      </c>
      <c r="H23" s="161">
        <f>C23-C22</f>
        <v>58</v>
      </c>
      <c r="I23" s="161">
        <f>D23-D22</f>
        <v>193</v>
      </c>
      <c r="J23" s="161">
        <f>I23-I22</f>
        <v>268</v>
      </c>
      <c r="K23" s="161">
        <f>(H23-H22)/7.5</f>
        <v>-82.8</v>
      </c>
    </row>
    <row r="24" ht="26" customHeight="1">
      <c r="B24" s="44">
        <v>43906</v>
      </c>
      <c r="C24" s="166">
        <v>2470</v>
      </c>
      <c r="D24" s="163">
        <f>'Italy-main'!J25-'Italy-main'!J24</f>
        <v>349</v>
      </c>
      <c r="E24" s="163">
        <f>C24/5</f>
        <v>494</v>
      </c>
      <c r="F24" s="163">
        <f>D24/C18</f>
        <v>0.659735349716446</v>
      </c>
      <c r="G24" s="163">
        <f>C18*0.2</f>
        <v>105.8</v>
      </c>
      <c r="H24" s="163">
        <f>C24-C23</f>
        <v>-383</v>
      </c>
      <c r="I24" s="163">
        <f>D24-D23</f>
        <v>-19</v>
      </c>
      <c r="J24" s="163">
        <f>I24-I23</f>
        <v>-212</v>
      </c>
      <c r="K24" s="163">
        <f>(H24-H23)/7.5</f>
        <v>-58.8</v>
      </c>
    </row>
    <row r="25" ht="26" customHeight="1">
      <c r="B25" s="44">
        <v>43907</v>
      </c>
      <c r="C25" s="165">
        <v>2989</v>
      </c>
      <c r="D25" s="161">
        <f>'Italy-main'!J26-'Italy-main'!J25</f>
        <v>345</v>
      </c>
      <c r="E25" s="161">
        <f>C25/5</f>
        <v>597.8</v>
      </c>
      <c r="F25" s="161">
        <f>D25/C19</f>
        <v>0.166184971098266</v>
      </c>
      <c r="G25" s="161">
        <f>C19*0.2</f>
        <v>415.2</v>
      </c>
      <c r="H25" s="161">
        <f>C25-C24</f>
        <v>519</v>
      </c>
      <c r="I25" s="161">
        <f>D25-D24</f>
        <v>-4</v>
      </c>
      <c r="J25" s="161">
        <f>I25-I24</f>
        <v>15</v>
      </c>
      <c r="K25" s="161">
        <f>(H25-H24)/7.5</f>
        <v>120.266666666667</v>
      </c>
    </row>
    <row r="26" ht="26" customHeight="1">
      <c r="B26" s="44">
        <v>43908</v>
      </c>
      <c r="C26" s="166">
        <v>2648</v>
      </c>
      <c r="D26" s="163">
        <f>'Italy-main'!J27-'Italy-main'!J26</f>
        <v>475</v>
      </c>
      <c r="E26" s="163">
        <f>C26/5</f>
        <v>529.6</v>
      </c>
      <c r="F26" s="163">
        <f>D26/C20</f>
        <v>0.211204979991107</v>
      </c>
      <c r="G26" s="163">
        <f>C20*0.2</f>
        <v>449.8</v>
      </c>
      <c r="H26" s="163">
        <f>C26-C25</f>
        <v>-341</v>
      </c>
      <c r="I26" s="163">
        <f>D26-D25</f>
        <v>130</v>
      </c>
      <c r="J26" s="163">
        <f>I26-I25</f>
        <v>134</v>
      </c>
      <c r="K26" s="163">
        <f>(H26-H25)/7.5</f>
        <v>-114.666666666667</v>
      </c>
    </row>
    <row r="27" ht="26" customHeight="1">
      <c r="B27" s="44">
        <v>43909</v>
      </c>
      <c r="C27" s="165">
        <v>4480</v>
      </c>
      <c r="D27" s="161">
        <f>'Italy-main'!J28-'Italy-main'!J27</f>
        <v>427</v>
      </c>
      <c r="E27" s="161">
        <f>C27/5</f>
        <v>896</v>
      </c>
      <c r="F27" s="161">
        <f>D27/C21</f>
        <v>0.20179584120983</v>
      </c>
      <c r="G27" s="161">
        <f>C21*0.2</f>
        <v>423.2</v>
      </c>
      <c r="H27" s="161">
        <f>C27-C26</f>
        <v>1832</v>
      </c>
      <c r="I27" s="161">
        <f>D27-D26</f>
        <v>-48</v>
      </c>
      <c r="J27" s="161">
        <f>I27-I26</f>
        <v>-178</v>
      </c>
      <c r="K27" s="161">
        <f>(H27-H26)/7.5</f>
        <v>289.733333333333</v>
      </c>
    </row>
    <row r="28" ht="27" customHeight="1">
      <c r="B28" s="53">
        <v>43910</v>
      </c>
      <c r="C28" s="258">
        <v>4670</v>
      </c>
      <c r="D28" s="163">
        <f>'Italy-main'!J29-'Italy-main'!J28</f>
        <v>627</v>
      </c>
      <c r="E28" s="163">
        <f>C28/5</f>
        <v>934</v>
      </c>
      <c r="F28" s="163">
        <f>D28/C22</f>
        <v>0.22432915921288</v>
      </c>
      <c r="G28" s="163">
        <f>C22*0.2</f>
        <v>559</v>
      </c>
      <c r="H28" s="163">
        <f>C28-C27</f>
        <v>190</v>
      </c>
      <c r="I28" s="163">
        <f>D28-D27</f>
        <v>200</v>
      </c>
      <c r="J28" s="163">
        <f>I28-I27</f>
        <v>248</v>
      </c>
      <c r="K28" s="163">
        <f>(H28-H27)/7.5</f>
        <v>-218.933333333333</v>
      </c>
    </row>
    <row r="29" ht="28" customHeight="1">
      <c r="B29" s="58">
        <v>43911</v>
      </c>
      <c r="C29" s="465">
        <v>4821</v>
      </c>
      <c r="D29" s="161">
        <f>'Italy-main'!J30-'Italy-main'!J29</f>
        <v>793</v>
      </c>
      <c r="E29" s="161">
        <f>C29/5</f>
        <v>964.2</v>
      </c>
      <c r="F29" s="161">
        <f>D29/C23</f>
        <v>0.27795303189625</v>
      </c>
      <c r="G29" s="161">
        <f>C23*0.2</f>
        <v>570.6</v>
      </c>
      <c r="H29" s="161">
        <f>C29-C28</f>
        <v>151</v>
      </c>
      <c r="I29" s="161">
        <f>D29-D28</f>
        <v>166</v>
      </c>
      <c r="J29" s="161">
        <f>I29-I28</f>
        <v>-34</v>
      </c>
      <c r="K29" s="161">
        <f>(H29-H28)/7.5</f>
        <v>-5.2</v>
      </c>
    </row>
    <row r="30" ht="27" customHeight="1">
      <c r="B30" s="64">
        <v>43912</v>
      </c>
      <c r="C30" s="267">
        <v>3957</v>
      </c>
      <c r="D30" s="163">
        <f>'Italy-main'!J31-'Italy-main'!J30</f>
        <v>651</v>
      </c>
      <c r="E30" s="163">
        <f>C30/5</f>
        <v>791.4</v>
      </c>
      <c r="F30" s="163">
        <f>D30/C24</f>
        <v>0.263562753036437</v>
      </c>
      <c r="G30" s="163">
        <f>C24*0.2</f>
        <v>494</v>
      </c>
      <c r="H30" s="163">
        <f>C30-C29</f>
        <v>-864</v>
      </c>
      <c r="I30" s="163">
        <f>D30-D29</f>
        <v>-142</v>
      </c>
      <c r="J30" s="163">
        <f>I30-I29</f>
        <v>-308</v>
      </c>
      <c r="K30" s="163">
        <f>(H30-H29)/7.5</f>
        <v>-135.333333333333</v>
      </c>
    </row>
    <row r="31" ht="27" customHeight="1">
      <c r="B31" s="66">
        <v>43913</v>
      </c>
      <c r="C31" s="165">
        <v>3780</v>
      </c>
      <c r="D31" s="161">
        <f>'Italy-main'!J32-'Italy-main'!J31</f>
        <v>601</v>
      </c>
      <c r="E31" s="161">
        <f>C31/5</f>
        <v>756</v>
      </c>
      <c r="F31" s="161">
        <f>D31/C25</f>
        <v>0.201070592171295</v>
      </c>
      <c r="G31" s="161">
        <f>C25*0.2</f>
        <v>597.8</v>
      </c>
      <c r="H31" s="161">
        <f>C31-C30</f>
        <v>-177</v>
      </c>
      <c r="I31" s="161">
        <f>D31-D30</f>
        <v>-50</v>
      </c>
      <c r="J31" s="161">
        <f>I31-I30</f>
        <v>92</v>
      </c>
      <c r="K31" s="161">
        <f>(H31-H30)/7.5</f>
        <v>91.59999999999999</v>
      </c>
    </row>
    <row r="32" ht="28" customHeight="1">
      <c r="B32" s="67">
        <v>43914</v>
      </c>
      <c r="C32" s="175">
        <v>3612</v>
      </c>
      <c r="D32" s="163">
        <f>'Italy-main'!J33-'Italy-main'!J32</f>
        <v>743</v>
      </c>
      <c r="E32" s="163">
        <f>C32/5</f>
        <v>722.4</v>
      </c>
      <c r="F32" s="163">
        <f>D32/C26</f>
        <v>0.280589123867069</v>
      </c>
      <c r="G32" s="163">
        <f>C26*0.2</f>
        <v>529.6</v>
      </c>
      <c r="H32" s="163">
        <f>C32-C31</f>
        <v>-168</v>
      </c>
      <c r="I32" s="163">
        <f>D32-D31</f>
        <v>142</v>
      </c>
      <c r="J32" s="163">
        <f>I32-I31</f>
        <v>192</v>
      </c>
      <c r="K32" s="163">
        <f>(H32-H31)/7.5</f>
        <v>1.2</v>
      </c>
    </row>
    <row r="33" ht="27" customHeight="1">
      <c r="B33" s="176">
        <v>43915</v>
      </c>
      <c r="C33" s="165">
        <v>3491</v>
      </c>
      <c r="D33" s="161">
        <f>'Italy-main'!J34-'Italy-main'!J33</f>
        <v>683</v>
      </c>
      <c r="E33" s="161">
        <f>C33/5</f>
        <v>698.2</v>
      </c>
      <c r="F33" s="161">
        <f>D33/C27</f>
        <v>0.152455357142857</v>
      </c>
      <c r="G33" s="161">
        <f>C27*0.2</f>
        <v>896</v>
      </c>
      <c r="H33" s="161">
        <f>C33-C32</f>
        <v>-121</v>
      </c>
      <c r="I33" s="161">
        <f>D33-D32</f>
        <v>-60</v>
      </c>
      <c r="J33" s="161">
        <f>I33-I32</f>
        <v>-202</v>
      </c>
      <c r="K33" s="161">
        <f>(H33-H32)/7.5</f>
        <v>6.26666666666667</v>
      </c>
    </row>
    <row r="34" ht="26" customHeight="1">
      <c r="B34" s="44">
        <v>43916</v>
      </c>
      <c r="C34" s="166">
        <v>4492</v>
      </c>
      <c r="D34" s="163">
        <f>'Italy-main'!J35-'Italy-main'!J34</f>
        <v>662</v>
      </c>
      <c r="E34" s="163">
        <f>C34/5</f>
        <v>898.4</v>
      </c>
      <c r="F34" s="163">
        <f>D34/C28</f>
        <v>0.141755888650964</v>
      </c>
      <c r="G34" s="163">
        <f>C28*0.2</f>
        <v>934</v>
      </c>
      <c r="H34" s="163">
        <f>C34-C33</f>
        <v>1001</v>
      </c>
      <c r="I34" s="163">
        <f>D34-D33</f>
        <v>-21</v>
      </c>
      <c r="J34" s="163">
        <f>I34-I33</f>
        <v>39</v>
      </c>
      <c r="K34" s="163">
        <f>(H34-H33)/7.5</f>
        <v>149.6</v>
      </c>
    </row>
    <row r="35" ht="26" customHeight="1">
      <c r="B35" s="44">
        <v>43917</v>
      </c>
      <c r="C35" s="165">
        <v>4401</v>
      </c>
      <c r="D35" s="161">
        <f>'Italy-main'!J36-'Italy-main'!J35</f>
        <v>969</v>
      </c>
      <c r="E35" s="161">
        <f>C35/5</f>
        <v>880.2</v>
      </c>
      <c r="F35" s="161">
        <f>D35/C29</f>
        <v>0.20099564405725</v>
      </c>
      <c r="G35" s="161">
        <f>C29*0.2</f>
        <v>964.2</v>
      </c>
      <c r="H35" s="161">
        <f>C35-C34</f>
        <v>-91</v>
      </c>
      <c r="I35" s="161">
        <f>D35-D34</f>
        <v>307</v>
      </c>
      <c r="J35" s="161">
        <f>I35-I34</f>
        <v>328</v>
      </c>
      <c r="K35" s="161">
        <f>(H35-H34)/7.5</f>
        <v>-145.6</v>
      </c>
    </row>
    <row r="36" ht="26" customHeight="1">
      <c r="B36" s="44">
        <v>43918</v>
      </c>
      <c r="C36" s="166">
        <v>3651</v>
      </c>
      <c r="D36" s="163">
        <f>'Italy-main'!J37-'Italy-main'!J36</f>
        <v>889</v>
      </c>
      <c r="E36" s="163">
        <f>C36/5</f>
        <v>730.2</v>
      </c>
      <c r="F36" s="163">
        <f>D36/C30</f>
        <v>0.224665150366439</v>
      </c>
      <c r="G36" s="163">
        <f>C30*0.2</f>
        <v>791.4</v>
      </c>
      <c r="H36" s="163">
        <f>C36-C35</f>
        <v>-750</v>
      </c>
      <c r="I36" s="163">
        <f>D36-D35</f>
        <v>-80</v>
      </c>
      <c r="J36" s="163">
        <f>I36-I35</f>
        <v>-387</v>
      </c>
      <c r="K36" s="163">
        <f>(H36-H35)/7.5</f>
        <v>-87.8666666666667</v>
      </c>
    </row>
    <row r="37" ht="26" customHeight="1">
      <c r="B37" s="44">
        <v>43919</v>
      </c>
      <c r="C37" s="165">
        <v>3815</v>
      </c>
      <c r="D37" s="161">
        <f>'Italy-main'!J38-'Italy-main'!J37</f>
        <v>756</v>
      </c>
      <c r="E37" s="161">
        <f>C37/5</f>
        <v>763</v>
      </c>
      <c r="F37" s="161">
        <f>D37/C31</f>
        <v>0.2</v>
      </c>
      <c r="G37" s="161">
        <f>C31*0.2</f>
        <v>756</v>
      </c>
      <c r="H37" s="161">
        <f>C37-C36</f>
        <v>164</v>
      </c>
      <c r="I37" s="161">
        <f>D37-D36</f>
        <v>-133</v>
      </c>
      <c r="J37" s="161">
        <f>I37-I36</f>
        <v>-53</v>
      </c>
      <c r="K37" s="161">
        <f>(H37-H36)/7.5</f>
        <v>121.866666666667</v>
      </c>
    </row>
    <row r="38" ht="26" customHeight="1">
      <c r="B38" s="44">
        <v>43920</v>
      </c>
      <c r="C38" s="166">
        <v>1648</v>
      </c>
      <c r="D38" s="163">
        <f>'Italy-main'!J39-'Italy-main'!J38</f>
        <v>812</v>
      </c>
      <c r="E38" s="163">
        <f>C38/5</f>
        <v>329.6</v>
      </c>
      <c r="F38" s="466"/>
      <c r="G38" s="163">
        <f>C32*0.2</f>
        <v>722.4</v>
      </c>
      <c r="H38" s="163">
        <f>C38-C37</f>
        <v>-2167</v>
      </c>
      <c r="I38" s="163">
        <f>D38-D37</f>
        <v>56</v>
      </c>
      <c r="J38" s="163">
        <f>I38-I37</f>
        <v>189</v>
      </c>
      <c r="K38" s="163">
        <f>(H38-H37)/7.5</f>
        <v>-310.8</v>
      </c>
    </row>
    <row r="39" ht="26" customHeight="1">
      <c r="B39" s="44">
        <v>43921</v>
      </c>
      <c r="C39" s="165">
        <v>2107</v>
      </c>
      <c r="D39" s="161">
        <f>'Italy-main'!J40-'Italy-main'!J39</f>
        <v>837</v>
      </c>
      <c r="E39" s="161">
        <f>C39/5</f>
        <v>421.4</v>
      </c>
      <c r="F39" s="467"/>
      <c r="G39" s="161">
        <f>C33*0.2</f>
        <v>698.2</v>
      </c>
      <c r="H39" s="161">
        <f>C39-C38</f>
        <v>459</v>
      </c>
      <c r="I39" s="161">
        <f>D39-D38</f>
        <v>25</v>
      </c>
      <c r="J39" s="161">
        <f>I39-I38</f>
        <v>-31</v>
      </c>
      <c r="K39" s="161">
        <f>(H39-H38)/7.5</f>
        <v>350.133333333333</v>
      </c>
    </row>
    <row r="40" ht="26" customHeight="1">
      <c r="B40" s="44">
        <v>43922</v>
      </c>
      <c r="C40" s="166">
        <v>2937</v>
      </c>
      <c r="D40" s="163">
        <f>'Italy-main'!J41-'Italy-main'!J40</f>
        <v>727</v>
      </c>
      <c r="E40" s="163">
        <f>C40/5</f>
        <v>587.4</v>
      </c>
      <c r="F40" s="468"/>
      <c r="G40" s="163">
        <f>C34*0.2</f>
        <v>898.4</v>
      </c>
      <c r="H40" s="163">
        <f>C40-C39</f>
        <v>830</v>
      </c>
      <c r="I40" s="163">
        <f>D40-D39</f>
        <v>-110</v>
      </c>
      <c r="J40" s="163">
        <f>I40-I39</f>
        <v>-135</v>
      </c>
      <c r="K40" s="163">
        <f>(H40-H39)/7.5</f>
        <v>49.4666666666667</v>
      </c>
    </row>
    <row r="41" ht="26" customHeight="1">
      <c r="B41" s="44">
        <v>43923</v>
      </c>
      <c r="C41" s="165">
        <v>2477</v>
      </c>
      <c r="D41" s="161">
        <f>'Italy-main'!J42-'Italy-main'!J41</f>
        <v>760</v>
      </c>
      <c r="E41" s="161">
        <f>C41/5</f>
        <v>495.4</v>
      </c>
      <c r="F41" s="467"/>
      <c r="G41" s="161">
        <f>C35*0.2</f>
        <v>880.2</v>
      </c>
      <c r="H41" s="161">
        <f>C41-C40</f>
        <v>-460</v>
      </c>
      <c r="I41" s="161">
        <f>D41-D40</f>
        <v>33</v>
      </c>
      <c r="J41" s="161">
        <f>I41-I40</f>
        <v>143</v>
      </c>
      <c r="K41" s="161">
        <f>(H41-H40)/7.5</f>
        <v>-172</v>
      </c>
    </row>
    <row r="42" ht="26" customHeight="1">
      <c r="B42" s="44">
        <v>43924</v>
      </c>
      <c r="C42" s="166">
        <v>2339</v>
      </c>
      <c r="D42" s="163">
        <f>'Italy-main'!J43-'Italy-main'!J42</f>
        <v>766</v>
      </c>
      <c r="E42" s="163">
        <f>C42/5</f>
        <v>467.8</v>
      </c>
      <c r="F42" s="468"/>
      <c r="G42" s="163">
        <f>C36*0.2</f>
        <v>730.2</v>
      </c>
      <c r="H42" s="163">
        <f>C42-C41</f>
        <v>-138</v>
      </c>
      <c r="I42" s="163">
        <f>D42-D41</f>
        <v>6</v>
      </c>
      <c r="J42" s="163">
        <f>I42-I41</f>
        <v>-27</v>
      </c>
      <c r="K42" s="163">
        <f>(H42-H41)/7.5</f>
        <v>42.9333333333333</v>
      </c>
    </row>
    <row r="43" ht="26" customHeight="1">
      <c r="B43" s="75">
        <v>43925</v>
      </c>
      <c r="C43" s="45">
        <v>2886</v>
      </c>
      <c r="D43" s="181">
        <f>'Italy-main'!J44-'Italy-main'!J43</f>
        <v>681</v>
      </c>
      <c r="E43" s="161">
        <f>C43/5</f>
        <v>577.2</v>
      </c>
      <c r="F43" s="467"/>
      <c r="G43" s="161">
        <f>C37*0.2</f>
        <v>763</v>
      </c>
      <c r="H43" s="161">
        <f>C43-C42</f>
        <v>547</v>
      </c>
      <c r="I43" s="161">
        <f>D43-D42</f>
        <v>-85</v>
      </c>
      <c r="J43" s="161">
        <f>I43-I42</f>
        <v>-91</v>
      </c>
      <c r="K43" s="161">
        <f>(H43-H42)/7.5</f>
        <v>91.3333333333333</v>
      </c>
    </row>
    <row r="44" ht="26" customHeight="1">
      <c r="B44" s="77">
        <v>43926</v>
      </c>
      <c r="C44" s="182">
        <v>2972</v>
      </c>
      <c r="D44" s="163">
        <f>'Italy-main'!J45-'Italy-main'!J44</f>
        <v>525</v>
      </c>
      <c r="E44" s="163">
        <f>C44/5</f>
        <v>594.4</v>
      </c>
      <c r="F44" s="468"/>
      <c r="G44" s="163">
        <f>C38*0.2</f>
        <v>329.6</v>
      </c>
      <c r="H44" s="163">
        <f>C44-C43</f>
        <v>86</v>
      </c>
      <c r="I44" s="163">
        <f>D44-D43</f>
        <v>-156</v>
      </c>
      <c r="J44" s="163">
        <f>I44-I43</f>
        <v>-71</v>
      </c>
      <c r="K44" s="163">
        <f>(H44-H43)/7.5</f>
        <v>-61.4666666666667</v>
      </c>
    </row>
    <row r="45" ht="26" customHeight="1">
      <c r="B45" s="77">
        <v>43927</v>
      </c>
      <c r="C45" s="183">
        <v>1941</v>
      </c>
      <c r="D45" s="161">
        <f>'Italy-main'!J46-'Italy-main'!J45</f>
        <v>636</v>
      </c>
      <c r="E45" s="161">
        <f>C45/5</f>
        <v>388.2</v>
      </c>
      <c r="F45" s="467"/>
      <c r="G45" s="161">
        <f>C39*0.2</f>
        <v>421.4</v>
      </c>
      <c r="H45" s="161">
        <f>C45-C44</f>
        <v>-1031</v>
      </c>
      <c r="I45" s="161">
        <f>D45-D44</f>
        <v>111</v>
      </c>
      <c r="J45" s="161">
        <f>I45-I44</f>
        <v>267</v>
      </c>
      <c r="K45" s="161">
        <f>(H45-H44)/7.5</f>
        <v>-148.933333333333</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dimension ref="B3:N62"/>
  <sheetViews>
    <sheetView workbookViewId="0" showGridLines="0" defaultGridColor="1"/>
  </sheetViews>
  <sheetFormatPr defaultColWidth="16.3333" defaultRowHeight="20.05" customHeight="1" outlineLevelRow="0" outlineLevelCol="0"/>
  <cols>
    <col min="1" max="1" width="15.7344" style="469" customWidth="1"/>
    <col min="2" max="14" width="16.3516" style="469" customWidth="1"/>
    <col min="15" max="16384" width="16.3516" style="469" customWidth="1"/>
  </cols>
  <sheetData>
    <row r="1" ht="74.55" customHeight="1"/>
    <row r="2" ht="36.45" customHeight="1">
      <c r="B2" t="s" s="2">
        <v>0</v>
      </c>
      <c r="C2" s="2"/>
      <c r="D2" s="2"/>
      <c r="E2" s="2"/>
      <c r="F2" s="2"/>
      <c r="G2" s="2"/>
      <c r="H2" s="2"/>
      <c r="I2" s="2"/>
      <c r="J2" s="2"/>
      <c r="K2" s="2"/>
      <c r="L2" s="2"/>
      <c r="M2" s="2"/>
      <c r="N2" s="2"/>
    </row>
    <row r="3" ht="69.15" customHeight="1">
      <c r="B3" t="s" s="3">
        <v>1</v>
      </c>
      <c r="C3" t="s" s="4">
        <v>2</v>
      </c>
      <c r="D3" t="s" s="5">
        <v>3</v>
      </c>
      <c r="E3" t="s" s="6">
        <v>4</v>
      </c>
      <c r="F3" t="s" s="7">
        <v>5</v>
      </c>
      <c r="G3" t="s" s="8">
        <v>6</v>
      </c>
      <c r="H3" t="s" s="4">
        <v>7</v>
      </c>
      <c r="I3" t="s" s="5">
        <v>8</v>
      </c>
      <c r="J3" t="s" s="6">
        <v>9</v>
      </c>
      <c r="K3" t="s" s="9">
        <v>10</v>
      </c>
      <c r="L3" t="s" s="8">
        <v>11</v>
      </c>
      <c r="M3" s="470"/>
      <c r="N3" s="470"/>
    </row>
    <row r="4" ht="27" customHeight="1">
      <c r="B4" s="471">
        <v>0</v>
      </c>
      <c r="C4" s="11">
        <v>101</v>
      </c>
      <c r="D4" s="11">
        <v>26</v>
      </c>
      <c r="E4" s="11">
        <v>127</v>
      </c>
      <c r="F4" s="11">
        <v>94</v>
      </c>
      <c r="G4" s="11">
        <v>221</v>
      </c>
      <c r="H4" s="11">
        <v>221</v>
      </c>
      <c r="I4" s="11">
        <v>1</v>
      </c>
      <c r="J4" s="12">
        <v>7</v>
      </c>
      <c r="K4" s="13">
        <v>229</v>
      </c>
      <c r="L4" s="14">
        <v>4324</v>
      </c>
      <c r="M4" s="247">
        <v>1</v>
      </c>
      <c r="N4" s="247">
        <v>1</v>
      </c>
    </row>
    <row r="5" ht="26" customHeight="1">
      <c r="B5" s="472">
        <f>$B4+1</f>
        <v>1</v>
      </c>
      <c r="C5" s="16">
        <v>114</v>
      </c>
      <c r="D5" s="16">
        <v>35</v>
      </c>
      <c r="E5" s="16">
        <v>150</v>
      </c>
      <c r="F5" s="16">
        <v>162</v>
      </c>
      <c r="G5" s="16">
        <v>311</v>
      </c>
      <c r="H5" s="16">
        <v>90</v>
      </c>
      <c r="I5" s="16">
        <v>1</v>
      </c>
      <c r="J5" s="17">
        <v>10</v>
      </c>
      <c r="K5" s="18">
        <v>322</v>
      </c>
      <c r="L5" s="19">
        <v>8623</v>
      </c>
      <c r="M5" s="248">
        <f>(J5-J4)/($B5)</f>
        <v>3</v>
      </c>
      <c r="N5" s="248">
        <f>('Germany'!D5-'Germany'!D4)/($B5)</f>
        <v>0</v>
      </c>
    </row>
    <row r="6" ht="26" customHeight="1">
      <c r="B6" s="472">
        <f>$B5+1</f>
        <v>2</v>
      </c>
      <c r="C6" s="11">
        <v>128</v>
      </c>
      <c r="D6" s="11">
        <v>36</v>
      </c>
      <c r="E6" s="11">
        <v>164</v>
      </c>
      <c r="F6" s="11">
        <v>221</v>
      </c>
      <c r="G6" s="11">
        <v>385</v>
      </c>
      <c r="H6" s="11">
        <v>74</v>
      </c>
      <c r="I6" s="11">
        <v>3</v>
      </c>
      <c r="J6" s="12">
        <v>12</v>
      </c>
      <c r="K6" s="20">
        <v>400</v>
      </c>
      <c r="L6" s="14">
        <v>9587</v>
      </c>
      <c r="M6" s="247">
        <f>(J6-J5)/($B6)</f>
        <v>1</v>
      </c>
      <c r="N6" s="247">
        <f>('Germany'!D6-'Germany'!D5)/($B6)</f>
        <v>0</v>
      </c>
    </row>
    <row r="7" ht="26" customHeight="1">
      <c r="B7" s="472">
        <f>$B6+1</f>
        <v>3</v>
      </c>
      <c r="C7" s="16">
        <v>248</v>
      </c>
      <c r="D7" s="16">
        <v>56</v>
      </c>
      <c r="E7" s="16">
        <v>304</v>
      </c>
      <c r="F7" s="16">
        <v>284</v>
      </c>
      <c r="G7" s="16">
        <v>588</v>
      </c>
      <c r="H7" s="16">
        <v>203</v>
      </c>
      <c r="I7" s="16">
        <v>45</v>
      </c>
      <c r="J7" s="17">
        <v>17</v>
      </c>
      <c r="K7" s="18">
        <v>650</v>
      </c>
      <c r="L7" s="19">
        <v>12014</v>
      </c>
      <c r="M7" s="248">
        <f>(J7-J6)/($B7)</f>
        <v>1.66666666666667</v>
      </c>
      <c r="N7" s="248">
        <f>('Germany'!D7-'Germany'!D6)/($B7)</f>
        <v>0</v>
      </c>
    </row>
    <row r="8" ht="26" customHeight="1">
      <c r="B8" s="472">
        <f>$B7+1</f>
        <v>4</v>
      </c>
      <c r="C8" s="11">
        <v>345</v>
      </c>
      <c r="D8" s="11">
        <v>64</v>
      </c>
      <c r="E8" s="11">
        <v>409</v>
      </c>
      <c r="F8" s="11">
        <v>412</v>
      </c>
      <c r="G8" s="11">
        <v>821</v>
      </c>
      <c r="H8" s="11">
        <v>233</v>
      </c>
      <c r="I8" s="11">
        <v>46</v>
      </c>
      <c r="J8" s="12">
        <v>21</v>
      </c>
      <c r="K8" s="20">
        <v>888</v>
      </c>
      <c r="L8" s="14">
        <v>15695</v>
      </c>
      <c r="M8" s="247">
        <f>(J8-J7)/($B8)</f>
        <v>1</v>
      </c>
      <c r="N8" s="247">
        <f>('Germany'!D8-'Germany'!D7)/($B8)</f>
        <v>0</v>
      </c>
    </row>
    <row r="9" ht="26" customHeight="1">
      <c r="B9" s="472">
        <f>$B8+1</f>
        <v>5</v>
      </c>
      <c r="C9" s="16">
        <v>401</v>
      </c>
      <c r="D9" s="16">
        <v>105</v>
      </c>
      <c r="E9" s="16">
        <v>506</v>
      </c>
      <c r="F9" s="16">
        <v>543</v>
      </c>
      <c r="G9" s="16">
        <v>1049</v>
      </c>
      <c r="H9" s="16">
        <v>228</v>
      </c>
      <c r="I9" s="16">
        <v>50</v>
      </c>
      <c r="J9" s="17">
        <v>29</v>
      </c>
      <c r="K9" s="18">
        <v>1128</v>
      </c>
      <c r="L9" s="19">
        <v>18661</v>
      </c>
      <c r="M9" s="248">
        <f>(J9-J8)/($B9)</f>
        <v>1.6</v>
      </c>
      <c r="N9" s="248">
        <f>('Germany'!D9-'Germany'!D8)/($B9)</f>
        <v>0</v>
      </c>
    </row>
    <row r="10" ht="26" customHeight="1">
      <c r="B10" s="472">
        <f>$B9+1</f>
        <v>6</v>
      </c>
      <c r="C10" s="11">
        <v>639</v>
      </c>
      <c r="D10" s="11">
        <v>140</v>
      </c>
      <c r="E10" s="11">
        <v>779</v>
      </c>
      <c r="F10" s="11">
        <v>798</v>
      </c>
      <c r="G10" s="11">
        <v>1577</v>
      </c>
      <c r="H10" s="11">
        <v>528</v>
      </c>
      <c r="I10" s="11">
        <v>83</v>
      </c>
      <c r="J10" s="12">
        <v>34</v>
      </c>
      <c r="K10" s="20">
        <v>1694</v>
      </c>
      <c r="L10" s="14">
        <v>21127</v>
      </c>
      <c r="M10" s="247">
        <f>(J10-J9)/($B10)</f>
        <v>0.833333333333333</v>
      </c>
      <c r="N10" s="247">
        <f>('Germany'!D10-'Germany'!D9)/($B10)</f>
        <v>0</v>
      </c>
    </row>
    <row r="11" ht="26" customHeight="1">
      <c r="B11" s="472">
        <f>$B10+1</f>
        <v>7</v>
      </c>
      <c r="C11" s="16">
        <v>742</v>
      </c>
      <c r="D11" s="16">
        <v>166</v>
      </c>
      <c r="E11" s="16">
        <v>908</v>
      </c>
      <c r="F11" s="16">
        <v>927</v>
      </c>
      <c r="G11" s="16">
        <v>1835</v>
      </c>
      <c r="H11" s="16">
        <v>258</v>
      </c>
      <c r="I11" s="16">
        <v>149</v>
      </c>
      <c r="J11" s="17">
        <v>52</v>
      </c>
      <c r="K11" s="18">
        <v>2036</v>
      </c>
      <c r="L11" s="19">
        <v>23345</v>
      </c>
      <c r="M11" s="248">
        <f>(J11-J10)/($B11)</f>
        <v>2.57142857142857</v>
      </c>
      <c r="N11" s="248">
        <f>('Germany'!D11-'Germany'!D10)/($B11)</f>
        <v>0</v>
      </c>
    </row>
    <row r="12" ht="26" customHeight="1">
      <c r="B12" s="472">
        <f>$B11+1</f>
        <v>8</v>
      </c>
      <c r="C12" s="11">
        <v>1034</v>
      </c>
      <c r="D12" s="11">
        <v>229</v>
      </c>
      <c r="E12" s="11">
        <v>1263</v>
      </c>
      <c r="F12" s="11">
        <v>1000</v>
      </c>
      <c r="G12" s="11">
        <v>2263</v>
      </c>
      <c r="H12" s="11">
        <v>428</v>
      </c>
      <c r="I12" s="11">
        <v>160</v>
      </c>
      <c r="J12" s="12">
        <v>79</v>
      </c>
      <c r="K12" s="20">
        <v>2502</v>
      </c>
      <c r="L12" s="14">
        <v>25856</v>
      </c>
      <c r="M12" s="247">
        <f>(J12-J11)/($B12)</f>
        <v>3.375</v>
      </c>
      <c r="N12" s="247">
        <f>('Germany'!D12-'Germany'!D11)/($B12)</f>
        <v>0</v>
      </c>
    </row>
    <row r="13" ht="26" customHeight="1">
      <c r="B13" s="472">
        <f>$B12+1</f>
        <v>9</v>
      </c>
      <c r="C13" s="16">
        <v>1346</v>
      </c>
      <c r="D13" s="16">
        <v>295</v>
      </c>
      <c r="E13" s="16">
        <v>1641</v>
      </c>
      <c r="F13" s="16">
        <v>1065</v>
      </c>
      <c r="G13" s="16">
        <v>2706</v>
      </c>
      <c r="H13" s="16">
        <v>443</v>
      </c>
      <c r="I13" s="16">
        <v>276</v>
      </c>
      <c r="J13" s="17">
        <v>107</v>
      </c>
      <c r="K13" s="18">
        <v>3089</v>
      </c>
      <c r="L13" s="19">
        <v>29837</v>
      </c>
      <c r="M13" s="248">
        <f>(J13-J12)/($B13)</f>
        <v>3.11111111111111</v>
      </c>
      <c r="N13" s="248">
        <f>('Germany'!D13-'Germany'!D12)/($B13)</f>
        <v>0</v>
      </c>
    </row>
    <row r="14" ht="26" customHeight="1">
      <c r="B14" s="472">
        <f>$B13+1</f>
        <v>10</v>
      </c>
      <c r="C14" s="11">
        <v>1790</v>
      </c>
      <c r="D14" s="11">
        <v>351</v>
      </c>
      <c r="E14" s="11">
        <v>2141</v>
      </c>
      <c r="F14" s="11">
        <v>1155</v>
      </c>
      <c r="G14" s="11">
        <v>3296</v>
      </c>
      <c r="H14" s="11">
        <v>590</v>
      </c>
      <c r="I14" s="11">
        <v>414</v>
      </c>
      <c r="J14" s="12">
        <v>148</v>
      </c>
      <c r="K14" s="20">
        <v>3858</v>
      </c>
      <c r="L14" s="14">
        <v>32362</v>
      </c>
      <c r="M14" s="247">
        <f>(J14-J13)/($B14)</f>
        <v>4.1</v>
      </c>
      <c r="N14" s="247">
        <f>('Germany'!D14-'Germany'!D13)/($B14)</f>
        <v>0</v>
      </c>
    </row>
    <row r="15" ht="26" customHeight="1">
      <c r="B15" s="472">
        <f>$B14+1</f>
        <v>11</v>
      </c>
      <c r="C15" s="16">
        <v>2394</v>
      </c>
      <c r="D15" s="16">
        <v>462</v>
      </c>
      <c r="E15" s="16">
        <v>2856</v>
      </c>
      <c r="F15" s="16">
        <v>1060</v>
      </c>
      <c r="G15" s="16">
        <v>3916</v>
      </c>
      <c r="H15" s="16">
        <v>620</v>
      </c>
      <c r="I15" s="16">
        <v>523</v>
      </c>
      <c r="J15" s="17">
        <v>197</v>
      </c>
      <c r="K15" s="18">
        <v>4636</v>
      </c>
      <c r="L15" s="19">
        <v>36359</v>
      </c>
      <c r="M15" s="248">
        <f>(J15-J14)/($B15)</f>
        <v>4.45454545454545</v>
      </c>
      <c r="N15" s="248">
        <f>('Germany'!D15-'Germany'!D14)/($B15)</f>
        <v>0</v>
      </c>
    </row>
    <row r="16" ht="26" customHeight="1">
      <c r="B16" s="472">
        <f>$B15+1</f>
        <v>12</v>
      </c>
      <c r="C16" s="11">
        <v>2651</v>
      </c>
      <c r="D16" s="11">
        <v>567</v>
      </c>
      <c r="E16" s="11">
        <v>3218</v>
      </c>
      <c r="F16" s="11">
        <v>1843</v>
      </c>
      <c r="G16" s="11">
        <v>5061</v>
      </c>
      <c r="H16" s="11">
        <v>1145</v>
      </c>
      <c r="I16" s="11">
        <v>589</v>
      </c>
      <c r="J16" s="12">
        <v>233</v>
      </c>
      <c r="K16" s="20">
        <v>5883</v>
      </c>
      <c r="L16" s="14">
        <v>42062</v>
      </c>
      <c r="M16" s="247">
        <f>(J16-J15)/($B16)</f>
        <v>3</v>
      </c>
      <c r="N16" s="247">
        <f>('Germany'!D16-'Germany'!D15)/($B16)</f>
        <v>0</v>
      </c>
    </row>
    <row r="17" ht="27" customHeight="1">
      <c r="B17" s="472">
        <f>$B16+1</f>
        <v>13</v>
      </c>
      <c r="C17" s="25">
        <v>3557</v>
      </c>
      <c r="D17" s="25">
        <v>650</v>
      </c>
      <c r="E17" s="25">
        <v>4207</v>
      </c>
      <c r="F17" s="25">
        <v>2180</v>
      </c>
      <c r="G17" s="25">
        <v>6387</v>
      </c>
      <c r="H17" s="25">
        <v>1326</v>
      </c>
      <c r="I17" s="25">
        <v>622</v>
      </c>
      <c r="J17" s="26">
        <v>366</v>
      </c>
      <c r="K17" s="27">
        <v>7375</v>
      </c>
      <c r="L17" s="28">
        <v>49937</v>
      </c>
      <c r="M17" s="248">
        <f>(J17-J16)/($B17)</f>
        <v>10.2307692307692</v>
      </c>
      <c r="N17" s="248">
        <f>('Germany'!D17-'Germany'!D16)/($B17)</f>
        <v>0</v>
      </c>
    </row>
    <row r="18" ht="28" customHeight="1">
      <c r="B18" s="472">
        <f>$B17+1</f>
        <v>14</v>
      </c>
      <c r="C18" s="31">
        <v>4316</v>
      </c>
      <c r="D18" s="31">
        <v>733</v>
      </c>
      <c r="E18" s="31">
        <v>5049</v>
      </c>
      <c r="F18" s="31">
        <v>2936</v>
      </c>
      <c r="G18" s="31">
        <v>7985</v>
      </c>
      <c r="H18" s="31">
        <v>1598</v>
      </c>
      <c r="I18" s="31">
        <v>724</v>
      </c>
      <c r="J18" s="32">
        <v>463</v>
      </c>
      <c r="K18" s="33">
        <v>9172</v>
      </c>
      <c r="L18" s="473">
        <v>53826</v>
      </c>
      <c r="M18" s="247">
        <f>(J18-J17)/($B18)</f>
        <v>6.92857142857143</v>
      </c>
      <c r="N18" s="247">
        <f>('Germany'!D18-'Germany'!D17)/($B18)</f>
        <v>0.142857142857143</v>
      </c>
    </row>
    <row r="19" ht="27" customHeight="1">
      <c r="B19" s="472">
        <f>$B18+1</f>
        <v>15</v>
      </c>
      <c r="C19" s="36">
        <v>5038</v>
      </c>
      <c r="D19" s="36">
        <v>877</v>
      </c>
      <c r="E19" s="36">
        <v>5915</v>
      </c>
      <c r="F19" s="36">
        <v>2599</v>
      </c>
      <c r="G19" s="36">
        <v>8514</v>
      </c>
      <c r="H19" s="36">
        <v>529</v>
      </c>
      <c r="I19" s="36">
        <v>1004</v>
      </c>
      <c r="J19" s="37">
        <v>631</v>
      </c>
      <c r="K19" s="38">
        <v>10149</v>
      </c>
      <c r="L19" s="39">
        <v>60761</v>
      </c>
      <c r="M19" s="248">
        <f>(J19-J18)/($B19)</f>
        <v>11.2</v>
      </c>
      <c r="N19" s="248">
        <f>('Germany'!D19-'Germany'!D18)/($B19)</f>
        <v>0</v>
      </c>
    </row>
    <row r="20" ht="26" customHeight="1">
      <c r="B20" s="472">
        <f>$B19+1</f>
        <v>16</v>
      </c>
      <c r="C20" s="11">
        <v>5838</v>
      </c>
      <c r="D20" s="11">
        <v>1028</v>
      </c>
      <c r="E20" s="11">
        <v>6866</v>
      </c>
      <c r="F20" s="11">
        <v>3724</v>
      </c>
      <c r="G20" s="11">
        <v>10590</v>
      </c>
      <c r="H20" s="11">
        <v>2076</v>
      </c>
      <c r="I20" s="11">
        <v>1045</v>
      </c>
      <c r="J20" s="12">
        <v>827</v>
      </c>
      <c r="K20" s="20">
        <v>12462</v>
      </c>
      <c r="L20" s="14">
        <v>73154</v>
      </c>
      <c r="M20" s="247">
        <f>(J20-J19)/($B20)</f>
        <v>12.25</v>
      </c>
      <c r="N20" s="247">
        <f>('Germany'!D20-'Germany'!D19)/($B20)</f>
        <v>0.0625</v>
      </c>
    </row>
    <row r="21" ht="26" customHeight="1">
      <c r="B21" s="472">
        <f>$B20+1</f>
        <v>17</v>
      </c>
      <c r="C21" s="40">
        <v>6650</v>
      </c>
      <c r="D21" s="40">
        <v>1153</v>
      </c>
      <c r="E21" s="40">
        <v>7803</v>
      </c>
      <c r="F21" s="40">
        <v>5036</v>
      </c>
      <c r="G21" s="40">
        <v>12839</v>
      </c>
      <c r="H21" s="40">
        <v>2249</v>
      </c>
      <c r="I21" s="40">
        <v>1258</v>
      </c>
      <c r="J21" s="41">
        <v>1016</v>
      </c>
      <c r="K21" s="42">
        <v>15113</v>
      </c>
      <c r="L21" s="43">
        <v>86011</v>
      </c>
      <c r="M21" s="248">
        <f>(J21-J20)/($B21)</f>
        <v>11.1176470588235</v>
      </c>
      <c r="N21" s="248">
        <f>('Germany'!D21-'Germany'!D20)/($B21)</f>
        <v>0</v>
      </c>
    </row>
    <row r="22" ht="26" customHeight="1">
      <c r="B22" s="474">
        <f>$B21+1</f>
        <v>18</v>
      </c>
      <c r="C22" s="45">
        <v>7426</v>
      </c>
      <c r="D22" s="45">
        <v>1328</v>
      </c>
      <c r="E22" s="45">
        <v>8754</v>
      </c>
      <c r="F22" s="45">
        <v>6201</v>
      </c>
      <c r="G22" s="45">
        <v>14955</v>
      </c>
      <c r="H22" s="45">
        <v>2116</v>
      </c>
      <c r="I22" s="45">
        <v>1439</v>
      </c>
      <c r="J22" s="46">
        <v>1266</v>
      </c>
      <c r="K22" s="47">
        <v>17660</v>
      </c>
      <c r="L22" s="475">
        <v>97488</v>
      </c>
      <c r="M22" s="247">
        <f>(J22-J21)/($B22)</f>
        <v>13.8888888888889</v>
      </c>
      <c r="N22" s="247">
        <f>('Germany'!D22-'Germany'!D21)/($B22)</f>
        <v>0.222222222222222</v>
      </c>
    </row>
    <row r="23" ht="26" customHeight="1">
      <c r="B23" s="474">
        <f>$B22+1</f>
        <v>19</v>
      </c>
      <c r="C23" s="49">
        <v>8372</v>
      </c>
      <c r="D23" s="49">
        <v>1518</v>
      </c>
      <c r="E23" s="49">
        <v>9890</v>
      </c>
      <c r="F23" s="49">
        <v>7860</v>
      </c>
      <c r="G23" s="49">
        <v>17750</v>
      </c>
      <c r="H23" s="49">
        <v>2795</v>
      </c>
      <c r="I23" s="49">
        <v>1966</v>
      </c>
      <c r="J23" s="50">
        <v>1441</v>
      </c>
      <c r="K23" s="51">
        <v>21157</v>
      </c>
      <c r="L23" s="175">
        <v>109170</v>
      </c>
      <c r="M23" s="248">
        <f>(J23-J22)/($B23)</f>
        <v>9.210526315789471</v>
      </c>
      <c r="N23" s="248">
        <f>('Germany'!D23-'Germany'!D22)/($B23)</f>
        <v>0.105263157894737</v>
      </c>
    </row>
    <row r="24" ht="26" customHeight="1">
      <c r="B24" s="474">
        <f>$B23+1</f>
        <v>20</v>
      </c>
      <c r="C24" s="45">
        <v>9663</v>
      </c>
      <c r="D24" s="45">
        <v>1672</v>
      </c>
      <c r="E24" s="45">
        <v>11335</v>
      </c>
      <c r="F24" s="45">
        <v>9268</v>
      </c>
      <c r="G24" s="45">
        <v>20603</v>
      </c>
      <c r="H24" s="45">
        <v>2853</v>
      </c>
      <c r="I24" s="45">
        <v>2335</v>
      </c>
      <c r="J24" s="46">
        <v>1809</v>
      </c>
      <c r="K24" s="47">
        <v>24747</v>
      </c>
      <c r="L24" s="475">
        <v>124899</v>
      </c>
      <c r="M24" s="247">
        <f>(J24-J23)/($B24)</f>
        <v>18.4</v>
      </c>
      <c r="N24" s="247">
        <f>('Germany'!D24-'Germany'!D23)/($B24)</f>
        <v>0.1</v>
      </c>
    </row>
    <row r="25" ht="26" customHeight="1">
      <c r="B25" s="474">
        <f>$B24+1</f>
        <v>21</v>
      </c>
      <c r="C25" s="49">
        <v>11025</v>
      </c>
      <c r="D25" s="49">
        <v>1851</v>
      </c>
      <c r="E25" s="49">
        <v>12876</v>
      </c>
      <c r="F25" s="49">
        <v>10197</v>
      </c>
      <c r="G25" s="49">
        <v>23073</v>
      </c>
      <c r="H25" s="49">
        <v>2470</v>
      </c>
      <c r="I25" s="49">
        <v>2749</v>
      </c>
      <c r="J25" s="50">
        <v>2158</v>
      </c>
      <c r="K25" s="51">
        <v>27980</v>
      </c>
      <c r="L25" s="175">
        <v>137962</v>
      </c>
      <c r="M25" s="248">
        <f>(J25-J24)/($B25)</f>
        <v>16.6190476190476</v>
      </c>
      <c r="N25" s="248">
        <f>('Germany'!D25-'Germany'!D24)/($B25)</f>
        <v>0.285714285714286</v>
      </c>
    </row>
    <row r="26" ht="26" customHeight="1">
      <c r="B26" s="474">
        <f>$B25+1</f>
        <v>22</v>
      </c>
      <c r="C26" s="45">
        <v>12894</v>
      </c>
      <c r="D26" s="45">
        <v>2060</v>
      </c>
      <c r="E26" s="45">
        <v>14954</v>
      </c>
      <c r="F26" s="45">
        <v>11108</v>
      </c>
      <c r="G26" s="45">
        <v>26062</v>
      </c>
      <c r="H26" s="45">
        <v>2989</v>
      </c>
      <c r="I26" s="45">
        <v>2941</v>
      </c>
      <c r="J26" s="46">
        <v>2503</v>
      </c>
      <c r="K26" s="47">
        <v>31506</v>
      </c>
      <c r="L26" s="475">
        <v>148657</v>
      </c>
      <c r="M26" s="247">
        <f>(J26-J25)/($B26)</f>
        <v>15.6818181818182</v>
      </c>
      <c r="N26" s="247">
        <f>('Germany'!D26-'Germany'!D25)/($B26)</f>
        <v>0.318181818181818</v>
      </c>
    </row>
    <row r="27" ht="26" customHeight="1">
      <c r="B27" s="474">
        <f>$B26+1</f>
        <v>23</v>
      </c>
      <c r="C27" s="49">
        <v>14363</v>
      </c>
      <c r="D27" s="49">
        <v>2257</v>
      </c>
      <c r="E27" s="49">
        <v>16620</v>
      </c>
      <c r="F27" s="49">
        <v>12090</v>
      </c>
      <c r="G27" s="49">
        <v>28710</v>
      </c>
      <c r="H27" s="49">
        <v>2648</v>
      </c>
      <c r="I27" s="49">
        <v>4025</v>
      </c>
      <c r="J27" s="50">
        <v>2978</v>
      </c>
      <c r="K27" s="51">
        <v>35713</v>
      </c>
      <c r="L27" s="175">
        <v>165541</v>
      </c>
      <c r="M27" s="248">
        <f>(J27-J26)/($B27)</f>
        <v>20.6521739130435</v>
      </c>
      <c r="N27" s="248">
        <f>('Germany'!D27-'Germany'!D26)/($B27)</f>
        <v>0.173913043478261</v>
      </c>
    </row>
    <row r="28" ht="26" customHeight="1">
      <c r="B28" s="474">
        <f>$B27+1</f>
        <v>24</v>
      </c>
      <c r="C28" s="45">
        <v>15757</v>
      </c>
      <c r="D28" s="45">
        <v>2498</v>
      </c>
      <c r="E28" s="45">
        <v>18255</v>
      </c>
      <c r="F28" s="45">
        <v>14935</v>
      </c>
      <c r="G28" s="45">
        <v>33190</v>
      </c>
      <c r="H28" s="45">
        <v>4480</v>
      </c>
      <c r="I28" s="45">
        <v>4440</v>
      </c>
      <c r="J28" s="46">
        <v>3405</v>
      </c>
      <c r="K28" s="47">
        <v>41035</v>
      </c>
      <c r="L28" s="475">
        <v>182777</v>
      </c>
      <c r="M28" s="247">
        <f>(J28-J27)/($B28)</f>
        <v>17.7916666666667</v>
      </c>
      <c r="N28" s="247">
        <f>('Germany'!D28-'Germany'!D27)/($B28)</f>
        <v>0.666666666666667</v>
      </c>
    </row>
    <row r="29" ht="27" customHeight="1">
      <c r="B29" s="474">
        <f>$B28+1</f>
        <v>25</v>
      </c>
      <c r="C29" s="54">
        <v>16020</v>
      </c>
      <c r="D29" s="54">
        <v>2655</v>
      </c>
      <c r="E29" s="54">
        <v>18675</v>
      </c>
      <c r="F29" s="54">
        <v>19185</v>
      </c>
      <c r="G29" s="54">
        <v>37860</v>
      </c>
      <c r="H29" s="54">
        <v>4670</v>
      </c>
      <c r="I29" s="54">
        <v>5129</v>
      </c>
      <c r="J29" s="55">
        <v>4032</v>
      </c>
      <c r="K29" s="56">
        <v>47021</v>
      </c>
      <c r="L29" s="476">
        <v>206886</v>
      </c>
      <c r="M29" s="248">
        <f>(J29-J28)/($B29)</f>
        <v>25.08</v>
      </c>
      <c r="N29" s="248">
        <f>('Germany'!D29-'Germany'!D28)/($B29)</f>
        <v>0.96</v>
      </c>
    </row>
    <row r="30" ht="28" customHeight="1">
      <c r="B30" s="474">
        <f>$B29+1</f>
        <v>26</v>
      </c>
      <c r="C30" s="60">
        <v>17708</v>
      </c>
      <c r="D30" s="60">
        <v>2857</v>
      </c>
      <c r="E30" s="60">
        <v>20565</v>
      </c>
      <c r="F30" s="60">
        <v>22116</v>
      </c>
      <c r="G30" s="60">
        <v>42681</v>
      </c>
      <c r="H30" s="60">
        <v>4821</v>
      </c>
      <c r="I30" s="60">
        <v>6072</v>
      </c>
      <c r="J30" s="61">
        <v>4825</v>
      </c>
      <c r="K30" s="62">
        <v>53578</v>
      </c>
      <c r="L30" s="477">
        <v>233222</v>
      </c>
      <c r="M30" s="247">
        <f>(J30-J29)/($B30)</f>
        <v>30.5</v>
      </c>
      <c r="N30" s="247">
        <f>('Germany'!D30-'Germany'!D29)/($B30)</f>
        <v>0.615384615384615</v>
      </c>
    </row>
    <row r="31" ht="27" customHeight="1">
      <c r="B31" s="474">
        <f>$B30+1</f>
        <v>27</v>
      </c>
      <c r="C31" s="65">
        <v>19846</v>
      </c>
      <c r="D31" s="65">
        <v>3009</v>
      </c>
      <c r="E31" s="65">
        <v>22855</v>
      </c>
      <c r="F31" s="65">
        <v>23783</v>
      </c>
      <c r="G31" s="65">
        <v>46638</v>
      </c>
      <c r="H31" s="65">
        <v>3957</v>
      </c>
      <c r="I31" s="65">
        <v>7024</v>
      </c>
      <c r="J31" s="65">
        <v>5476</v>
      </c>
      <c r="K31" s="65">
        <v>59138</v>
      </c>
      <c r="L31" s="267">
        <v>258402</v>
      </c>
      <c r="M31" s="248">
        <f>(J31-J30)/($B31)</f>
        <v>24.1111111111111</v>
      </c>
      <c r="N31" s="248">
        <f>('Germany'!D31-'Germany'!D30)/($B31)</f>
        <v>0.37037037037037</v>
      </c>
    </row>
    <row r="32" ht="26" customHeight="1">
      <c r="B32" s="474">
        <f>$B31+1</f>
        <v>28</v>
      </c>
      <c r="C32" s="45">
        <v>20692</v>
      </c>
      <c r="D32" s="45">
        <v>3204</v>
      </c>
      <c r="E32" s="45">
        <v>23896</v>
      </c>
      <c r="F32" s="45">
        <v>26522</v>
      </c>
      <c r="G32" s="45">
        <v>50418</v>
      </c>
      <c r="H32" s="45">
        <v>3780</v>
      </c>
      <c r="I32" s="45">
        <v>7432</v>
      </c>
      <c r="J32" s="45">
        <v>6077</v>
      </c>
      <c r="K32" s="45">
        <v>63927</v>
      </c>
      <c r="L32" s="165">
        <v>275468</v>
      </c>
      <c r="M32" s="247">
        <f>(J32-J31)/($B32)</f>
        <v>21.4642857142857</v>
      </c>
      <c r="N32" s="247">
        <f>('Germany'!D32-'Germany'!D31)/($B32)</f>
        <v>1.03571428571429</v>
      </c>
    </row>
    <row r="33" ht="26" customHeight="1">
      <c r="B33" s="474">
        <f>$B32+1</f>
        <v>29</v>
      </c>
      <c r="C33" s="49">
        <v>21937</v>
      </c>
      <c r="D33" s="49">
        <v>3396</v>
      </c>
      <c r="E33" s="49">
        <v>25333</v>
      </c>
      <c r="F33" s="49">
        <v>28697</v>
      </c>
      <c r="G33" s="49">
        <v>54030</v>
      </c>
      <c r="H33" s="49">
        <v>3612</v>
      </c>
      <c r="I33" s="49">
        <v>8326</v>
      </c>
      <c r="J33" s="49">
        <v>6820</v>
      </c>
      <c r="K33" s="49">
        <v>69176</v>
      </c>
      <c r="L33" s="166">
        <v>296964</v>
      </c>
      <c r="M33" s="248">
        <f>(J33-J32)/($B33)</f>
        <v>25.6206896551724</v>
      </c>
      <c r="N33" s="248">
        <f>('Germany'!D33-'Germany'!D32)/($B33)</f>
        <v>1.24137931034483</v>
      </c>
    </row>
    <row r="34" ht="26" customHeight="1">
      <c r="B34" s="474">
        <f>$B33+1</f>
        <v>30</v>
      </c>
      <c r="C34" s="45">
        <v>23112</v>
      </c>
      <c r="D34" s="45">
        <v>3489</v>
      </c>
      <c r="E34" s="45">
        <v>26601</v>
      </c>
      <c r="F34" s="45">
        <v>30920</v>
      </c>
      <c r="G34" s="45">
        <v>57521</v>
      </c>
      <c r="H34" s="45">
        <v>3491</v>
      </c>
      <c r="I34" s="45">
        <v>9362</v>
      </c>
      <c r="J34" s="45">
        <v>7503</v>
      </c>
      <c r="K34" s="45">
        <v>74386</v>
      </c>
      <c r="L34" s="165">
        <v>324445</v>
      </c>
      <c r="M34" s="247">
        <f>(J34-J33)/($B34)</f>
        <v>22.7666666666667</v>
      </c>
      <c r="N34" s="247">
        <f>('Germany'!D34-'Germany'!D33)/($B34)</f>
        <v>1.56666666666667</v>
      </c>
    </row>
    <row r="35" ht="26" customHeight="1">
      <c r="B35" s="474">
        <f>$B34+1</f>
        <v>31</v>
      </c>
      <c r="C35" s="49">
        <v>24753</v>
      </c>
      <c r="D35" s="49">
        <v>3612</v>
      </c>
      <c r="E35" s="49">
        <v>28365</v>
      </c>
      <c r="F35" s="49">
        <v>33648</v>
      </c>
      <c r="G35" s="49">
        <v>62013</v>
      </c>
      <c r="H35" s="49">
        <v>4492</v>
      </c>
      <c r="I35" s="49">
        <v>10361</v>
      </c>
      <c r="J35" s="49">
        <v>8165</v>
      </c>
      <c r="K35" s="49">
        <v>80539</v>
      </c>
      <c r="L35" s="166">
        <v>361060</v>
      </c>
      <c r="M35" s="248">
        <f>(J35-J34)/($B35)</f>
        <v>21.3548387096774</v>
      </c>
      <c r="N35" s="248">
        <f>('Germany'!D35-'Germany'!D34)/($B35)</f>
        <v>1.80645161290323</v>
      </c>
    </row>
    <row r="36" ht="26" customHeight="1">
      <c r="B36" s="474">
        <f>$B35+1</f>
        <v>32</v>
      </c>
      <c r="C36" s="45">
        <v>26029</v>
      </c>
      <c r="D36" s="45">
        <v>3732</v>
      </c>
      <c r="E36" s="45">
        <v>29761</v>
      </c>
      <c r="F36" s="45">
        <v>36653</v>
      </c>
      <c r="G36" s="45">
        <v>66414</v>
      </c>
      <c r="H36" s="45">
        <v>4401</v>
      </c>
      <c r="I36" s="45">
        <v>10950</v>
      </c>
      <c r="J36" s="45">
        <v>9134</v>
      </c>
      <c r="K36" s="45">
        <v>86498</v>
      </c>
      <c r="L36" s="165">
        <v>394079</v>
      </c>
      <c r="M36" s="247">
        <f>(J36-J35)/($B36)</f>
        <v>30.28125</v>
      </c>
      <c r="N36" s="247">
        <f>('Germany'!D36-'Germany'!D35)/($B36)</f>
        <v>1.90625</v>
      </c>
    </row>
    <row r="37" ht="26" customHeight="1">
      <c r="B37" s="474">
        <f>$B36+1</f>
        <v>33</v>
      </c>
      <c r="C37" s="49">
        <v>26676</v>
      </c>
      <c r="D37" s="49">
        <v>3856</v>
      </c>
      <c r="E37" s="49">
        <v>30532</v>
      </c>
      <c r="F37" s="49">
        <v>39533</v>
      </c>
      <c r="G37" s="49">
        <v>70065</v>
      </c>
      <c r="H37" s="49">
        <v>3651</v>
      </c>
      <c r="I37" s="49">
        <v>12384</v>
      </c>
      <c r="J37" s="49">
        <v>10023</v>
      </c>
      <c r="K37" s="49">
        <v>92472</v>
      </c>
      <c r="L37" s="166">
        <v>429526</v>
      </c>
      <c r="M37" s="248">
        <f>(J37-J36)/($B37)</f>
        <v>26.9393939393939</v>
      </c>
      <c r="N37" s="248">
        <f>('Germany'!D37-'Germany'!D36)/($B37)</f>
        <v>2.27272727272727</v>
      </c>
    </row>
    <row r="38" ht="26" customHeight="1">
      <c r="B38" s="474">
        <f>$B37+1</f>
        <v>34</v>
      </c>
      <c r="C38" s="45">
        <v>27386</v>
      </c>
      <c r="D38" s="45">
        <v>3906</v>
      </c>
      <c r="E38" s="45">
        <v>31292</v>
      </c>
      <c r="F38" s="45">
        <v>42588</v>
      </c>
      <c r="G38" s="45">
        <v>73880</v>
      </c>
      <c r="H38" s="45">
        <v>3815</v>
      </c>
      <c r="I38" s="45">
        <v>13030</v>
      </c>
      <c r="J38" s="45">
        <v>10779</v>
      </c>
      <c r="K38" s="45">
        <v>97689</v>
      </c>
      <c r="L38" s="165">
        <v>454030</v>
      </c>
      <c r="M38" s="247">
        <f>(J38-J37)/($B38)</f>
        <v>22.2352941176471</v>
      </c>
      <c r="N38" s="247">
        <f>('Germany'!D38-'Germany'!D37)/($B38)</f>
        <v>1.70588235294118</v>
      </c>
    </row>
    <row r="39" ht="26" customHeight="1">
      <c r="B39" s="474">
        <f>$B38+1</f>
        <v>35</v>
      </c>
      <c r="C39" s="49">
        <v>27795</v>
      </c>
      <c r="D39" s="49">
        <v>3981</v>
      </c>
      <c r="E39" s="49">
        <v>31776</v>
      </c>
      <c r="F39" s="49">
        <v>43752</v>
      </c>
      <c r="G39" s="49">
        <v>75528</v>
      </c>
      <c r="H39" s="49">
        <v>1648</v>
      </c>
      <c r="I39" s="49">
        <v>14620</v>
      </c>
      <c r="J39" s="49">
        <v>11591</v>
      </c>
      <c r="K39" s="49">
        <v>101739</v>
      </c>
      <c r="L39" s="166">
        <v>477359</v>
      </c>
      <c r="M39" s="248">
        <f>(J39-J38)/($B39)</f>
        <v>23.2</v>
      </c>
      <c r="N39" s="248">
        <f>('Germany'!D39-'Germany'!D38)/($B39)</f>
        <v>4.57142857142857</v>
      </c>
    </row>
    <row r="40" ht="26" customHeight="1">
      <c r="B40" s="474">
        <f>$B39+1</f>
        <v>36</v>
      </c>
      <c r="C40" s="45">
        <v>28192</v>
      </c>
      <c r="D40" s="45">
        <v>4023</v>
      </c>
      <c r="E40" s="45">
        <v>32215</v>
      </c>
      <c r="F40" s="45">
        <v>45420</v>
      </c>
      <c r="G40" s="45">
        <v>77635</v>
      </c>
      <c r="H40" s="45">
        <v>2107</v>
      </c>
      <c r="I40" s="45">
        <v>15729</v>
      </c>
      <c r="J40" s="45">
        <v>12428</v>
      </c>
      <c r="K40" s="45">
        <v>105792</v>
      </c>
      <c r="L40" s="165">
        <v>506968</v>
      </c>
      <c r="M40" s="247">
        <f>(J40-J39)/($B40)</f>
        <v>23.25</v>
      </c>
      <c r="N40" s="247">
        <f>('Germany'!D40-'Germany'!D39)/($B40)</f>
        <v>2.38888888888889</v>
      </c>
    </row>
    <row r="41" ht="26" customHeight="1">
      <c r="B41" s="474">
        <f>$B40+1</f>
        <v>37</v>
      </c>
      <c r="C41" s="49">
        <v>28403</v>
      </c>
      <c r="D41" s="49">
        <v>4035</v>
      </c>
      <c r="E41" s="49">
        <v>32438</v>
      </c>
      <c r="F41" s="49">
        <v>48134</v>
      </c>
      <c r="G41" s="49">
        <v>80572</v>
      </c>
      <c r="H41" s="49">
        <v>2937</v>
      </c>
      <c r="I41" s="49">
        <v>16847</v>
      </c>
      <c r="J41" s="49">
        <v>13155</v>
      </c>
      <c r="K41" s="49">
        <v>110574</v>
      </c>
      <c r="L41" s="166">
        <v>541423</v>
      </c>
      <c r="M41" s="248">
        <f>(J41-J40)/($B41)</f>
        <v>19.6486486486486</v>
      </c>
      <c r="N41" s="248">
        <f>('Germany'!D41-'Germany'!D40)/($B41)</f>
        <v>5.59459459459459</v>
      </c>
    </row>
    <row r="42" ht="26" customHeight="1">
      <c r="B42" s="474">
        <f>$B41+1</f>
        <v>38</v>
      </c>
      <c r="C42" s="45">
        <v>28540</v>
      </c>
      <c r="D42" s="45">
        <v>4053</v>
      </c>
      <c r="E42" s="45">
        <v>32593</v>
      </c>
      <c r="F42" s="45">
        <v>50456</v>
      </c>
      <c r="G42" s="45">
        <v>83049</v>
      </c>
      <c r="H42" s="45">
        <v>2477</v>
      </c>
      <c r="I42" s="45">
        <v>18278</v>
      </c>
      <c r="J42" s="45">
        <v>13915</v>
      </c>
      <c r="K42" s="45">
        <v>115242</v>
      </c>
      <c r="L42" s="165">
        <v>581232</v>
      </c>
      <c r="M42" s="247">
        <f>(J42-J41)/($B42)</f>
        <v>20</v>
      </c>
      <c r="N42" s="247">
        <f>('Germany'!D42-'Germany'!D41)/($B42)</f>
        <v>5.21052631578947</v>
      </c>
    </row>
    <row r="43" ht="26" customHeight="1">
      <c r="B43" s="474">
        <f>$B42+1</f>
        <v>39</v>
      </c>
      <c r="C43" s="49">
        <v>28741</v>
      </c>
      <c r="D43" s="49">
        <v>4068</v>
      </c>
      <c r="E43" s="49">
        <v>32809</v>
      </c>
      <c r="F43" s="49">
        <v>52579</v>
      </c>
      <c r="G43" s="49">
        <v>85388</v>
      </c>
      <c r="H43" s="49">
        <v>2339</v>
      </c>
      <c r="I43" s="49">
        <v>19758</v>
      </c>
      <c r="J43" s="49">
        <v>14681</v>
      </c>
      <c r="K43" s="49">
        <v>119827</v>
      </c>
      <c r="L43" s="166">
        <v>619849</v>
      </c>
      <c r="M43" s="248">
        <f>(J43-J42)/($B43)</f>
        <v>19.6410256410256</v>
      </c>
      <c r="N43" s="248">
        <f>('Germany'!D43-'Germany'!D42)/($B43)</f>
        <v>4.30769230769231</v>
      </c>
    </row>
    <row r="44" ht="26" customHeight="1">
      <c r="B44" s="474">
        <f>$B43+1</f>
        <v>40</v>
      </c>
      <c r="C44" s="45">
        <v>29010</v>
      </c>
      <c r="D44" s="45">
        <v>3994</v>
      </c>
      <c r="E44" s="45">
        <v>33004</v>
      </c>
      <c r="F44" s="45">
        <v>55270</v>
      </c>
      <c r="G44" s="45">
        <v>88274</v>
      </c>
      <c r="H44" s="45">
        <v>2886</v>
      </c>
      <c r="I44" s="45">
        <v>20996</v>
      </c>
      <c r="J44" s="45">
        <v>15362</v>
      </c>
      <c r="K44" s="45">
        <v>124632</v>
      </c>
      <c r="L44" s="165">
        <v>657224</v>
      </c>
      <c r="M44" s="247">
        <f>(J44-J43)/($B44)</f>
        <v>17.025</v>
      </c>
      <c r="N44" s="247">
        <f>('Germany'!D44-'Germany'!D43)/($B44)</f>
        <v>3.8</v>
      </c>
    </row>
    <row r="45" ht="26" customHeight="1">
      <c r="B45" s="478">
        <f>$B44+1</f>
        <v>41</v>
      </c>
      <c r="C45" s="78">
        <v>28949</v>
      </c>
      <c r="D45" s="79">
        <v>3977</v>
      </c>
      <c r="E45" s="79">
        <v>32926</v>
      </c>
      <c r="F45" s="79">
        <v>58320</v>
      </c>
      <c r="G45" s="79">
        <v>91246</v>
      </c>
      <c r="H45" s="79">
        <v>2972</v>
      </c>
      <c r="I45" s="79">
        <v>21815</v>
      </c>
      <c r="J45" s="79">
        <v>15887</v>
      </c>
      <c r="K45" s="79">
        <v>128948</v>
      </c>
      <c r="L45" s="275">
        <v>691461</v>
      </c>
      <c r="M45" s="248">
        <f>(J45-J44)/($B45)</f>
        <v>12.8048780487805</v>
      </c>
      <c r="N45" s="248">
        <f>('Germany'!D45-'Germany'!D44)/($B45)</f>
        <v>3.63414634146341</v>
      </c>
    </row>
    <row r="46" ht="26" customHeight="1">
      <c r="B46" s="478">
        <f>$B45+1</f>
        <v>42</v>
      </c>
      <c r="C46" s="80">
        <v>28976</v>
      </c>
      <c r="D46" s="81">
        <v>3898</v>
      </c>
      <c r="E46" s="81">
        <v>32874</v>
      </c>
      <c r="F46" s="81">
        <v>60313</v>
      </c>
      <c r="G46" s="81">
        <v>93187</v>
      </c>
      <c r="H46" s="81">
        <v>1941</v>
      </c>
      <c r="I46" s="81">
        <v>22837</v>
      </c>
      <c r="J46" s="81">
        <v>16523</v>
      </c>
      <c r="K46" s="81">
        <v>132547</v>
      </c>
      <c r="L46" s="276">
        <v>721732</v>
      </c>
      <c r="M46" s="247">
        <f>(J46-J45)/($B46)</f>
        <v>15.1428571428571</v>
      </c>
      <c r="N46" s="247">
        <f>('Germany'!D46-'Germany'!D45)/($B46)</f>
        <v>2.47619047619048</v>
      </c>
    </row>
    <row r="47" ht="26" customHeight="1">
      <c r="B47" s="478">
        <f>$B46+1</f>
        <v>43</v>
      </c>
      <c r="C47" s="83">
        <v>28718</v>
      </c>
      <c r="D47" s="84">
        <v>3792</v>
      </c>
      <c r="E47" s="84">
        <v>32510</v>
      </c>
      <c r="F47" s="84">
        <v>61557</v>
      </c>
      <c r="G47" s="84">
        <v>94067</v>
      </c>
      <c r="H47" s="84">
        <v>880</v>
      </c>
      <c r="I47" s="84">
        <v>24392</v>
      </c>
      <c r="J47" s="84">
        <v>17127</v>
      </c>
      <c r="K47" s="84">
        <v>135586</v>
      </c>
      <c r="L47" s="277">
        <v>755445</v>
      </c>
      <c r="M47" s="248">
        <f>(J47-J46)/($B47)</f>
        <v>14.046511627907</v>
      </c>
      <c r="N47" s="248">
        <f>('Germany'!D47-'Germany'!D46)/($B47)</f>
        <v>7.04651162790698</v>
      </c>
    </row>
    <row r="48" ht="26" customHeight="1">
      <c r="B48" s="478">
        <f>$B47+1</f>
        <v>44</v>
      </c>
      <c r="C48" s="80">
        <v>28485</v>
      </c>
      <c r="D48" s="81">
        <v>3693</v>
      </c>
      <c r="E48" s="81">
        <v>32178</v>
      </c>
      <c r="F48" s="81">
        <v>63084</v>
      </c>
      <c r="G48" s="81">
        <v>95262</v>
      </c>
      <c r="H48" s="81">
        <v>1195</v>
      </c>
      <c r="I48" s="81">
        <v>26491</v>
      </c>
      <c r="J48" s="81">
        <v>17669</v>
      </c>
      <c r="K48" s="81">
        <v>139422</v>
      </c>
      <c r="L48" s="276">
        <v>807125</v>
      </c>
      <c r="M48" s="247">
        <f>(J48-J47)/($B48)</f>
        <v>12.3181818181818</v>
      </c>
      <c r="N48" s="247">
        <f>('Germany'!D48-'Germany'!D47)/($B48)</f>
        <v>4.84090909090909</v>
      </c>
    </row>
    <row r="49" ht="25.5" customHeight="1">
      <c r="B49" s="478">
        <f>$B48+1</f>
        <v>45</v>
      </c>
      <c r="C49" s="479"/>
      <c r="D49" s="294"/>
      <c r="E49" s="294"/>
      <c r="F49" s="294"/>
      <c r="G49" s="294"/>
      <c r="H49" s="294"/>
      <c r="I49" s="294"/>
      <c r="J49" s="294"/>
      <c r="K49" s="294"/>
      <c r="L49" s="294"/>
      <c r="M49" s="305"/>
      <c r="N49" s="305"/>
    </row>
    <row r="50" ht="25" customHeight="1">
      <c r="B50" s="478">
        <f>$B49+1</f>
        <v>46</v>
      </c>
      <c r="C50" s="480"/>
      <c r="D50" s="301"/>
      <c r="E50" s="301"/>
      <c r="F50" s="301"/>
      <c r="G50" s="301"/>
      <c r="H50" s="301"/>
      <c r="I50" s="301"/>
      <c r="J50" s="301"/>
      <c r="K50" s="301"/>
      <c r="L50" s="301"/>
      <c r="M50" s="301"/>
      <c r="N50" s="301"/>
    </row>
    <row r="51" ht="25" customHeight="1">
      <c r="B51" s="478">
        <f>$B50+1</f>
        <v>47</v>
      </c>
      <c r="C51" s="479"/>
      <c r="D51" s="294"/>
      <c r="E51" s="294"/>
      <c r="F51" s="294"/>
      <c r="G51" s="294"/>
      <c r="H51" s="294"/>
      <c r="I51" s="294"/>
      <c r="J51" s="294"/>
      <c r="K51" s="294"/>
      <c r="L51" s="294"/>
      <c r="M51" s="294"/>
      <c r="N51" s="294"/>
    </row>
    <row r="52" ht="25" customHeight="1">
      <c r="B52" s="478">
        <f>$B51+1</f>
        <v>48</v>
      </c>
      <c r="C52" s="480"/>
      <c r="D52" s="301"/>
      <c r="E52" s="301"/>
      <c r="F52" s="301"/>
      <c r="G52" s="301"/>
      <c r="H52" s="301"/>
      <c r="I52" s="301"/>
      <c r="J52" s="301"/>
      <c r="K52" s="301"/>
      <c r="L52" s="301"/>
      <c r="M52" s="301"/>
      <c r="N52" s="301"/>
    </row>
    <row r="53" ht="25" customHeight="1">
      <c r="B53" s="478">
        <f>$B52+1</f>
        <v>49</v>
      </c>
      <c r="C53" s="479"/>
      <c r="D53" s="294"/>
      <c r="E53" s="294"/>
      <c r="F53" s="294"/>
      <c r="G53" s="294"/>
      <c r="H53" s="294"/>
      <c r="I53" s="294"/>
      <c r="J53" s="294"/>
      <c r="K53" s="294"/>
      <c r="L53" s="294"/>
      <c r="M53" s="294"/>
      <c r="N53" s="294"/>
    </row>
    <row r="54" ht="25" customHeight="1">
      <c r="B54" s="478">
        <f>$B53+1</f>
        <v>50</v>
      </c>
      <c r="C54" s="480"/>
      <c r="D54" s="301"/>
      <c r="E54" s="301"/>
      <c r="F54" s="301"/>
      <c r="G54" s="301"/>
      <c r="H54" s="301"/>
      <c r="I54" s="301"/>
      <c r="J54" s="301"/>
      <c r="K54" s="301"/>
      <c r="L54" s="301"/>
      <c r="M54" s="301"/>
      <c r="N54" s="301"/>
    </row>
    <row r="55" ht="25" customHeight="1">
      <c r="B55" s="478">
        <f>$B54+1</f>
        <v>51</v>
      </c>
      <c r="C55" s="479"/>
      <c r="D55" s="294"/>
      <c r="E55" s="294"/>
      <c r="F55" s="294"/>
      <c r="G55" s="294"/>
      <c r="H55" s="294"/>
      <c r="I55" s="294"/>
      <c r="J55" s="294"/>
      <c r="K55" s="294"/>
      <c r="L55" s="294"/>
      <c r="M55" s="294"/>
      <c r="N55" s="294"/>
    </row>
    <row r="56" ht="25" customHeight="1">
      <c r="B56" s="478">
        <f>$B55+1</f>
        <v>52</v>
      </c>
      <c r="C56" s="480"/>
      <c r="D56" s="301"/>
      <c r="E56" s="301"/>
      <c r="F56" s="301"/>
      <c r="G56" s="301"/>
      <c r="H56" s="301"/>
      <c r="I56" s="301"/>
      <c r="J56" s="301"/>
      <c r="K56" s="301"/>
      <c r="L56" s="301"/>
      <c r="M56" s="301"/>
      <c r="N56" s="301"/>
    </row>
    <row r="57" ht="25" customHeight="1">
      <c r="B57" s="478">
        <f>$B56+1</f>
        <v>53</v>
      </c>
      <c r="C57" s="479"/>
      <c r="D57" s="294"/>
      <c r="E57" s="294"/>
      <c r="F57" s="294"/>
      <c r="G57" s="294"/>
      <c r="H57" s="294"/>
      <c r="I57" s="294"/>
      <c r="J57" s="294"/>
      <c r="K57" s="294"/>
      <c r="L57" s="294"/>
      <c r="M57" s="294"/>
      <c r="N57" s="294"/>
    </row>
    <row r="58" ht="25" customHeight="1">
      <c r="B58" s="478">
        <f>$B57+1</f>
        <v>54</v>
      </c>
      <c r="C58" s="480"/>
      <c r="D58" s="301"/>
      <c r="E58" s="301"/>
      <c r="F58" s="301"/>
      <c r="G58" s="301"/>
      <c r="H58" s="301"/>
      <c r="I58" s="301"/>
      <c r="J58" s="301"/>
      <c r="K58" s="301"/>
      <c r="L58" s="301"/>
      <c r="M58" s="301"/>
      <c r="N58" s="301"/>
    </row>
    <row r="59" ht="25" customHeight="1">
      <c r="B59" s="478">
        <f>$B58+1</f>
        <v>55</v>
      </c>
      <c r="C59" s="479"/>
      <c r="D59" s="294"/>
      <c r="E59" s="294"/>
      <c r="F59" s="294"/>
      <c r="G59" s="294"/>
      <c r="H59" s="294"/>
      <c r="I59" s="294"/>
      <c r="J59" s="294"/>
      <c r="K59" s="294"/>
      <c r="L59" s="294"/>
      <c r="M59" s="294"/>
      <c r="N59" s="294"/>
    </row>
    <row r="60" ht="25" customHeight="1">
      <c r="B60" s="478">
        <f>$B59+1</f>
        <v>56</v>
      </c>
      <c r="C60" s="480"/>
      <c r="D60" s="301"/>
      <c r="E60" s="301"/>
      <c r="F60" s="301"/>
      <c r="G60" s="301"/>
      <c r="H60" s="301"/>
      <c r="I60" s="301"/>
      <c r="J60" s="301"/>
      <c r="K60" s="301"/>
      <c r="L60" s="301"/>
      <c r="M60" s="301"/>
      <c r="N60" s="301"/>
    </row>
    <row r="61" ht="25" customHeight="1">
      <c r="B61" s="478">
        <f>$B60+1</f>
        <v>57</v>
      </c>
      <c r="C61" s="479"/>
      <c r="D61" s="294"/>
      <c r="E61" s="294"/>
      <c r="F61" s="294"/>
      <c r="G61" s="294"/>
      <c r="H61" s="294"/>
      <c r="I61" s="294"/>
      <c r="J61" s="294"/>
      <c r="K61" s="294"/>
      <c r="L61" s="294"/>
      <c r="M61" s="294"/>
      <c r="N61" s="294"/>
    </row>
    <row r="62" ht="25" customHeight="1">
      <c r="B62" s="478">
        <f>$B61+1</f>
        <v>58</v>
      </c>
      <c r="C62" s="480"/>
      <c r="D62" s="301"/>
      <c r="E62" s="301"/>
      <c r="F62" s="301"/>
      <c r="G62" s="301"/>
      <c r="H62" s="301"/>
      <c r="I62" s="301"/>
      <c r="J62" s="301"/>
      <c r="K62" s="301"/>
      <c r="L62" s="301"/>
      <c r="M62" s="301"/>
      <c r="N62" s="301"/>
    </row>
  </sheetData>
  <mergeCells count="1">
    <mergeCell ref="B2:N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