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angelov/code/opentrons/templates/"/>
    </mc:Choice>
  </mc:AlternateContent>
  <xr:revisionPtr revIDLastSave="0" documentId="13_ncr:1_{FA03F48A-ACA0-6B41-ABA3-02B387C7E27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6" l="1"/>
  <c r="K14" i="6"/>
  <c r="K15" i="6"/>
  <c r="K16" i="6"/>
  <c r="K17" i="6"/>
  <c r="K22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I37" i="6" a="1"/>
  <c r="I37" i="6" s="1"/>
  <c r="I38" i="6" a="1"/>
  <c r="I38" i="6" s="1"/>
  <c r="C38" i="2" s="1"/>
  <c r="I38" i="7" s="1"/>
  <c r="I39" i="6" a="1"/>
  <c r="I39" i="6" s="1"/>
  <c r="C39" i="2" s="1"/>
  <c r="I39" i="7" s="1"/>
  <c r="I40" i="6" a="1"/>
  <c r="I40" i="6" s="1"/>
  <c r="I41" i="6" a="1"/>
  <c r="I41" i="6" s="1"/>
  <c r="C41" i="2" s="1"/>
  <c r="I41" i="7" s="1"/>
  <c r="I42" i="6" a="1"/>
  <c r="I42" i="6" s="1"/>
  <c r="I43" i="6" a="1"/>
  <c r="I43" i="6" s="1"/>
  <c r="I44" i="6" a="1"/>
  <c r="I44" i="6" s="1"/>
  <c r="C44" i="2" s="1"/>
  <c r="I44" i="7" s="1"/>
  <c r="I45" i="6" a="1"/>
  <c r="I45" i="6" s="1"/>
  <c r="C45" i="2" s="1"/>
  <c r="I45" i="7" s="1"/>
  <c r="I46" i="6" a="1"/>
  <c r="I46" i="6" s="1"/>
  <c r="C46" i="2" s="1"/>
  <c r="I46" i="7" s="1"/>
  <c r="I47" i="6" a="1"/>
  <c r="I47" i="6" s="1"/>
  <c r="I48" i="6" a="1"/>
  <c r="I48" i="6" s="1"/>
  <c r="I49" i="6" a="1"/>
  <c r="I49" i="6" s="1"/>
  <c r="C49" i="2" s="1"/>
  <c r="I49" i="7" s="1"/>
  <c r="I50" i="6" a="1"/>
  <c r="I50" i="6"/>
  <c r="I51" i="6" a="1"/>
  <c r="I51" i="6" s="1"/>
  <c r="C51" i="2" s="1"/>
  <c r="I51" i="7" s="1"/>
  <c r="I52" i="6" a="1"/>
  <c r="I52" i="6" s="1"/>
  <c r="I53" i="6" a="1"/>
  <c r="I53" i="6" s="1"/>
  <c r="I54" i="6" a="1"/>
  <c r="I54" i="6" s="1"/>
  <c r="C54" i="2" s="1"/>
  <c r="I54" i="7" s="1"/>
  <c r="I55" i="6" a="1"/>
  <c r="I55" i="6"/>
  <c r="I56" i="6" a="1"/>
  <c r="I56" i="6"/>
  <c r="C56" i="2" s="1"/>
  <c r="I56" i="7" s="1"/>
  <c r="I57" i="6" a="1"/>
  <c r="I57" i="6" s="1"/>
  <c r="C57" i="2" s="1"/>
  <c r="I57" i="7" s="1"/>
  <c r="I58" i="6" a="1"/>
  <c r="I58" i="6" s="1"/>
  <c r="I59" i="6" a="1"/>
  <c r="I59" i="6" s="1"/>
  <c r="C59" i="2" s="1"/>
  <c r="I59" i="7" s="1"/>
  <c r="I60" i="6" a="1"/>
  <c r="I60" i="6" s="1"/>
  <c r="I61" i="6" a="1"/>
  <c r="I61" i="6" s="1"/>
  <c r="I62" i="6" a="1"/>
  <c r="I62" i="6" s="1"/>
  <c r="C62" i="2" s="1"/>
  <c r="I62" i="7" s="1"/>
  <c r="I63" i="6" a="1"/>
  <c r="I63" i="6" s="1"/>
  <c r="I64" i="6" a="1"/>
  <c r="I64" i="6" s="1"/>
  <c r="C64" i="2" s="1"/>
  <c r="I64" i="7" s="1"/>
  <c r="I65" i="6" a="1"/>
  <c r="I65" i="6" s="1"/>
  <c r="C65" i="2" s="1"/>
  <c r="I65" i="7" s="1"/>
  <c r="I66" i="6" a="1"/>
  <c r="I66" i="6" s="1"/>
  <c r="I67" i="6" a="1"/>
  <c r="I67" i="6" s="1"/>
  <c r="C67" i="2" s="1"/>
  <c r="I67" i="7" s="1"/>
  <c r="I68" i="6" a="1"/>
  <c r="I68" i="6"/>
  <c r="I69" i="6" a="1"/>
  <c r="I69" i="6" s="1"/>
  <c r="C69" i="2" s="1"/>
  <c r="I69" i="7" s="1"/>
  <c r="I70" i="6" a="1"/>
  <c r="I70" i="6" s="1"/>
  <c r="I71" i="6" a="1"/>
  <c r="I71" i="6" s="1"/>
  <c r="I72" i="6" a="1"/>
  <c r="I72" i="6" s="1"/>
  <c r="I73" i="6" a="1"/>
  <c r="I73" i="6" s="1"/>
  <c r="C73" i="2" s="1"/>
  <c r="I73" i="7" s="1"/>
  <c r="I74" i="6" a="1"/>
  <c r="I74" i="6" s="1"/>
  <c r="C74" i="2" s="1"/>
  <c r="I74" i="7" s="1"/>
  <c r="I75" i="6" a="1"/>
  <c r="I75" i="6" s="1"/>
  <c r="I76" i="6" a="1"/>
  <c r="I76" i="6" s="1"/>
  <c r="C76" i="2" s="1"/>
  <c r="I76" i="7" s="1"/>
  <c r="I77" i="6" a="1"/>
  <c r="I77" i="6" s="1"/>
  <c r="I78" i="6" a="1"/>
  <c r="I78" i="6" s="1"/>
  <c r="C78" i="2" s="1"/>
  <c r="I78" i="7" s="1"/>
  <c r="I79" i="6" a="1"/>
  <c r="I79" i="6" s="1"/>
  <c r="C79" i="2" s="1"/>
  <c r="I79" i="7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C84" i="2" s="1"/>
  <c r="I84" i="7" s="1"/>
  <c r="I85" i="6" a="1"/>
  <c r="I85" i="6" s="1"/>
  <c r="C85" i="2" s="1"/>
  <c r="I85" i="7" s="1"/>
  <c r="I86" i="6" a="1"/>
  <c r="I86" i="6" s="1"/>
  <c r="I87" i="6" a="1"/>
  <c r="I87" i="6"/>
  <c r="I88" i="6" a="1"/>
  <c r="I88" i="6" s="1"/>
  <c r="I89" i="6" a="1"/>
  <c r="I89" i="6" s="1"/>
  <c r="C89" i="2" s="1"/>
  <c r="I89" i="7" s="1"/>
  <c r="I90" i="6" a="1"/>
  <c r="I90" i="6" s="1"/>
  <c r="C90" i="2" s="1"/>
  <c r="I90" i="7" s="1"/>
  <c r="I91" i="6" a="1"/>
  <c r="I91" i="6" s="1"/>
  <c r="I92" i="6" a="1"/>
  <c r="I92" i="6" s="1"/>
  <c r="I93" i="6" a="1"/>
  <c r="I93" i="6" s="1"/>
  <c r="I94" i="6" a="1"/>
  <c r="I94" i="6" s="1"/>
  <c r="C94" i="2" s="1"/>
  <c r="I94" i="7" s="1"/>
  <c r="I95" i="6" a="1"/>
  <c r="I95" i="6"/>
  <c r="I96" i="6" a="1"/>
  <c r="I96" i="6" s="1"/>
  <c r="C96" i="2" s="1"/>
  <c r="I96" i="7" s="1"/>
  <c r="I97" i="6" a="1"/>
  <c r="I97" i="6" s="1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 s="1"/>
  <c r="I7" i="6" a="1"/>
  <c r="I7" i="6" s="1"/>
  <c r="I8" i="6" a="1"/>
  <c r="I8" i="6" s="1"/>
  <c r="K8" i="6" s="1"/>
  <c r="I9" i="6" a="1"/>
  <c r="I9" i="6" s="1"/>
  <c r="K9" i="6" s="1"/>
  <c r="I10" i="6" a="1"/>
  <c r="I10" i="6" s="1"/>
  <c r="K10" i="6" s="1"/>
  <c r="C10" i="3" s="1"/>
  <c r="F10" i="7" s="1"/>
  <c r="I11" i="6" a="1"/>
  <c r="I11" i="6" s="1"/>
  <c r="K11" i="6" s="1"/>
  <c r="C11" i="3" s="1"/>
  <c r="F11" i="7" s="1"/>
  <c r="I12" i="6" a="1"/>
  <c r="I12" i="6" s="1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 s="1"/>
  <c r="I17" i="6" a="1"/>
  <c r="I17" i="6" s="1"/>
  <c r="C17" i="2" s="1"/>
  <c r="I17" i="7" s="1"/>
  <c r="I18" i="6" a="1"/>
  <c r="I18" i="6" s="1"/>
  <c r="K18" i="6" s="1"/>
  <c r="C18" i="1" s="1"/>
  <c r="C18" i="7" s="1"/>
  <c r="I19" i="6" a="1"/>
  <c r="I19" i="6" s="1"/>
  <c r="K19" i="6" s="1"/>
  <c r="I20" i="6" a="1"/>
  <c r="I20" i="6" s="1"/>
  <c r="C20" i="2" s="1"/>
  <c r="I20" i="7" s="1"/>
  <c r="I21" i="6" a="1"/>
  <c r="I21" i="6" s="1"/>
  <c r="C21" i="2" s="1"/>
  <c r="I21" i="7" s="1"/>
  <c r="I22" i="6" a="1"/>
  <c r="I22" i="6" s="1"/>
  <c r="C22" i="2" s="1"/>
  <c r="I22" i="7" s="1"/>
  <c r="I23" i="6" a="1"/>
  <c r="I23" i="6" s="1"/>
  <c r="C23" i="2" s="1"/>
  <c r="I23" i="7" s="1"/>
  <c r="I24" i="6" a="1"/>
  <c r="I24" i="6" s="1"/>
  <c r="C24" i="2" s="1"/>
  <c r="I24" i="7" s="1"/>
  <c r="I25" i="6" a="1"/>
  <c r="I25" i="6" s="1"/>
  <c r="C25" i="2" s="1"/>
  <c r="I25" i="7" s="1"/>
  <c r="I26" i="6" a="1"/>
  <c r="I26" i="6" s="1"/>
  <c r="I27" i="6" a="1"/>
  <c r="I27" i="6" s="1"/>
  <c r="C27" i="2" s="1"/>
  <c r="I27" i="7" s="1"/>
  <c r="I28" i="6" a="1"/>
  <c r="I28" i="6" s="1"/>
  <c r="C28" i="2" s="1"/>
  <c r="I28" i="7" s="1"/>
  <c r="I29" i="6" a="1"/>
  <c r="I29" i="6" s="1"/>
  <c r="C29" i="2" s="1"/>
  <c r="I29" i="7" s="1"/>
  <c r="I30" i="6" a="1"/>
  <c r="I30" i="6" s="1"/>
  <c r="C30" i="2" s="1"/>
  <c r="I30" i="7" s="1"/>
  <c r="I31" i="6" a="1"/>
  <c r="I31" i="6" s="1"/>
  <c r="C31" i="2" s="1"/>
  <c r="I31" i="7" s="1"/>
  <c r="I32" i="6" a="1"/>
  <c r="I32" i="6" s="1"/>
  <c r="C32" i="2" s="1"/>
  <c r="I32" i="7" s="1"/>
  <c r="I33" i="6" a="1"/>
  <c r="I33" i="6" s="1"/>
  <c r="C33" i="2" s="1"/>
  <c r="I33" i="7" s="1"/>
  <c r="I34" i="6" a="1"/>
  <c r="I34" i="6" s="1"/>
  <c r="C34" i="2" s="1"/>
  <c r="I34" i="7" s="1"/>
  <c r="I35" i="6" a="1"/>
  <c r="I35" i="6" s="1"/>
  <c r="C35" i="2" s="1"/>
  <c r="I35" i="7" s="1"/>
  <c r="I36" i="6" a="1"/>
  <c r="I36" i="6" s="1"/>
  <c r="I2" i="6" a="1"/>
  <c r="I2" i="6" s="1"/>
  <c r="K2" i="6" s="1"/>
  <c r="H3" i="6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58" i="2"/>
  <c r="I58" i="7" s="1"/>
  <c r="C60" i="2"/>
  <c r="I60" i="7" s="1"/>
  <c r="C63" i="2"/>
  <c r="I63" i="7" s="1"/>
  <c r="C68" i="2"/>
  <c r="I68" i="7" s="1"/>
  <c r="C72" i="2"/>
  <c r="I72" i="7" s="1"/>
  <c r="C75" i="2"/>
  <c r="I75" i="7" s="1"/>
  <c r="C77" i="2"/>
  <c r="I77" i="7" s="1"/>
  <c r="C80" i="2"/>
  <c r="I80" i="7" s="1"/>
  <c r="C82" i="2"/>
  <c r="I82" i="7" s="1"/>
  <c r="C87" i="2"/>
  <c r="I87" i="7" s="1"/>
  <c r="C88" i="2"/>
  <c r="I88" i="7" s="1"/>
  <c r="C92" i="2"/>
  <c r="I92" i="7" s="1"/>
  <c r="C93" i="2"/>
  <c r="I93" i="7" s="1"/>
  <c r="C95" i="2"/>
  <c r="I95" i="7" s="1"/>
  <c r="C97" i="2"/>
  <c r="I97" i="7" s="1"/>
  <c r="C37" i="2"/>
  <c r="I37" i="7" s="1"/>
  <c r="C40" i="2"/>
  <c r="I40" i="7" s="1"/>
  <c r="C42" i="2"/>
  <c r="I42" i="7" s="1"/>
  <c r="C43" i="2"/>
  <c r="I43" i="7" s="1"/>
  <c r="C47" i="2"/>
  <c r="I47" i="7" s="1"/>
  <c r="C50" i="2"/>
  <c r="I50" i="7" s="1"/>
  <c r="C52" i="2"/>
  <c r="I52" i="7" s="1"/>
  <c r="C53" i="2"/>
  <c r="I53" i="7" s="1"/>
  <c r="C55" i="2"/>
  <c r="I55" i="7" s="1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2" i="3"/>
  <c r="F22" i="7" s="1"/>
  <c r="C28" i="3"/>
  <c r="F28" i="7" s="1"/>
  <c r="C13" i="3"/>
  <c r="F13" i="7" s="1"/>
  <c r="C15" i="1"/>
  <c r="C15" i="7" s="1"/>
  <c r="A11" i="2"/>
  <c r="G11" i="7" s="1"/>
  <c r="A12" i="2"/>
  <c r="G12" i="7" s="1"/>
  <c r="A3" i="2"/>
  <c r="G3" i="7" s="1"/>
  <c r="A5" i="2"/>
  <c r="G5" i="7" s="1"/>
  <c r="A6" i="2"/>
  <c r="G6" i="7" s="1"/>
  <c r="A8" i="2"/>
  <c r="G8" i="7" s="1"/>
  <c r="K12" i="6" l="1"/>
  <c r="C12" i="3" s="1"/>
  <c r="F12" i="7" s="1"/>
  <c r="K21" i="6"/>
  <c r="C21" i="3" s="1"/>
  <c r="F21" i="7" s="1"/>
  <c r="K20" i="6"/>
  <c r="K25" i="6"/>
  <c r="C25" i="3" s="1"/>
  <c r="F25" i="7" s="1"/>
  <c r="K24" i="6"/>
  <c r="C24" i="3" s="1"/>
  <c r="F24" i="7" s="1"/>
  <c r="K23" i="6"/>
  <c r="C23" i="3" s="1"/>
  <c r="F23" i="7" s="1"/>
  <c r="K6" i="6"/>
  <c r="C6" i="1" s="1"/>
  <c r="C6" i="7" s="1"/>
  <c r="K3" i="6"/>
  <c r="C3" i="1" s="1"/>
  <c r="C3" i="7" s="1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2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96" i="6"/>
  <c r="R76" i="6"/>
  <c r="R56" i="6"/>
  <c r="R46" i="6"/>
  <c r="R35" i="6"/>
  <c r="R15" i="6"/>
  <c r="R94" i="6"/>
  <c r="R84" i="6"/>
  <c r="R74" i="6"/>
  <c r="R64" i="6"/>
  <c r="R54" i="6"/>
  <c r="R4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C26" i="3" l="1"/>
  <c r="F26" i="7" s="1"/>
  <c r="C26" i="1"/>
  <c r="C26" i="7" s="1"/>
  <c r="R25" i="6"/>
  <c r="R24" i="6"/>
  <c r="C7" i="1"/>
  <c r="C7" i="7" s="1"/>
  <c r="R6" i="6"/>
  <c r="C34" i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<sst xmlns="http://schemas.openxmlformats.org/spreadsheetml/2006/main" count="772" uniqueCount="190">
  <si>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</si>
  <si>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</si>
  <si>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</si>
  <si>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</si>
  <si>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</si>
  <si>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</si>
  <si>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</si>
  <si>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</si>
  <si>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</si>
  <si>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</si>
  <si>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</si>
  <si>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</si>
  <si>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</si>
  <si>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</si>
  <si>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</si>
  <si>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</si>
  <si>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</si>
  <si>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</si>
  <si>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</si>
  <si>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</si>
  <si>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</si>
  <si>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</si>
  <si>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</si>
  <si>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</si>
  <si>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</si>
  <si>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</si>
  <si>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</si>
  <si>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</si>
  <si>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</si>
  <si>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</si>
  <si>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</si>
  <si>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</si>
  <si>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</si>
  <si>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</si>
  <si>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</si>
  <si>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</si>
  <si>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</si>
  <si>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</si>
  <si>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</si>
  <si>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</si>
  <si>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</si>
  <si>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</si>
  <si>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</si>
  <si>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</si>
  <si>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</si>
  <si>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</si>
  <si>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</si>
  <si>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</si>
  <si>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</si>
  <si>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</si>
  <si>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</si>
  <si>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</si>
  <si>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</si>
  <si>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</si>
  <si>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</si>
  <si>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</si>
  <si>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</si>
  <si>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</si>
  <si>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</si>
  <si>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</si>
  <si>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</si>
  <si>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</si>
  <si>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</si>
  <si>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</si>
  <si>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</si>
  <si>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</si>
  <si>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</si>
  <si>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</si>
  <si>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</si>
  <si>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</si>
  <si>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</si>
  <si>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</si>
  <si>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</si>
  <si>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</si>
  <si>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</si>
  <si>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</si>
  <si>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</si>
  <si>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</si>
  <si>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</si>
  <si>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</si>
  <si>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</si>
  <si>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</si>
  <si>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</si>
  <si>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</si>
  <si>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</si>
  <si>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</si>
  <si>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</si>
  <si>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</si>
  <si>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</si>
  <si>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</si>
  <si>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</si>
  <si>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</si>
  <si>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</si>
  <si>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</si>
  <si>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</si>
  <si>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</si>
  <si>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</si>
  <si>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</si>
  <si>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</si>
  <si>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</si>
  <si>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</si>
  <si>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</si>
  <si>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</si>
  <si>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</si>
  <si>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</si>
  <si>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</si>
  <si>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</si>
  <si>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</si>
  <si>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</si>
  <si>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</si>
  <si>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</si>
  <si>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</si>
  <si>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</si>
  <si>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</si>
  <si>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</si>
  <si>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</si>
  <si>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</si>
  <si>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</si>
  <si>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</si>
  <si>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</si>
  <si>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</si>
  <si>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</si>
  <si>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</si>
  <si>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</si>
  <si>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</si>
  <si>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</si>
  <si>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</si>
  <si>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</si>
  <si>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</si>
  <si>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</si>
  <si>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</si>
  <si>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</si>
  <si>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</si>
  <si>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</si>
  <si>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</si>
  <si>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</si>
  <si>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</si>
  <si>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</si>
  <si>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</si>
  <si>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</si>
  <si>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</si>
  <si>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</si>
  <si>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</si>
  <si>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</si>
  <si>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</si>
  <si>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</si>
  <si>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</si>
  <si>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</si>
  <si>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</si>
  <si>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</si>
  <si>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</si>
  <si>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</si>
  <si>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</si>
  <si>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</si>
  <si>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</si>
  <si>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</si>
  <si>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</si>
  <si>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</si>
  <si>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</si>
  <si>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</si>
  <si>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</si>
  <si>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</si>
  <si>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Ctf full 2</t>
  </si>
  <si>
    <t>bcl_primer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</si>
  <si>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</si>
  <si>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</si>
  <si>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</si>
  <si>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</si>
  <si>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</si>
  <si>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</si>
  <si>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</si>
  <si>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ready to use premix of pGEM and primer is used, 3.5 ul premix (put it in source_strip) and 11.5 water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</si>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</sst>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0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U97"/>
  <sheetViews>
    <sheetView tabSelected="1" zoomScaleNormal="100" workbookViewId="0">
      <pane ySplit="1" topLeftCell="A2" activePane="bottomLeft" state="frozen"/>
      <selection pane="bottomLeft" activeCell="E30" sqref="E30"/>
    </sheetView>
  </sheetViews>
  <sheetFormatPr baseColWidth="10" defaultRowHeight="16" x14ac:dyDescent="0.2"/>
  <cols>
    <col min="1" max="1" width="5.33203125" customWidth="1"/>
    <col min="4" max="4" width="13.6640625" customWidth="1"/>
    <col min="5" max="5" width="15" customWidth="1"/>
    <col min="6" max="6" width="12.33203125" customWidth="1"/>
    <col min="7" max="7" width="4.33203125" style="16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9.6640625" customWidth="1"/>
    <col min="14" max="14" width="11.6640625" customWidth="1"/>
    <col min="15" max="15" width="3.6640625" customWidth="1"/>
    <col min="16" max="17" width="11.5" customWidth="1"/>
    <col min="18" max="18" width="13" customWidth="1"/>
    <col min="19" max="19" width="5.6640625" customWidth="1"/>
    <col min="20" max="20" width="5.5" customWidth="1"/>
    <col min="21" max="21" width="14.6640625" customWidth="1"/>
    <col min="22" max="32" width="12.83203125" customWidth="1"/>
  </cols>
  <sheetData>
    <row r="1" spans="1:21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163</v>
      </c>
      <c r="G1" s="11"/>
      <c r="H1" s="12" t="s">
        <v>164</v>
      </c>
      <c r="I1" s="12" t="s">
        <v>165</v>
      </c>
      <c r="J1" s="12" t="s">
        <v>1</v>
      </c>
      <c r="K1" s="12" t="s">
        <v>181</v>
      </c>
      <c r="L1" s="15"/>
      <c r="M1" s="15"/>
      <c r="N1" s="15"/>
      <c r="O1" s="15"/>
      <c r="P1" s="12" t="s">
        <v>167</v>
      </c>
      <c r="Q1" s="12" t="s">
        <v>168</v>
      </c>
      <c r="R1" s="12" t="s">
        <v>182</v>
      </c>
      <c r="S1" s="12"/>
      <c r="T1" s="12" t="s">
        <v>183</v>
      </c>
      <c r="U1" s="12" t="s">
        <v>184</v>
      </c>
    </row>
    <row r="2" spans="1:21" x14ac:dyDescent="0.2">
      <c r="B2" t="s">
        <v>102</v>
      </c>
      <c r="C2" t="s">
        <v>11</v>
      </c>
      <c r="D2" t="s">
        <v>162</v>
      </c>
      <c r="H2" s="7" t="str">
        <f>IF(F2="","", INDEX(Table4[],MATCH(F2,Table4[primer],0),1))</f>
        <v/>
      </c>
      <c r="I2" s="7" cm="1">
        <f t="array" ref="I2">_xlfn.IFS(F2="",0,F2="water",11.5, TRUE, 5)</f>
        <v>0</v>
      </c>
      <c r="J2" s="8" t="s">
        <v>3</v>
      </c>
      <c r="K2" s="7">
        <f>IF(OR(C2 = "",B2=""),0,15-I2)</f>
        <v>15</v>
      </c>
      <c r="M2" s="5" t="s">
        <v>159</v>
      </c>
      <c r="P2">
        <f t="shared" ref="P2:P33" si="0">COUNTIFS($C$2:$C$97,C2,$B$2:$B$97,B2)</f>
        <v>1</v>
      </c>
      <c r="Q2">
        <f>COUNTIFS($E$2:$E$97, E2, $F$2:$F$97, F2)</f>
        <v>0</v>
      </c>
      <c r="R2">
        <f t="shared" ref="R2:R66" si="1">I2+K2</f>
        <v>15</v>
      </c>
      <c r="T2" t="s">
        <v>3</v>
      </c>
      <c r="U2" t="str">
        <f>TEXT(D2,"")</f>
        <v>Ctf full 2</v>
      </c>
    </row>
    <row r="3" spans="1:21" x14ac:dyDescent="0.2">
      <c r="B3" t="s">
        <v>102</v>
      </c>
      <c r="C3" t="s">
        <v>12</v>
      </c>
      <c r="D3" t="s">
        <v>162</v>
      </c>
      <c r="H3" s="7" t="str">
        <f>IF(F3="","", INDEX(Table4[],MATCH(F3,Table4[primer],0),1))</f>
        <v/>
      </c>
      <c r="I3" s="7" cm="1">
        <f t="array" ref="I3">_xlfn.IFS(F3="",0,F3="water",11.5, 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>
        <f t="shared" si="0"/>
        <v>1</v>
      </c>
      <c r="Q3">
        <f t="shared" ref="Q3:Q33" si="3">COUNTIFS($E$2:$E$97, E3, $F$2:$F$97, F3)</f>
        <v>0</v>
      </c>
      <c r="R3">
        <f t="shared" si="1"/>
        <v>15</v>
      </c>
      <c r="T3" t="s">
        <v>4</v>
      </c>
      <c r="U3" t="str">
        <f t="shared" ref="U3:U66" si="4">TEXT(D3,"")</f>
        <v>Ctf full 2</v>
      </c>
    </row>
    <row r="4" spans="1:21" x14ac:dyDescent="0.2">
      <c r="B4" t="s">
        <v>102</v>
      </c>
      <c r="C4" t="s">
        <v>13</v>
      </c>
      <c r="D4" t="s">
        <v>162</v>
      </c>
      <c r="H4" s="7" t="str">
        <f>IF(F4="","", INDEX(Table4[],MATCH(F4,Table4[primer],0),1))</f>
        <v/>
      </c>
      <c r="I4" s="7" cm="1">
        <f t="array" ref="I4">_xlfn.IFS(F4="",0,F4="water",11.5, TRUE, 5)</f>
        <v>0</v>
      </c>
      <c r="J4" s="9" t="s">
        <v>5</v>
      </c>
      <c r="K4" s="7">
        <f t="shared" si="2"/>
        <v>15</v>
      </c>
      <c r="M4" s="14" t="s">
        <v>170</v>
      </c>
      <c r="P4">
        <f t="shared" si="0"/>
        <v>1</v>
      </c>
      <c r="Q4">
        <f t="shared" si="3"/>
        <v>0</v>
      </c>
      <c r="R4">
        <f t="shared" si="1"/>
        <v>15</v>
      </c>
      <c r="T4" t="s">
        <v>5</v>
      </c>
      <c r="U4" t="str">
        <f t="shared" si="4"/>
        <v>Ctf full 2</v>
      </c>
    </row>
    <row r="5" spans="1:21" x14ac:dyDescent="0.2">
      <c r="B5" t="s">
        <v>102</v>
      </c>
      <c r="C5" t="s">
        <v>14</v>
      </c>
      <c r="D5" t="s">
        <v>162</v>
      </c>
      <c r="H5" s="7" t="str">
        <f>IF(F5="","", INDEX(Table4[],MATCH(F5,Table4[primer],0),1))</f>
        <v/>
      </c>
      <c r="I5" s="7" cm="1">
        <f t="array" ref="I5">_xlfn.IFS(F5="",0,F5="water",11.5, TRUE, 5)</f>
        <v>0</v>
      </c>
      <c r="J5" s="9" t="s">
        <v>6</v>
      </c>
      <c r="K5" s="7">
        <f t="shared" si="2"/>
        <v>15</v>
      </c>
      <c r="M5" t="s">
        <v>171</v>
      </c>
      <c r="P5">
        <f t="shared" si="0"/>
        <v>1</v>
      </c>
      <c r="Q5">
        <f t="shared" si="3"/>
        <v>0</v>
      </c>
      <c r="R5">
        <f t="shared" si="1"/>
        <v>15</v>
      </c>
      <c r="T5" t="s">
        <v>6</v>
      </c>
      <c r="U5" t="str">
        <f t="shared" si="4"/>
        <v>Ctf full 2</v>
      </c>
    </row>
    <row r="6" spans="1:21" x14ac:dyDescent="0.2">
      <c r="B6" t="s">
        <v>102</v>
      </c>
      <c r="C6" t="s">
        <v>15</v>
      </c>
      <c r="D6" t="s">
        <v>162</v>
      </c>
      <c r="H6" s="7" t="str">
        <f>IF(F6="","", INDEX(Table4[],MATCH(F6,Table4[primer],0),1))</f>
        <v/>
      </c>
      <c r="I6" s="7" cm="1">
        <f t="array" ref="I6">_xlfn.IFS(F6="",0,F6="water",11.5, TRUE, 5)</f>
        <v>0</v>
      </c>
      <c r="J6" s="9" t="s">
        <v>7</v>
      </c>
      <c r="K6" s="7">
        <f t="shared" si="2"/>
        <v>15</v>
      </c>
      <c r="P6">
        <f t="shared" si="0"/>
        <v>1</v>
      </c>
      <c r="Q6">
        <f t="shared" si="3"/>
        <v>0</v>
      </c>
      <c r="R6">
        <f t="shared" si="1"/>
        <v>15</v>
      </c>
      <c r="T6" t="s">
        <v>7</v>
      </c>
      <c r="U6" t="str">
        <f t="shared" si="4"/>
        <v>Ctf full 2</v>
      </c>
    </row>
    <row r="7" spans="1:21" x14ac:dyDescent="0.2">
      <c r="B7" t="s">
        <v>102</v>
      </c>
      <c r="C7" t="s">
        <v>16</v>
      </c>
      <c r="D7" t="s">
        <v>162</v>
      </c>
      <c r="H7" s="7" t="str">
        <f>IF(F7="","", INDEX(Table4[],MATCH(F7,Table4[primer],0),1))</f>
        <v/>
      </c>
      <c r="I7" s="7" cm="1">
        <f t="array" ref="I7">_xlfn.IFS(F7="",0,F7="water",11.5, TRUE, 5)</f>
        <v>0</v>
      </c>
      <c r="J7" s="9" t="s">
        <v>8</v>
      </c>
      <c r="K7" s="7">
        <f t="shared" si="2"/>
        <v>15</v>
      </c>
      <c r="M7" s="14" t="s">
        <v>187</v>
      </c>
      <c r="N7">
        <f>COUNTIF(K2:K97,"&gt;0")</f>
        <v>26</v>
      </c>
      <c r="P7">
        <f t="shared" si="0"/>
        <v>1</v>
      </c>
      <c r="Q7">
        <f t="shared" si="3"/>
        <v>0</v>
      </c>
      <c r="R7">
        <f t="shared" si="1"/>
        <v>15</v>
      </c>
      <c r="T7" t="s">
        <v>8</v>
      </c>
      <c r="U7" t="str">
        <f t="shared" si="4"/>
        <v>Ctf full 2</v>
      </c>
    </row>
    <row r="8" spans="1:21" x14ac:dyDescent="0.2">
      <c r="B8" t="s">
        <v>102</v>
      </c>
      <c r="C8" t="s">
        <v>17</v>
      </c>
      <c r="D8" t="s">
        <v>189</v>
      </c>
      <c r="H8" s="7" t="str">
        <f>IF(F8="","", INDEX(Table4[],MATCH(F8,Table4[primer],0),1))</f>
        <v/>
      </c>
      <c r="I8" s="7" cm="1">
        <f t="array" ref="I8">_xlfn.IFS(F8="",0,F8="water",11.5, TRUE, 5)</f>
        <v>0</v>
      </c>
      <c r="J8" s="9" t="s">
        <v>9</v>
      </c>
      <c r="K8" s="7">
        <f t="shared" si="2"/>
        <v>15</v>
      </c>
      <c r="M8" s="14" t="s">
        <v>188</v>
      </c>
      <c r="N8">
        <f>N7*5.5*1.1</f>
        <v>157.30000000000001</v>
      </c>
      <c r="P8">
        <f t="shared" si="0"/>
        <v>1</v>
      </c>
      <c r="Q8">
        <f>COUNTIFS($E$2:$E$97, E8, $F$2:$F$97, F8)</f>
        <v>0</v>
      </c>
      <c r="R8">
        <f t="shared" si="1"/>
        <v>15</v>
      </c>
      <c r="T8" t="s">
        <v>9</v>
      </c>
      <c r="U8" t="str">
        <f t="shared" si="4"/>
        <v>test</v>
      </c>
    </row>
    <row r="9" spans="1:21" x14ac:dyDescent="0.2">
      <c r="B9" t="s">
        <v>102</v>
      </c>
      <c r="C9" t="s">
        <v>18</v>
      </c>
      <c r="D9" t="s">
        <v>189</v>
      </c>
      <c r="H9" s="7" t="str">
        <f>IF(F9="","", INDEX(Table4[],MATCH(F9,Table4[primer],0),1))</f>
        <v/>
      </c>
      <c r="I9" s="7" cm="1">
        <f t="array" ref="I9">_xlfn.IFS(F9="",0,F9="water",11.5, TRUE, 5)</f>
        <v>0</v>
      </c>
      <c r="J9" s="9" t="s">
        <v>10</v>
      </c>
      <c r="K9" s="7">
        <f t="shared" si="2"/>
        <v>15</v>
      </c>
      <c r="P9">
        <f t="shared" si="0"/>
        <v>1</v>
      </c>
      <c r="Q9">
        <f t="shared" si="3"/>
        <v>0</v>
      </c>
      <c r="R9">
        <f t="shared" si="1"/>
        <v>15</v>
      </c>
      <c r="T9" t="s">
        <v>10</v>
      </c>
      <c r="U9" t="str">
        <f t="shared" si="4"/>
        <v>test</v>
      </c>
    </row>
    <row r="10" spans="1:21" x14ac:dyDescent="0.2">
      <c r="H10" s="7" t="str">
        <f>IF(F10="","", INDEX(Table4[],MATCH(F10,Table4[primer],0),1))</f>
        <v/>
      </c>
      <c r="I10" s="7" cm="1">
        <f t="array" ref="I10">_xlfn.IFS(F10="",0,F10="water",11.5, TRUE, 5)</f>
        <v>0</v>
      </c>
      <c r="J10" s="10" t="s">
        <v>11</v>
      </c>
      <c r="K10" s="7">
        <f t="shared" si="2"/>
        <v>0</v>
      </c>
      <c r="P10">
        <f t="shared" si="0"/>
        <v>0</v>
      </c>
      <c r="Q10">
        <f t="shared" si="3"/>
        <v>0</v>
      </c>
      <c r="R10">
        <f t="shared" si="1"/>
        <v>0</v>
      </c>
      <c r="T10" t="s">
        <v>11</v>
      </c>
      <c r="U10" t="str">
        <f t="shared" si="4"/>
        <v/>
      </c>
    </row>
    <row r="11" spans="1:21" x14ac:dyDescent="0.2">
      <c r="H11" s="7" t="str">
        <f>IF(F11="","", INDEX(Table4[],MATCH(F11,Table4[primer],0),1))</f>
        <v/>
      </c>
      <c r="I11" s="7" cm="1">
        <f t="array" ref="I11">_xlfn.IFS(F11="",0,F11="water",11.5, TRUE, 5)</f>
        <v>0</v>
      </c>
      <c r="J11" s="10" t="s">
        <v>12</v>
      </c>
      <c r="K11" s="7">
        <f t="shared" si="2"/>
        <v>0</v>
      </c>
      <c r="P11">
        <f t="shared" si="0"/>
        <v>0</v>
      </c>
      <c r="Q11">
        <f t="shared" si="3"/>
        <v>0</v>
      </c>
      <c r="R11">
        <f t="shared" si="1"/>
        <v>0</v>
      </c>
      <c r="T11" t="s">
        <v>12</v>
      </c>
      <c r="U11" t="str">
        <f t="shared" si="4"/>
        <v/>
      </c>
    </row>
    <row r="12" spans="1:21" x14ac:dyDescent="0.2">
      <c r="B12" t="s">
        <v>103</v>
      </c>
      <c r="C12" t="s">
        <v>15</v>
      </c>
      <c r="F12" t="s">
        <v>105</v>
      </c>
      <c r="H12" s="7" t="str">
        <f>IF(F12="","", INDEX(Table4[],MATCH(F12,Table4[primer],0),1))</f>
        <v>A01</v>
      </c>
      <c r="I12" s="7" cm="1">
        <f t="array" ref="I12">_xlfn.IFS(F12="",0,F12="water",11.5, TRUE, 5)</f>
        <v>5</v>
      </c>
      <c r="J12" s="10" t="s">
        <v>13</v>
      </c>
      <c r="K12" s="7">
        <f t="shared" si="2"/>
        <v>10</v>
      </c>
      <c r="P12">
        <f t="shared" si="0"/>
        <v>1</v>
      </c>
      <c r="Q12">
        <f t="shared" si="3"/>
        <v>0</v>
      </c>
      <c r="R12">
        <f t="shared" si="1"/>
        <v>15</v>
      </c>
      <c r="T12" t="s">
        <v>13</v>
      </c>
      <c r="U12" t="str">
        <f t="shared" si="4"/>
        <v/>
      </c>
    </row>
    <row r="13" spans="1:21" x14ac:dyDescent="0.2">
      <c r="B13" t="s">
        <v>103</v>
      </c>
      <c r="C13" t="s">
        <v>36</v>
      </c>
      <c r="H13" s="7" t="str">
        <f>IF(F13="","", INDEX(Table4[],MATCH(F13,Table4[primer],0),1))</f>
        <v/>
      </c>
      <c r="I13" s="7" cm="1">
        <f t="array" ref="I13">_xlfn.IFS(F13="",0,F13="water",11.5, TRUE, 5)</f>
        <v>0</v>
      </c>
      <c r="J13" s="10" t="s">
        <v>14</v>
      </c>
      <c r="K13" s="7">
        <f t="shared" si="2"/>
        <v>15</v>
      </c>
      <c r="P13">
        <f>COUNTIFS($C$2:$C$97,C13,$B$2:$B$97,B13)</f>
        <v>1</v>
      </c>
      <c r="Q13">
        <f>COUNTIFS($E$2:$E$97, E13, $F$2:$F$97, F13)</f>
        <v>0</v>
      </c>
      <c r="R13">
        <f t="shared" si="1"/>
        <v>15</v>
      </c>
      <c r="T13" t="s">
        <v>14</v>
      </c>
      <c r="U13" t="str">
        <f t="shared" si="4"/>
        <v/>
      </c>
    </row>
    <row r="14" spans="1:21" x14ac:dyDescent="0.2">
      <c r="H14" s="7" t="str">
        <f>IF(F14="","", INDEX(Table4[],MATCH(F14,Table4[primer],0),1))</f>
        <v/>
      </c>
      <c r="I14" s="7" cm="1">
        <f t="array" ref="I14">_xlfn.IFS(F14="",0,F14="water",11.5, TRUE, 5)</f>
        <v>0</v>
      </c>
      <c r="J14" s="10" t="s">
        <v>15</v>
      </c>
      <c r="K14" s="7">
        <f t="shared" si="2"/>
        <v>0</v>
      </c>
      <c r="P14">
        <f t="shared" si="0"/>
        <v>0</v>
      </c>
      <c r="Q14">
        <f t="shared" si="3"/>
        <v>0</v>
      </c>
      <c r="R14">
        <f t="shared" si="1"/>
        <v>0</v>
      </c>
      <c r="T14" t="s">
        <v>15</v>
      </c>
      <c r="U14" t="str">
        <f t="shared" si="4"/>
        <v/>
      </c>
    </row>
    <row r="15" spans="1:21" x14ac:dyDescent="0.2">
      <c r="H15" s="7" t="str">
        <f>IF(F15="","", INDEX(Table4[],MATCH(F15,Table4[primer],0),1))</f>
        <v/>
      </c>
      <c r="I15" s="7" cm="1">
        <f t="array" ref="I15">_xlfn.IFS(F15="",0,F15="water",11.5, TRUE, 5)</f>
        <v>0</v>
      </c>
      <c r="J15" s="10" t="s">
        <v>16</v>
      </c>
      <c r="K15" s="7">
        <f t="shared" si="2"/>
        <v>0</v>
      </c>
      <c r="P15">
        <f t="shared" si="0"/>
        <v>0</v>
      </c>
      <c r="Q15">
        <f t="shared" si="3"/>
        <v>0</v>
      </c>
      <c r="R15">
        <f t="shared" si="1"/>
        <v>0</v>
      </c>
      <c r="T15" t="s">
        <v>16</v>
      </c>
      <c r="U15" t="str">
        <f t="shared" si="4"/>
        <v/>
      </c>
    </row>
    <row r="16" spans="1:21" x14ac:dyDescent="0.2">
      <c r="H16" s="7" t="str">
        <f>IF(F16="","", INDEX(Table4[],MATCH(F16,Table4[primer],0),1))</f>
        <v/>
      </c>
      <c r="I16" s="7" cm="1">
        <f t="array" ref="I16">_xlfn.IFS(F16="",0,F16="water",11.5, TRUE, 5)</f>
        <v>0</v>
      </c>
      <c r="J16" s="10" t="s">
        <v>17</v>
      </c>
      <c r="K16" s="7">
        <f t="shared" si="2"/>
        <v>0</v>
      </c>
      <c r="P16">
        <f t="shared" si="0"/>
        <v>0</v>
      </c>
      <c r="Q16">
        <f t="shared" si="3"/>
        <v>0</v>
      </c>
      <c r="R16">
        <f t="shared" si="1"/>
        <v>0</v>
      </c>
      <c r="T16" t="s">
        <v>17</v>
      </c>
      <c r="U16" t="str">
        <f t="shared" si="4"/>
        <v/>
      </c>
    </row>
    <row r="17" spans="2:21" x14ac:dyDescent="0.2">
      <c r="H17" s="7" t="str">
        <f>IF(F17="","", INDEX(Table4[],MATCH(F17,Table4[primer],0),1))</f>
        <v/>
      </c>
      <c r="I17" s="7" cm="1">
        <f t="array" ref="I17">_xlfn.IFS(F17="",0,F17="water",11.5, TRUE, 5)</f>
        <v>0</v>
      </c>
      <c r="J17" s="10" t="s">
        <v>18</v>
      </c>
      <c r="K17" s="7">
        <f t="shared" si="2"/>
        <v>0</v>
      </c>
      <c r="P17">
        <f t="shared" si="0"/>
        <v>0</v>
      </c>
      <c r="Q17">
        <f t="shared" si="3"/>
        <v>0</v>
      </c>
      <c r="R17">
        <f t="shared" si="1"/>
        <v>0</v>
      </c>
      <c r="T17" t="s">
        <v>18</v>
      </c>
      <c r="U17" t="str">
        <f t="shared" si="4"/>
        <v/>
      </c>
    </row>
    <row r="18" spans="2:21" x14ac:dyDescent="0.2">
      <c r="B18" t="s">
        <v>103</v>
      </c>
      <c r="C18" t="s">
        <v>3</v>
      </c>
      <c r="F18" t="s">
        <v>105</v>
      </c>
      <c r="H18" s="7" t="str">
        <f>IF(F18="","", INDEX(Table4[],MATCH(F18,Table4[primer],0),1))</f>
        <v>A01</v>
      </c>
      <c r="I18" s="7" cm="1">
        <f t="array" ref="I18">_xlfn.IFS(F18="",0,F18="water",11.5, TRUE, 5)</f>
        <v>5</v>
      </c>
      <c r="J18" s="9" t="s">
        <v>19</v>
      </c>
      <c r="K18" s="7">
        <f t="shared" si="2"/>
        <v>10</v>
      </c>
      <c r="P18">
        <f t="shared" si="0"/>
        <v>1</v>
      </c>
      <c r="Q18">
        <f t="shared" si="3"/>
        <v>0</v>
      </c>
      <c r="R18">
        <f t="shared" si="1"/>
        <v>15</v>
      </c>
      <c r="T18" t="s">
        <v>19</v>
      </c>
      <c r="U18" t="str">
        <f t="shared" si="4"/>
        <v/>
      </c>
    </row>
    <row r="19" spans="2:21" x14ac:dyDescent="0.2">
      <c r="B19" t="s">
        <v>103</v>
      </c>
      <c r="C19" t="s">
        <v>4</v>
      </c>
      <c r="F19" t="s">
        <v>105</v>
      </c>
      <c r="H19" s="7" t="str">
        <f>IF(F19="","", INDEX(Table4[],MATCH(F19,Table4[primer],0),1))</f>
        <v>A01</v>
      </c>
      <c r="I19" s="7" cm="1">
        <f t="array" ref="I19">_xlfn.IFS(F19="",0,F19="water",11.5, TRUE, 5)</f>
        <v>5</v>
      </c>
      <c r="J19" s="9" t="s">
        <v>20</v>
      </c>
      <c r="K19" s="7">
        <f t="shared" si="2"/>
        <v>10</v>
      </c>
      <c r="P19">
        <f t="shared" si="0"/>
        <v>1</v>
      </c>
      <c r="Q19">
        <f t="shared" si="3"/>
        <v>0</v>
      </c>
      <c r="R19">
        <f t="shared" si="1"/>
        <v>15</v>
      </c>
      <c r="T19" t="s">
        <v>20</v>
      </c>
      <c r="U19" t="str">
        <f t="shared" si="4"/>
        <v/>
      </c>
    </row>
    <row r="20" spans="2:21" x14ac:dyDescent="0.2">
      <c r="B20" t="s">
        <v>103</v>
      </c>
      <c r="C20" t="s">
        <v>5</v>
      </c>
      <c r="F20" t="s">
        <v>105</v>
      </c>
      <c r="H20" s="7" t="str">
        <f>IF(F20="","", INDEX(Table4[],MATCH(F20,Table4[primer],0),1))</f>
        <v>A01</v>
      </c>
      <c r="I20" s="7" cm="1">
        <f t="array" ref="I20">_xlfn.IFS(F20="",0,F20="water",11.5, TRUE, 5)</f>
        <v>5</v>
      </c>
      <c r="J20" s="9" t="s">
        <v>21</v>
      </c>
      <c r="K20" s="7">
        <f t="shared" si="2"/>
        <v>10</v>
      </c>
      <c r="P20">
        <f t="shared" si="0"/>
        <v>1</v>
      </c>
      <c r="Q20">
        <f t="shared" si="3"/>
        <v>0</v>
      </c>
      <c r="R20">
        <f t="shared" si="1"/>
        <v>15</v>
      </c>
      <c r="T20" t="s">
        <v>21</v>
      </c>
      <c r="U20" t="str">
        <f t="shared" si="4"/>
        <v/>
      </c>
    </row>
    <row r="21" spans="2:21" x14ac:dyDescent="0.2">
      <c r="B21" t="s">
        <v>103</v>
      </c>
      <c r="C21" t="s">
        <v>6</v>
      </c>
      <c r="F21" t="s">
        <v>105</v>
      </c>
      <c r="H21" s="7" t="str">
        <f>IF(F21="","", INDEX(Table4[],MATCH(F21,Table4[primer],0),1))</f>
        <v>A01</v>
      </c>
      <c r="I21" s="7" cm="1">
        <f t="array" ref="I21">_xlfn.IFS(F21="",0,F21="water",11.5, TRUE, 5)</f>
        <v>5</v>
      </c>
      <c r="J21" s="9" t="s">
        <v>22</v>
      </c>
      <c r="K21" s="7">
        <f t="shared" si="2"/>
        <v>10</v>
      </c>
      <c r="P21">
        <f t="shared" si="0"/>
        <v>1</v>
      </c>
      <c r="Q21">
        <f t="shared" si="3"/>
        <v>0</v>
      </c>
      <c r="R21">
        <f t="shared" si="1"/>
        <v>15</v>
      </c>
      <c r="T21" t="s">
        <v>22</v>
      </c>
      <c r="U21" t="str">
        <f t="shared" si="4"/>
        <v/>
      </c>
    </row>
    <row r="22" spans="2:21" x14ac:dyDescent="0.2">
      <c r="B22" t="s">
        <v>103</v>
      </c>
      <c r="C22" t="s">
        <v>7</v>
      </c>
      <c r="F22" t="s">
        <v>105</v>
      </c>
      <c r="H22" s="7" t="str">
        <f>IF(F22="","", INDEX(Table4[],MATCH(F22,Table4[primer],0),1))</f>
        <v>A01</v>
      </c>
      <c r="I22" s="7" cm="1">
        <f t="array" ref="I22">_xlfn.IFS(F22="",0,F22="water",11.5, TRUE, 5)</f>
        <v>5</v>
      </c>
      <c r="J22" s="9" t="s">
        <v>23</v>
      </c>
      <c r="K22" s="7">
        <f t="shared" si="2"/>
        <v>10</v>
      </c>
      <c r="P22">
        <f t="shared" si="0"/>
        <v>1</v>
      </c>
      <c r="Q22">
        <f t="shared" si="3"/>
        <v>0</v>
      </c>
      <c r="R22">
        <f t="shared" si="1"/>
        <v>15</v>
      </c>
      <c r="T22" t="s">
        <v>23</v>
      </c>
      <c r="U22" t="str">
        <f t="shared" si="4"/>
        <v/>
      </c>
    </row>
    <row r="23" spans="2:21" x14ac:dyDescent="0.2">
      <c r="B23" t="s">
        <v>103</v>
      </c>
      <c r="C23" t="s">
        <v>8</v>
      </c>
      <c r="F23" t="s">
        <v>105</v>
      </c>
      <c r="H23" s="7" t="str">
        <f>IF(F23="","", INDEX(Table4[],MATCH(F23,Table4[primer],0),1))</f>
        <v>A01</v>
      </c>
      <c r="I23" s="7" cm="1">
        <f t="array" ref="I23">_xlfn.IFS(F23="",0,F23="water",11.5, TRUE, 5)</f>
        <v>5</v>
      </c>
      <c r="J23" s="9" t="s">
        <v>24</v>
      </c>
      <c r="K23" s="7">
        <f t="shared" si="2"/>
        <v>10</v>
      </c>
      <c r="P23">
        <f t="shared" si="0"/>
        <v>1</v>
      </c>
      <c r="Q23">
        <f t="shared" si="3"/>
        <v>0</v>
      </c>
      <c r="R23">
        <f t="shared" si="1"/>
        <v>15</v>
      </c>
      <c r="T23" t="s">
        <v>24</v>
      </c>
      <c r="U23" t="str">
        <f t="shared" si="4"/>
        <v/>
      </c>
    </row>
    <row r="24" spans="2:21" x14ac:dyDescent="0.2">
      <c r="B24" t="s">
        <v>103</v>
      </c>
      <c r="C24" t="s">
        <v>9</v>
      </c>
      <c r="F24" t="s">
        <v>105</v>
      </c>
      <c r="H24" s="7" t="str">
        <f>IF(F24="","", INDEX(Table4[],MATCH(F24,Table4[primer],0),1))</f>
        <v>A01</v>
      </c>
      <c r="I24" s="7" cm="1">
        <f t="array" ref="I24">_xlfn.IFS(F24="",0,F24="water",11.5, TRUE, 5)</f>
        <v>5</v>
      </c>
      <c r="J24" s="9" t="s">
        <v>25</v>
      </c>
      <c r="K24" s="7">
        <f t="shared" si="2"/>
        <v>10</v>
      </c>
      <c r="P24">
        <f t="shared" si="0"/>
        <v>1</v>
      </c>
      <c r="Q24">
        <f t="shared" si="3"/>
        <v>0</v>
      </c>
      <c r="R24">
        <f t="shared" si="1"/>
        <v>15</v>
      </c>
      <c r="T24" t="s">
        <v>25</v>
      </c>
      <c r="U24" t="str">
        <f t="shared" si="4"/>
        <v/>
      </c>
    </row>
    <row r="25" spans="2:21" x14ac:dyDescent="0.2">
      <c r="B25" t="s">
        <v>103</v>
      </c>
      <c r="C25" t="s">
        <v>10</v>
      </c>
      <c r="F25" t="s">
        <v>105</v>
      </c>
      <c r="H25" s="7" t="str">
        <f>IF(F25="","", INDEX(Table4[],MATCH(F25,Table4[primer],0),1))</f>
        <v>A01</v>
      </c>
      <c r="I25" s="7" cm="1">
        <f t="array" ref="I25">_xlfn.IFS(F25="",0,F25="water",11.5, TRUE, 5)</f>
        <v>5</v>
      </c>
      <c r="J25" s="9" t="s">
        <v>26</v>
      </c>
      <c r="K25" s="7">
        <f t="shared" si="2"/>
        <v>10</v>
      </c>
      <c r="P25">
        <f t="shared" si="0"/>
        <v>1</v>
      </c>
      <c r="Q25">
        <f t="shared" si="3"/>
        <v>0</v>
      </c>
      <c r="R25">
        <f t="shared" si="1"/>
        <v>15</v>
      </c>
      <c r="T25" t="s">
        <v>26</v>
      </c>
      <c r="U25" t="str">
        <f t="shared" si="4"/>
        <v/>
      </c>
    </row>
    <row r="26" spans="2:21" x14ac:dyDescent="0.2">
      <c r="B26" t="s">
        <v>102</v>
      </c>
      <c r="C26" t="s">
        <v>3</v>
      </c>
      <c r="H26" s="7" t="str">
        <f>IF(F26="","", INDEX(Table4[],MATCH(F26,Table4[primer],0),1))</f>
        <v/>
      </c>
      <c r="I26" s="7" cm="1">
        <f t="array" ref="I26">_xlfn.IFS(F26="",0,F26="water",11.5, TRUE, 5)</f>
        <v>0</v>
      </c>
      <c r="J26" s="10" t="s">
        <v>27</v>
      </c>
      <c r="K26" s="7">
        <f t="shared" si="2"/>
        <v>15</v>
      </c>
      <c r="P26">
        <f t="shared" si="0"/>
        <v>1</v>
      </c>
      <c r="Q26">
        <f t="shared" si="3"/>
        <v>0</v>
      </c>
      <c r="R26">
        <f t="shared" si="1"/>
        <v>15</v>
      </c>
      <c r="T26" t="s">
        <v>27</v>
      </c>
      <c r="U26" t="str">
        <f t="shared" si="4"/>
        <v/>
      </c>
    </row>
    <row r="27" spans="2:21" x14ac:dyDescent="0.2">
      <c r="B27" t="s">
        <v>102</v>
      </c>
      <c r="C27" t="s">
        <v>4</v>
      </c>
      <c r="H27" s="7" t="str">
        <f>IF(F27="","", INDEX(Table4[],MATCH(F27,Table4[primer],0),1))</f>
        <v/>
      </c>
      <c r="I27" s="7" cm="1">
        <f t="array" ref="I27">_xlfn.IFS(F27="",0,F27="water",11.5, TRUE, 5)</f>
        <v>0</v>
      </c>
      <c r="J27" s="10" t="s">
        <v>28</v>
      </c>
      <c r="K27" s="7">
        <f t="shared" si="2"/>
        <v>15</v>
      </c>
      <c r="P27">
        <f t="shared" si="0"/>
        <v>1</v>
      </c>
      <c r="Q27">
        <f t="shared" si="3"/>
        <v>0</v>
      </c>
      <c r="R27">
        <f t="shared" si="1"/>
        <v>15</v>
      </c>
      <c r="T27" t="s">
        <v>28</v>
      </c>
      <c r="U27" t="str">
        <f t="shared" si="4"/>
        <v/>
      </c>
    </row>
    <row r="28" spans="2:21" x14ac:dyDescent="0.2">
      <c r="B28" t="s">
        <v>102</v>
      </c>
      <c r="C28" t="s">
        <v>5</v>
      </c>
      <c r="H28" s="7" t="str">
        <f>IF(F28="","", INDEX(Table4[],MATCH(F28,Table4[primer],0),1))</f>
        <v/>
      </c>
      <c r="I28" s="7" cm="1">
        <f t="array" ref="I28">_xlfn.IFS(F28="",0,F28="water",11.5, TRUE, 5)</f>
        <v>0</v>
      </c>
      <c r="J28" s="10" t="s">
        <v>29</v>
      </c>
      <c r="K28" s="7">
        <f t="shared" si="2"/>
        <v>15</v>
      </c>
      <c r="P28">
        <f t="shared" si="0"/>
        <v>1</v>
      </c>
      <c r="Q28">
        <f t="shared" si="3"/>
        <v>0</v>
      </c>
      <c r="R28">
        <f t="shared" si="1"/>
        <v>15</v>
      </c>
      <c r="T28" t="s">
        <v>29</v>
      </c>
      <c r="U28" t="str">
        <f t="shared" si="4"/>
        <v/>
      </c>
    </row>
    <row r="29" spans="2:21" x14ac:dyDescent="0.2">
      <c r="B29" t="s">
        <v>102</v>
      </c>
      <c r="C29" t="s">
        <v>6</v>
      </c>
      <c r="H29" s="7" t="str">
        <f>IF(F29="","", INDEX(Table4[],MATCH(F29,Table4[primer],0),1))</f>
        <v/>
      </c>
      <c r="I29" s="7" cm="1">
        <f t="array" ref="I29">_xlfn.IFS(F29="",0,F29="water",11.5, TRUE, 5)</f>
        <v>0</v>
      </c>
      <c r="J29" s="10" t="s">
        <v>30</v>
      </c>
      <c r="K29" s="7">
        <f t="shared" si="2"/>
        <v>15</v>
      </c>
      <c r="P29">
        <f t="shared" si="0"/>
        <v>1</v>
      </c>
      <c r="Q29">
        <f t="shared" si="3"/>
        <v>0</v>
      </c>
      <c r="R29">
        <f t="shared" si="1"/>
        <v>15</v>
      </c>
      <c r="T29" t="s">
        <v>30</v>
      </c>
      <c r="U29" t="str">
        <f t="shared" si="4"/>
        <v/>
      </c>
    </row>
    <row r="30" spans="2:21" x14ac:dyDescent="0.2">
      <c r="B30" t="s">
        <v>102</v>
      </c>
      <c r="C30" t="s">
        <v>7</v>
      </c>
      <c r="H30" s="7" t="str">
        <f>IF(F30="","", INDEX(Table4[],MATCH(F30,Table4[primer],0),1))</f>
        <v/>
      </c>
      <c r="I30" s="7" cm="1">
        <f t="array" ref="I30">_xlfn.IFS(F30="",0,F30="water",11.5, TRUE, 5)</f>
        <v>0</v>
      </c>
      <c r="J30" s="10" t="s">
        <v>31</v>
      </c>
      <c r="K30" s="7">
        <f t="shared" si="2"/>
        <v>15</v>
      </c>
      <c r="P30">
        <f t="shared" si="0"/>
        <v>1</v>
      </c>
      <c r="Q30">
        <f t="shared" si="3"/>
        <v>0</v>
      </c>
      <c r="R30">
        <f t="shared" si="1"/>
        <v>15</v>
      </c>
      <c r="T30" t="s">
        <v>31</v>
      </c>
      <c r="U30" t="str">
        <f t="shared" si="4"/>
        <v/>
      </c>
    </row>
    <row r="31" spans="2:21" x14ac:dyDescent="0.2">
      <c r="B31" t="s">
        <v>102</v>
      </c>
      <c r="C31" t="s">
        <v>8</v>
      </c>
      <c r="H31" s="7" t="str">
        <f>IF(F31="","", INDEX(Table4[],MATCH(F31,Table4[primer],0),1))</f>
        <v/>
      </c>
      <c r="I31" s="7" cm="1">
        <f t="array" ref="I31">_xlfn.IFS(F31="",0,F31="water",11.5, TRUE, 5)</f>
        <v>0</v>
      </c>
      <c r="J31" s="10" t="s">
        <v>32</v>
      </c>
      <c r="K31" s="7">
        <f t="shared" si="2"/>
        <v>15</v>
      </c>
      <c r="P31">
        <f t="shared" si="0"/>
        <v>1</v>
      </c>
      <c r="Q31">
        <f t="shared" si="3"/>
        <v>0</v>
      </c>
      <c r="R31">
        <f t="shared" si="1"/>
        <v>15</v>
      </c>
      <c r="T31" t="s">
        <v>32</v>
      </c>
      <c r="U31" t="str">
        <f t="shared" si="4"/>
        <v/>
      </c>
    </row>
    <row r="32" spans="2:21" x14ac:dyDescent="0.2">
      <c r="B32" t="s">
        <v>102</v>
      </c>
      <c r="C32" t="s">
        <v>9</v>
      </c>
      <c r="H32" s="7" t="str">
        <f>IF(F32="","", INDEX(Table4[],MATCH(F32,Table4[primer],0),1))</f>
        <v/>
      </c>
      <c r="I32" s="7" cm="1">
        <f t="array" ref="I32">_xlfn.IFS(F32="",0,F32="water",11.5, TRUE, 5)</f>
        <v>0</v>
      </c>
      <c r="J32" s="10" t="s">
        <v>33</v>
      </c>
      <c r="K32" s="7">
        <f t="shared" si="2"/>
        <v>15</v>
      </c>
      <c r="P32">
        <f t="shared" si="0"/>
        <v>1</v>
      </c>
      <c r="Q32">
        <f t="shared" si="3"/>
        <v>0</v>
      </c>
      <c r="R32">
        <f t="shared" si="1"/>
        <v>15</v>
      </c>
      <c r="T32" t="s">
        <v>33</v>
      </c>
      <c r="U32" t="str">
        <f t="shared" si="4"/>
        <v/>
      </c>
    </row>
    <row r="33" spans="2:21" x14ac:dyDescent="0.2">
      <c r="B33" t="s">
        <v>102</v>
      </c>
      <c r="C33" t="s">
        <v>10</v>
      </c>
      <c r="H33" s="7" t="str">
        <f>IF(F33="","", INDEX(Table4[],MATCH(F33,Table4[primer],0),1))</f>
        <v/>
      </c>
      <c r="I33" s="7" cm="1">
        <f t="array" ref="I33">_xlfn.IFS(F33="",0,F33="water",11.5, TRUE, 5)</f>
        <v>0</v>
      </c>
      <c r="J33" s="10" t="s">
        <v>34</v>
      </c>
      <c r="K33" s="7">
        <f t="shared" si="2"/>
        <v>15</v>
      </c>
      <c r="P33">
        <f t="shared" si="0"/>
        <v>1</v>
      </c>
      <c r="Q33">
        <f t="shared" si="3"/>
        <v>0</v>
      </c>
      <c r="R33">
        <f t="shared" si="1"/>
        <v>15</v>
      </c>
      <c r="T33" t="s">
        <v>34</v>
      </c>
      <c r="U33" t="str">
        <f t="shared" si="4"/>
        <v/>
      </c>
    </row>
    <row r="34" spans="2:21" x14ac:dyDescent="0.2">
      <c r="H34" s="7" t="str">
        <f>IF(F34="","", INDEX(Table4[],MATCH(F34,Table4[primer],0),1))</f>
        <v/>
      </c>
      <c r="I34" s="7" cm="1">
        <f t="array" ref="I34">_xlfn.IFS(F34="",0,F34="water",11.5, TRUE, 5)</f>
        <v>0</v>
      </c>
      <c r="J34" s="9" t="s">
        <v>35</v>
      </c>
      <c r="K34" s="7">
        <f t="shared" si="2"/>
        <v>0</v>
      </c>
      <c r="P34">
        <f t="shared" ref="P34:P65" si="5">COUNTIFS($C$2:$C$97,C34,$B$2:$B$97,B34)</f>
        <v>0</v>
      </c>
      <c r="Q34">
        <f t="shared" ref="Q34:Q66" si="6">COUNTIFS($E$2:$E$97, E34, $F$2:$F$97, F34)</f>
        <v>0</v>
      </c>
      <c r="R34">
        <f t="shared" si="1"/>
        <v>0</v>
      </c>
      <c r="T34" t="s">
        <v>35</v>
      </c>
      <c r="U34" t="str">
        <f t="shared" si="4"/>
        <v/>
      </c>
    </row>
    <row r="35" spans="2:21" x14ac:dyDescent="0.2">
      <c r="H35" s="7" t="str">
        <f>IF(F35="","", INDEX(Table4[],MATCH(F35,Table4[primer],0),1))</f>
        <v/>
      </c>
      <c r="I35" s="7" cm="1">
        <f t="array" ref="I35">_xlfn.IFS(F35="",0,F35="water",11.5, TRUE, 5)</f>
        <v>0</v>
      </c>
      <c r="J35" s="9" t="s">
        <v>36</v>
      </c>
      <c r="K35" s="7">
        <f t="shared" si="2"/>
        <v>0</v>
      </c>
      <c r="P35">
        <f t="shared" si="5"/>
        <v>0</v>
      </c>
      <c r="Q35">
        <f t="shared" si="6"/>
        <v>0</v>
      </c>
      <c r="R35">
        <f t="shared" si="1"/>
        <v>0</v>
      </c>
      <c r="T35" t="s">
        <v>36</v>
      </c>
      <c r="U35" t="str">
        <f t="shared" si="4"/>
        <v/>
      </c>
    </row>
    <row r="36" spans="2:21" x14ac:dyDescent="0.2">
      <c r="H36" s="7" t="str">
        <f>IF(F36="","", INDEX(Table4[],MATCH(F36,Table4[primer],0),1))</f>
        <v/>
      </c>
      <c r="I36" s="7" cm="1">
        <f t="array" ref="I36">_xlfn.IFS(F36="",0,F36="water",11.5, TRUE, 5)</f>
        <v>0</v>
      </c>
      <c r="J36" s="9" t="s">
        <v>37</v>
      </c>
      <c r="K36" s="7">
        <f t="shared" si="2"/>
        <v>0</v>
      </c>
      <c r="P36">
        <f t="shared" si="5"/>
        <v>0</v>
      </c>
      <c r="Q36">
        <f t="shared" si="6"/>
        <v>0</v>
      </c>
      <c r="R36">
        <f t="shared" si="1"/>
        <v>0</v>
      </c>
      <c r="T36" t="s">
        <v>37</v>
      </c>
      <c r="U36" t="str">
        <f t="shared" si="4"/>
        <v/>
      </c>
    </row>
    <row r="37" spans="2:21" x14ac:dyDescent="0.2">
      <c r="H37" s="7" t="str">
        <f>IF(F37="","", INDEX(Table4[],MATCH(F37,Table4[primer],0),1))</f>
        <v/>
      </c>
      <c r="I37" s="7" cm="1">
        <f t="array" ref="I37">_xlfn.IFS(F37="",0,F37="water",11.5, TRUE, 5)</f>
        <v>0</v>
      </c>
      <c r="J37" s="9" t="s">
        <v>38</v>
      </c>
      <c r="K37" s="7">
        <f t="shared" si="2"/>
        <v>0</v>
      </c>
      <c r="P37">
        <f t="shared" si="5"/>
        <v>0</v>
      </c>
      <c r="Q37">
        <f t="shared" si="6"/>
        <v>0</v>
      </c>
      <c r="R37">
        <f t="shared" si="1"/>
        <v>0</v>
      </c>
      <c r="T37" t="s">
        <v>38</v>
      </c>
      <c r="U37" t="str">
        <f t="shared" si="4"/>
        <v/>
      </c>
    </row>
    <row r="38" spans="2:21" x14ac:dyDescent="0.2">
      <c r="H38" s="7" t="str">
        <f>IF(F38="","", INDEX(Table4[],MATCH(F38,Table4[primer],0),1))</f>
        <v/>
      </c>
      <c r="I38" s="7" cm="1">
        <f t="array" ref="I38">_xlfn.IFS(F38="",0,F38="water",11.5, TRUE, 5)</f>
        <v>0</v>
      </c>
      <c r="J38" s="9" t="s">
        <v>39</v>
      </c>
      <c r="K38" s="7">
        <f t="shared" si="2"/>
        <v>0</v>
      </c>
      <c r="P38">
        <f t="shared" si="5"/>
        <v>0</v>
      </c>
      <c r="Q38">
        <f t="shared" si="6"/>
        <v>0</v>
      </c>
      <c r="R38">
        <f t="shared" si="1"/>
        <v>0</v>
      </c>
      <c r="T38" t="s">
        <v>39</v>
      </c>
      <c r="U38" t="str">
        <f t="shared" si="4"/>
        <v/>
      </c>
    </row>
    <row r="39" spans="2:21" x14ac:dyDescent="0.2">
      <c r="H39" s="7" t="str">
        <f>IF(F39="","", INDEX(Table4[],MATCH(F39,Table4[primer],0),1))</f>
        <v/>
      </c>
      <c r="I39" s="7" cm="1">
        <f t="array" ref="I39">_xlfn.IFS(F39="",0,F39="water",11.5, TRUE, 5)</f>
        <v>0</v>
      </c>
      <c r="J39" s="9" t="s">
        <v>40</v>
      </c>
      <c r="K39" s="7">
        <f t="shared" si="2"/>
        <v>0</v>
      </c>
      <c r="P39">
        <f t="shared" si="5"/>
        <v>0</v>
      </c>
      <c r="Q39">
        <f t="shared" si="6"/>
        <v>0</v>
      </c>
      <c r="R39">
        <f t="shared" si="1"/>
        <v>0</v>
      </c>
      <c r="T39" t="s">
        <v>40</v>
      </c>
      <c r="U39" t="str">
        <f t="shared" si="4"/>
        <v/>
      </c>
    </row>
    <row r="40" spans="2:21" x14ac:dyDescent="0.2">
      <c r="H40" s="7" t="str">
        <f>IF(F40="","", INDEX(Table4[],MATCH(F40,Table4[primer],0),1))</f>
        <v/>
      </c>
      <c r="I40" s="7" cm="1">
        <f t="array" ref="I40">_xlfn.IFS(F40="",0,F40="water",11.5, TRUE, 5)</f>
        <v>0</v>
      </c>
      <c r="J40" s="9" t="s">
        <v>41</v>
      </c>
      <c r="K40" s="7">
        <f t="shared" si="2"/>
        <v>0</v>
      </c>
      <c r="P40">
        <f t="shared" si="5"/>
        <v>0</v>
      </c>
      <c r="Q40">
        <f t="shared" si="6"/>
        <v>0</v>
      </c>
      <c r="R40">
        <f t="shared" si="1"/>
        <v>0</v>
      </c>
      <c r="T40" t="s">
        <v>41</v>
      </c>
      <c r="U40" t="str">
        <f t="shared" si="4"/>
        <v/>
      </c>
    </row>
    <row r="41" spans="2:21" x14ac:dyDescent="0.2">
      <c r="H41" s="7" t="str">
        <f>IF(F41="","", INDEX(Table4[],MATCH(F41,Table4[primer],0),1))</f>
        <v/>
      </c>
      <c r="I41" s="7" cm="1">
        <f t="array" ref="I41">_xlfn.IFS(F41="",0,F41="water",11.5, TRUE, 5)</f>
        <v>0</v>
      </c>
      <c r="J41" s="9" t="s">
        <v>42</v>
      </c>
      <c r="K41" s="7">
        <f t="shared" si="2"/>
        <v>0</v>
      </c>
      <c r="P41">
        <f t="shared" si="5"/>
        <v>0</v>
      </c>
      <c r="Q41">
        <f t="shared" si="6"/>
        <v>0</v>
      </c>
      <c r="R41">
        <f t="shared" si="1"/>
        <v>0</v>
      </c>
      <c r="T41" t="s">
        <v>42</v>
      </c>
      <c r="U41" t="str">
        <f t="shared" si="4"/>
        <v/>
      </c>
    </row>
    <row r="42" spans="2:21" x14ac:dyDescent="0.2">
      <c r="H42" s="7" t="str">
        <f>IF(F42="","", INDEX(Table4[],MATCH(F42,Table4[primer],0),1))</f>
        <v/>
      </c>
      <c r="I42" s="7" cm="1">
        <f t="array" ref="I42">_xlfn.IFS(F42="",0,F42="water",11.5, TRUE, 5)</f>
        <v>0</v>
      </c>
      <c r="J42" s="10" t="s">
        <v>43</v>
      </c>
      <c r="K42" s="7">
        <f t="shared" si="2"/>
        <v>0</v>
      </c>
      <c r="P42">
        <f t="shared" si="5"/>
        <v>0</v>
      </c>
      <c r="Q42">
        <f t="shared" si="6"/>
        <v>0</v>
      </c>
      <c r="R42">
        <f t="shared" si="1"/>
        <v>0</v>
      </c>
      <c r="T42" t="s">
        <v>43</v>
      </c>
      <c r="U42" t="str">
        <f t="shared" si="4"/>
        <v/>
      </c>
    </row>
    <row r="43" spans="2:21" x14ac:dyDescent="0.2">
      <c r="H43" s="7" t="str">
        <f>IF(F43="","", INDEX(Table4[],MATCH(F43,Table4[primer],0),1))</f>
        <v/>
      </c>
      <c r="I43" s="7" cm="1">
        <f t="array" ref="I43">_xlfn.IFS(F43="",0,F43="water",11.5, TRUE, 5)</f>
        <v>0</v>
      </c>
      <c r="J43" s="10" t="s">
        <v>44</v>
      </c>
      <c r="K43" s="7">
        <f t="shared" si="2"/>
        <v>0</v>
      </c>
      <c r="P43">
        <f t="shared" si="5"/>
        <v>0</v>
      </c>
      <c r="Q43">
        <f t="shared" si="6"/>
        <v>0</v>
      </c>
      <c r="R43">
        <f t="shared" si="1"/>
        <v>0</v>
      </c>
      <c r="T43" t="s">
        <v>44</v>
      </c>
      <c r="U43" t="str">
        <f t="shared" si="4"/>
        <v/>
      </c>
    </row>
    <row r="44" spans="2:21" x14ac:dyDescent="0.2">
      <c r="H44" s="7" t="str">
        <f>IF(F44="","", INDEX(Table4[],MATCH(F44,Table4[primer],0),1))</f>
        <v/>
      </c>
      <c r="I44" s="7" cm="1">
        <f t="array" ref="I44">_xlfn.IFS(F44="",0,F44="water",11.5, TRUE, 5)</f>
        <v>0</v>
      </c>
      <c r="J44" s="10" t="s">
        <v>45</v>
      </c>
      <c r="K44" s="7">
        <f t="shared" si="2"/>
        <v>0</v>
      </c>
      <c r="P44">
        <f t="shared" si="5"/>
        <v>0</v>
      </c>
      <c r="Q44">
        <f t="shared" si="6"/>
        <v>0</v>
      </c>
      <c r="R44">
        <f t="shared" si="1"/>
        <v>0</v>
      </c>
      <c r="T44" t="s">
        <v>45</v>
      </c>
      <c r="U44" t="str">
        <f t="shared" si="4"/>
        <v/>
      </c>
    </row>
    <row r="45" spans="2:21" x14ac:dyDescent="0.2">
      <c r="H45" s="7" t="str">
        <f>IF(F45="","", INDEX(Table4[],MATCH(F45,Table4[primer],0),1))</f>
        <v/>
      </c>
      <c r="I45" s="7" cm="1">
        <f t="array" ref="I45">_xlfn.IFS(F45="",0,F45="water",11.5, TRUE, 5)</f>
        <v>0</v>
      </c>
      <c r="J45" s="10" t="s">
        <v>46</v>
      </c>
      <c r="K45" s="7">
        <f t="shared" si="2"/>
        <v>0</v>
      </c>
      <c r="P45">
        <f t="shared" si="5"/>
        <v>0</v>
      </c>
      <c r="Q45">
        <f t="shared" si="6"/>
        <v>0</v>
      </c>
      <c r="R45">
        <f t="shared" si="1"/>
        <v>0</v>
      </c>
      <c r="T45" t="s">
        <v>46</v>
      </c>
      <c r="U45" t="str">
        <f t="shared" si="4"/>
        <v/>
      </c>
    </row>
    <row r="46" spans="2:21" x14ac:dyDescent="0.2">
      <c r="H46" s="7" t="str">
        <f>IF(F46="","", INDEX(Table4[],MATCH(F46,Table4[primer],0),1))</f>
        <v/>
      </c>
      <c r="I46" s="7" cm="1">
        <f t="array" ref="I46">_xlfn.IFS(F46="",0,F46="water",11.5, TRUE, 5)</f>
        <v>0</v>
      </c>
      <c r="J46" s="10" t="s">
        <v>47</v>
      </c>
      <c r="K46" s="7">
        <f t="shared" si="2"/>
        <v>0</v>
      </c>
      <c r="P46">
        <f t="shared" si="5"/>
        <v>0</v>
      </c>
      <c r="Q46">
        <f t="shared" si="6"/>
        <v>0</v>
      </c>
      <c r="R46">
        <f t="shared" si="1"/>
        <v>0</v>
      </c>
      <c r="T46" t="s">
        <v>47</v>
      </c>
      <c r="U46" t="str">
        <f t="shared" si="4"/>
        <v/>
      </c>
    </row>
    <row r="47" spans="2:21" x14ac:dyDescent="0.2">
      <c r="H47" s="7" t="str">
        <f>IF(F47="","", INDEX(Table4[],MATCH(F47,Table4[primer],0),1))</f>
        <v/>
      </c>
      <c r="I47" s="7" cm="1">
        <f t="array" ref="I47">_xlfn.IFS(F47="",0,F47="water",11.5, TRUE, 5)</f>
        <v>0</v>
      </c>
      <c r="J47" s="10" t="s">
        <v>48</v>
      </c>
      <c r="K47" s="7">
        <f t="shared" si="2"/>
        <v>0</v>
      </c>
      <c r="P47">
        <f t="shared" si="5"/>
        <v>0</v>
      </c>
      <c r="Q47">
        <f t="shared" si="6"/>
        <v>0</v>
      </c>
      <c r="R47">
        <f t="shared" si="1"/>
        <v>0</v>
      </c>
      <c r="T47" t="s">
        <v>48</v>
      </c>
      <c r="U47" t="str">
        <f t="shared" si="4"/>
        <v/>
      </c>
    </row>
    <row r="48" spans="2:21" x14ac:dyDescent="0.2">
      <c r="H48" s="7" t="str">
        <f>IF(F48="","", INDEX(Table4[],MATCH(F48,Table4[primer],0),1))</f>
        <v/>
      </c>
      <c r="I48" s="7" cm="1">
        <f t="array" ref="I48">_xlfn.IFS(F48="",0,F48="water",11.5, TRUE, 5)</f>
        <v>0</v>
      </c>
      <c r="J48" s="10" t="s">
        <v>49</v>
      </c>
      <c r="K48" s="7">
        <f t="shared" si="2"/>
        <v>0</v>
      </c>
      <c r="P48">
        <f t="shared" si="5"/>
        <v>0</v>
      </c>
      <c r="Q48">
        <f t="shared" si="6"/>
        <v>0</v>
      </c>
      <c r="R48">
        <f t="shared" si="1"/>
        <v>0</v>
      </c>
      <c r="T48" t="s">
        <v>49</v>
      </c>
      <c r="U48" t="str">
        <f t="shared" si="4"/>
        <v/>
      </c>
    </row>
    <row r="49" spans="8:21" x14ac:dyDescent="0.2">
      <c r="H49" s="7" t="str">
        <f>IF(F49="","", INDEX(Table4[],MATCH(F49,Table4[primer],0),1))</f>
        <v/>
      </c>
      <c r="I49" s="7" cm="1">
        <f t="array" ref="I49">_xlfn.IFS(F49="",0,F49="water",11.5, TRUE, 5)</f>
        <v>0</v>
      </c>
      <c r="J49" s="10" t="s">
        <v>50</v>
      </c>
      <c r="K49" s="7">
        <f t="shared" si="2"/>
        <v>0</v>
      </c>
      <c r="P49">
        <f t="shared" si="5"/>
        <v>0</v>
      </c>
      <c r="Q49">
        <f t="shared" si="6"/>
        <v>0</v>
      </c>
      <c r="R49">
        <f t="shared" si="1"/>
        <v>0</v>
      </c>
      <c r="T49" t="s">
        <v>50</v>
      </c>
      <c r="U49" t="str">
        <f t="shared" si="4"/>
        <v/>
      </c>
    </row>
    <row r="50" spans="8:21" x14ac:dyDescent="0.2">
      <c r="H50" s="7" t="str">
        <f>IF(F50="","", INDEX(Table4[],MATCH(F50,Table4[primer],0),1))</f>
        <v/>
      </c>
      <c r="I50" s="7" cm="1">
        <f t="array" ref="I50">_xlfn.IFS(F50="",0,F50="water",11.5, TRUE, 5)</f>
        <v>0</v>
      </c>
      <c r="J50" s="9" t="s">
        <v>51</v>
      </c>
      <c r="K50" s="7">
        <f t="shared" si="2"/>
        <v>0</v>
      </c>
      <c r="P50">
        <f t="shared" si="5"/>
        <v>0</v>
      </c>
      <c r="Q50">
        <f t="shared" si="6"/>
        <v>0</v>
      </c>
      <c r="R50">
        <f t="shared" si="1"/>
        <v>0</v>
      </c>
      <c r="T50" t="s">
        <v>51</v>
      </c>
      <c r="U50" t="str">
        <f t="shared" si="4"/>
        <v/>
      </c>
    </row>
    <row r="51" spans="8:21" x14ac:dyDescent="0.2">
      <c r="H51" s="7" t="str">
        <f>IF(F51="","", INDEX(Table4[],MATCH(F51,Table4[primer],0),1))</f>
        <v/>
      </c>
      <c r="I51" s="7" cm="1">
        <f t="array" ref="I51">_xlfn.IFS(F51="",0,F51="water",11.5, TRUE, 5)</f>
        <v>0</v>
      </c>
      <c r="J51" s="9" t="s">
        <v>52</v>
      </c>
      <c r="K51" s="7">
        <f t="shared" si="2"/>
        <v>0</v>
      </c>
      <c r="P51">
        <f t="shared" si="5"/>
        <v>0</v>
      </c>
      <c r="Q51">
        <f t="shared" si="6"/>
        <v>0</v>
      </c>
      <c r="R51">
        <f t="shared" si="1"/>
        <v>0</v>
      </c>
      <c r="T51" t="s">
        <v>52</v>
      </c>
      <c r="U51" t="str">
        <f t="shared" si="4"/>
        <v/>
      </c>
    </row>
    <row r="52" spans="8:21" x14ac:dyDescent="0.2">
      <c r="H52" s="7" t="str">
        <f>IF(F52="","", INDEX(Table4[],MATCH(F52,Table4[primer],0),1))</f>
        <v/>
      </c>
      <c r="I52" s="7" cm="1">
        <f t="array" ref="I52">_xlfn.IFS(F52="",0,F52="water",11.5, TRUE, 5)</f>
        <v>0</v>
      </c>
      <c r="J52" s="9" t="s">
        <v>53</v>
      </c>
      <c r="K52" s="7">
        <f t="shared" si="2"/>
        <v>0</v>
      </c>
      <c r="P52">
        <f t="shared" si="5"/>
        <v>0</v>
      </c>
      <c r="Q52">
        <f t="shared" si="6"/>
        <v>0</v>
      </c>
      <c r="R52">
        <f t="shared" si="1"/>
        <v>0</v>
      </c>
      <c r="T52" t="s">
        <v>53</v>
      </c>
      <c r="U52" t="str">
        <f t="shared" si="4"/>
        <v/>
      </c>
    </row>
    <row r="53" spans="8:21" x14ac:dyDescent="0.2">
      <c r="H53" s="7" t="str">
        <f>IF(F53="","", INDEX(Table4[],MATCH(F53,Table4[primer],0),1))</f>
        <v/>
      </c>
      <c r="I53" s="7" cm="1">
        <f t="array" ref="I53">_xlfn.IFS(F53="",0,F53="water",11.5, TRUE, 5)</f>
        <v>0</v>
      </c>
      <c r="J53" s="9" t="s">
        <v>54</v>
      </c>
      <c r="K53" s="7">
        <f t="shared" si="2"/>
        <v>0</v>
      </c>
      <c r="P53">
        <f t="shared" si="5"/>
        <v>0</v>
      </c>
      <c r="Q53">
        <f t="shared" si="6"/>
        <v>0</v>
      </c>
      <c r="R53">
        <f t="shared" si="1"/>
        <v>0</v>
      </c>
      <c r="T53" t="s">
        <v>54</v>
      </c>
      <c r="U53" t="str">
        <f t="shared" si="4"/>
        <v/>
      </c>
    </row>
    <row r="54" spans="8:21" x14ac:dyDescent="0.2">
      <c r="H54" s="7" t="str">
        <f>IF(F54="","", INDEX(Table4[],MATCH(F54,Table4[primer],0),1))</f>
        <v/>
      </c>
      <c r="I54" s="7" cm="1">
        <f t="array" ref="I54">_xlfn.IFS(F54="",0,F54="water",11.5, TRUE, 5)</f>
        <v>0</v>
      </c>
      <c r="J54" s="9" t="s">
        <v>55</v>
      </c>
      <c r="K54" s="7">
        <f t="shared" si="2"/>
        <v>0</v>
      </c>
      <c r="P54">
        <f t="shared" si="5"/>
        <v>0</v>
      </c>
      <c r="Q54">
        <f t="shared" si="6"/>
        <v>0</v>
      </c>
      <c r="R54">
        <f t="shared" si="1"/>
        <v>0</v>
      </c>
      <c r="T54" t="s">
        <v>55</v>
      </c>
      <c r="U54" t="str">
        <f t="shared" si="4"/>
        <v/>
      </c>
    </row>
    <row r="55" spans="8:21" x14ac:dyDescent="0.2">
      <c r="H55" s="7" t="str">
        <f>IF(F55="","", INDEX(Table4[],MATCH(F55,Table4[primer],0),1))</f>
        <v/>
      </c>
      <c r="I55" s="7" cm="1">
        <f t="array" ref="I55">_xlfn.IFS(F55="",0,F55="water",11.5, TRUE, 5)</f>
        <v>0</v>
      </c>
      <c r="J55" s="9" t="s">
        <v>56</v>
      </c>
      <c r="K55" s="7">
        <f t="shared" si="2"/>
        <v>0</v>
      </c>
      <c r="P55">
        <f t="shared" si="5"/>
        <v>0</v>
      </c>
      <c r="Q55">
        <f t="shared" si="6"/>
        <v>0</v>
      </c>
      <c r="R55">
        <f t="shared" si="1"/>
        <v>0</v>
      </c>
      <c r="T55" t="s">
        <v>56</v>
      </c>
      <c r="U55" t="str">
        <f t="shared" si="4"/>
        <v/>
      </c>
    </row>
    <row r="56" spans="8:21" x14ac:dyDescent="0.2">
      <c r="H56" s="7" t="str">
        <f>IF(F56="","", INDEX(Table4[],MATCH(F56,Table4[primer],0),1))</f>
        <v/>
      </c>
      <c r="I56" s="7" cm="1">
        <f t="array" ref="I56">_xlfn.IFS(F56="",0,F56="water",11.5, TRUE, 5)</f>
        <v>0</v>
      </c>
      <c r="J56" s="9" t="s">
        <v>57</v>
      </c>
      <c r="K56" s="7">
        <f t="shared" si="2"/>
        <v>0</v>
      </c>
      <c r="P56">
        <f t="shared" si="5"/>
        <v>0</v>
      </c>
      <c r="Q56">
        <f t="shared" si="6"/>
        <v>0</v>
      </c>
      <c r="R56">
        <f t="shared" si="1"/>
        <v>0</v>
      </c>
      <c r="T56" t="s">
        <v>57</v>
      </c>
      <c r="U56" t="str">
        <f t="shared" si="4"/>
        <v/>
      </c>
    </row>
    <row r="57" spans="8:21" x14ac:dyDescent="0.2">
      <c r="H57" s="7" t="str">
        <f>IF(F57="","", INDEX(Table4[],MATCH(F57,Table4[primer],0),1))</f>
        <v/>
      </c>
      <c r="I57" s="7" cm="1">
        <f t="array" ref="I57">_xlfn.IFS(F57="",0,F57="water",11.5, TRUE, 5)</f>
        <v>0</v>
      </c>
      <c r="J57" s="9" t="s">
        <v>58</v>
      </c>
      <c r="K57" s="7">
        <f t="shared" si="2"/>
        <v>0</v>
      </c>
      <c r="P57">
        <f t="shared" si="5"/>
        <v>0</v>
      </c>
      <c r="Q57">
        <f t="shared" si="6"/>
        <v>0</v>
      </c>
      <c r="R57">
        <f t="shared" si="1"/>
        <v>0</v>
      </c>
      <c r="T57" t="s">
        <v>58</v>
      </c>
      <c r="U57" t="str">
        <f t="shared" si="4"/>
        <v/>
      </c>
    </row>
    <row r="58" spans="8:21" x14ac:dyDescent="0.2">
      <c r="H58" s="7" t="str">
        <f>IF(F58="","", INDEX(Table4[],MATCH(F58,Table4[primer],0),1))</f>
        <v/>
      </c>
      <c r="I58" s="7" cm="1">
        <f t="array" ref="I58">_xlfn.IFS(F58="",0,F58="water",11.5, TRUE, 5)</f>
        <v>0</v>
      </c>
      <c r="J58" s="10" t="s">
        <v>59</v>
      </c>
      <c r="K58" s="7">
        <f t="shared" si="2"/>
        <v>0</v>
      </c>
      <c r="P58">
        <f t="shared" si="5"/>
        <v>0</v>
      </c>
      <c r="Q58">
        <f t="shared" si="6"/>
        <v>0</v>
      </c>
      <c r="R58">
        <f t="shared" si="1"/>
        <v>0</v>
      </c>
      <c r="T58" t="s">
        <v>59</v>
      </c>
      <c r="U58" t="str">
        <f t="shared" si="4"/>
        <v/>
      </c>
    </row>
    <row r="59" spans="8:21" x14ac:dyDescent="0.2">
      <c r="H59" s="7" t="str">
        <f>IF(F59="","", INDEX(Table4[],MATCH(F59,Table4[primer],0),1))</f>
        <v/>
      </c>
      <c r="I59" s="7" cm="1">
        <f t="array" ref="I59">_xlfn.IFS(F59="",0,F59="water",11.5, TRUE, 5)</f>
        <v>0</v>
      </c>
      <c r="J59" s="10" t="s">
        <v>60</v>
      </c>
      <c r="K59" s="7">
        <f t="shared" si="2"/>
        <v>0</v>
      </c>
      <c r="P59">
        <f t="shared" si="5"/>
        <v>0</v>
      </c>
      <c r="Q59">
        <f t="shared" si="6"/>
        <v>0</v>
      </c>
      <c r="R59">
        <f t="shared" si="1"/>
        <v>0</v>
      </c>
      <c r="T59" t="s">
        <v>60</v>
      </c>
      <c r="U59" t="str">
        <f t="shared" si="4"/>
        <v/>
      </c>
    </row>
    <row r="60" spans="8:21" x14ac:dyDescent="0.2">
      <c r="H60" s="7" t="str">
        <f>IF(F60="","", INDEX(Table4[],MATCH(F60,Table4[primer],0),1))</f>
        <v/>
      </c>
      <c r="I60" s="7" cm="1">
        <f t="array" ref="I60">_xlfn.IFS(F60="",0,F60="water",11.5, TRUE, 5)</f>
        <v>0</v>
      </c>
      <c r="J60" s="10" t="s">
        <v>61</v>
      </c>
      <c r="K60" s="7">
        <f t="shared" si="2"/>
        <v>0</v>
      </c>
      <c r="P60">
        <f t="shared" si="5"/>
        <v>0</v>
      </c>
      <c r="Q60">
        <f t="shared" si="6"/>
        <v>0</v>
      </c>
      <c r="R60">
        <f t="shared" si="1"/>
        <v>0</v>
      </c>
      <c r="T60" t="s">
        <v>61</v>
      </c>
      <c r="U60" t="str">
        <f t="shared" si="4"/>
        <v/>
      </c>
    </row>
    <row r="61" spans="8:21" x14ac:dyDescent="0.2">
      <c r="H61" s="7" t="str">
        <f>IF(F61="","", INDEX(Table4[],MATCH(F61,Table4[primer],0),1))</f>
        <v/>
      </c>
      <c r="I61" s="7" cm="1">
        <f t="array" ref="I61">_xlfn.IFS(F61="",0,F61="water",11.5, TRUE, 5)</f>
        <v>0</v>
      </c>
      <c r="J61" s="10" t="s">
        <v>62</v>
      </c>
      <c r="K61" s="7">
        <f t="shared" si="2"/>
        <v>0</v>
      </c>
      <c r="P61">
        <f t="shared" si="5"/>
        <v>0</v>
      </c>
      <c r="Q61">
        <f t="shared" si="6"/>
        <v>0</v>
      </c>
      <c r="R61">
        <f t="shared" si="1"/>
        <v>0</v>
      </c>
      <c r="T61" t="s">
        <v>62</v>
      </c>
      <c r="U61" t="str">
        <f t="shared" si="4"/>
        <v/>
      </c>
    </row>
    <row r="62" spans="8:21" x14ac:dyDescent="0.2">
      <c r="H62" s="7" t="str">
        <f>IF(F62="","", INDEX(Table4[],MATCH(F62,Table4[primer],0),1))</f>
        <v/>
      </c>
      <c r="I62" s="7" cm="1">
        <f t="array" ref="I62">_xlfn.IFS(F62="",0,F62="water",11.5, TRUE, 5)</f>
        <v>0</v>
      </c>
      <c r="J62" s="10" t="s">
        <v>63</v>
      </c>
      <c r="K62" s="7">
        <f t="shared" si="2"/>
        <v>0</v>
      </c>
      <c r="P62">
        <f t="shared" si="5"/>
        <v>0</v>
      </c>
      <c r="Q62">
        <f t="shared" si="6"/>
        <v>0</v>
      </c>
      <c r="R62">
        <f t="shared" si="1"/>
        <v>0</v>
      </c>
      <c r="T62" t="s">
        <v>63</v>
      </c>
      <c r="U62" t="str">
        <f t="shared" si="4"/>
        <v/>
      </c>
    </row>
    <row r="63" spans="8:21" x14ac:dyDescent="0.2">
      <c r="H63" s="7" t="str">
        <f>IF(F63="","", INDEX(Table4[],MATCH(F63,Table4[primer],0),1))</f>
        <v/>
      </c>
      <c r="I63" s="7" cm="1">
        <f t="array" ref="I63">_xlfn.IFS(F63="",0,F63="water",11.5, TRUE, 5)</f>
        <v>0</v>
      </c>
      <c r="J63" s="10" t="s">
        <v>64</v>
      </c>
      <c r="K63" s="7">
        <f t="shared" si="2"/>
        <v>0</v>
      </c>
      <c r="P63">
        <f t="shared" si="5"/>
        <v>0</v>
      </c>
      <c r="Q63">
        <f t="shared" si="6"/>
        <v>0</v>
      </c>
      <c r="R63">
        <f t="shared" si="1"/>
        <v>0</v>
      </c>
      <c r="T63" t="s">
        <v>64</v>
      </c>
      <c r="U63" t="str">
        <f t="shared" si="4"/>
        <v/>
      </c>
    </row>
    <row r="64" spans="8:21" x14ac:dyDescent="0.2">
      <c r="H64" s="7" t="str">
        <f>IF(F64="","", INDEX(Table4[],MATCH(F64,Table4[primer],0),1))</f>
        <v/>
      </c>
      <c r="I64" s="7" cm="1">
        <f t="array" ref="I64">_xlfn.IFS(F64="",0,F64="water",11.5, TRUE, 5)</f>
        <v>0</v>
      </c>
      <c r="J64" s="10" t="s">
        <v>65</v>
      </c>
      <c r="K64" s="7">
        <f t="shared" si="2"/>
        <v>0</v>
      </c>
      <c r="P64">
        <f t="shared" si="5"/>
        <v>0</v>
      </c>
      <c r="Q64">
        <f t="shared" si="6"/>
        <v>0</v>
      </c>
      <c r="R64">
        <f t="shared" si="1"/>
        <v>0</v>
      </c>
      <c r="T64" t="s">
        <v>65</v>
      </c>
      <c r="U64" t="str">
        <f t="shared" si="4"/>
        <v/>
      </c>
    </row>
    <row r="65" spans="8:21" x14ac:dyDescent="0.2">
      <c r="H65" s="7" t="str">
        <f>IF(F65="","", INDEX(Table4[],MATCH(F65,Table4[primer],0),1))</f>
        <v/>
      </c>
      <c r="I65" s="7" cm="1">
        <f t="array" ref="I65">_xlfn.IFS(F65="",0,F65="water",11.5, TRUE, 5)</f>
        <v>0</v>
      </c>
      <c r="J65" s="10" t="s">
        <v>66</v>
      </c>
      <c r="K65" s="7">
        <f t="shared" si="2"/>
        <v>0</v>
      </c>
      <c r="P65">
        <f t="shared" si="5"/>
        <v>0</v>
      </c>
      <c r="Q65">
        <f t="shared" si="6"/>
        <v>0</v>
      </c>
      <c r="R65">
        <f t="shared" si="1"/>
        <v>0</v>
      </c>
      <c r="T65" t="s">
        <v>66</v>
      </c>
      <c r="U65" t="str">
        <f t="shared" si="4"/>
        <v/>
      </c>
    </row>
    <row r="66" spans="8:21" x14ac:dyDescent="0.2">
      <c r="H66" s="7" t="str">
        <f>IF(F66="","", INDEX(Table4[],MATCH(F66,Table4[primer],0),1))</f>
        <v/>
      </c>
      <c r="I66" s="7" cm="1">
        <f t="array" ref="I66">_xlfn.IFS(F66="",0,F66="water",11.5, TRUE, 5)</f>
        <v>0</v>
      </c>
      <c r="J66" s="9" t="s">
        <v>67</v>
      </c>
      <c r="K66" s="7">
        <f t="shared" si="2"/>
        <v>0</v>
      </c>
      <c r="P66">
        <f t="shared" ref="P66:P97" si="7">COUNTIFS($C$2:$C$97,C66,$B$2:$B$97,B66)</f>
        <v>0</v>
      </c>
      <c r="Q66">
        <f t="shared" si="6"/>
        <v>0</v>
      </c>
      <c r="R66">
        <f t="shared" si="1"/>
        <v>0</v>
      </c>
      <c r="T66" t="s">
        <v>67</v>
      </c>
      <c r="U66" t="str">
        <f t="shared" si="4"/>
        <v/>
      </c>
    </row>
    <row r="67" spans="8:21" x14ac:dyDescent="0.2">
      <c r="H67" s="7" t="str">
        <f>IF(F67="","", INDEX(Table4[],MATCH(F67,Table4[primer],0),1))</f>
        <v/>
      </c>
      <c r="I67" s="7" cm="1">
        <f t="array" ref="I67">_xlfn.IFS(F67="",0,F67="water",11.5, TRUE, 5)</f>
        <v>0</v>
      </c>
      <c r="J67" s="9" t="s">
        <v>68</v>
      </c>
      <c r="K67" s="7">
        <f t="shared" ref="K67:K97" si="8">IF(OR(C67 = "",B67=""),0,15-I67)</f>
        <v>0</v>
      </c>
      <c r="P67">
        <f t="shared" si="7"/>
        <v>0</v>
      </c>
      <c r="Q67">
        <f t="shared" ref="Q67:Q97" si="9">COUNTIFS($E$2:$E$97, E67, $F$2:$F$97, F67)</f>
        <v>0</v>
      </c>
      <c r="R67">
        <f t="shared" ref="R67:R97" si="10">I67+K67</f>
        <v>0</v>
      </c>
      <c r="T67" t="s">
        <v>68</v>
      </c>
      <c r="U67" t="str">
        <f t="shared" ref="U67:U97" si="11">TEXT(D67,"")</f>
        <v/>
      </c>
    </row>
    <row r="68" spans="8:21" x14ac:dyDescent="0.2">
      <c r="H68" s="7" t="str">
        <f>IF(F68="","", INDEX(Table4[],MATCH(F68,Table4[primer],0),1))</f>
        <v/>
      </c>
      <c r="I68" s="7" cm="1">
        <f t="array" ref="I68">_xlfn.IFS(F68="",0,F68="water",11.5, TRUE, 5)</f>
        <v>0</v>
      </c>
      <c r="J68" s="9" t="s">
        <v>69</v>
      </c>
      <c r="K68" s="7">
        <f t="shared" si="8"/>
        <v>0</v>
      </c>
      <c r="P68">
        <f t="shared" si="7"/>
        <v>0</v>
      </c>
      <c r="Q68">
        <f t="shared" si="9"/>
        <v>0</v>
      </c>
      <c r="R68">
        <f t="shared" si="10"/>
        <v>0</v>
      </c>
      <c r="T68" t="s">
        <v>69</v>
      </c>
      <c r="U68" t="str">
        <f t="shared" si="11"/>
        <v/>
      </c>
    </row>
    <row r="69" spans="8:21" x14ac:dyDescent="0.2">
      <c r="H69" s="7" t="str">
        <f>IF(F69="","", INDEX(Table4[],MATCH(F69,Table4[primer],0),1))</f>
        <v/>
      </c>
      <c r="I69" s="7" cm="1">
        <f t="array" ref="I69">_xlfn.IFS(F69="",0,F69="water",11.5, TRUE, 5)</f>
        <v>0</v>
      </c>
      <c r="J69" s="9" t="s">
        <v>70</v>
      </c>
      <c r="K69" s="7">
        <f t="shared" si="8"/>
        <v>0</v>
      </c>
      <c r="P69">
        <f t="shared" si="7"/>
        <v>0</v>
      </c>
      <c r="Q69">
        <f t="shared" si="9"/>
        <v>0</v>
      </c>
      <c r="R69">
        <f t="shared" si="10"/>
        <v>0</v>
      </c>
      <c r="T69" t="s">
        <v>70</v>
      </c>
      <c r="U69" t="str">
        <f t="shared" si="11"/>
        <v/>
      </c>
    </row>
    <row r="70" spans="8:21" x14ac:dyDescent="0.2">
      <c r="H70" s="7" t="str">
        <f>IF(F70="","", INDEX(Table4[],MATCH(F70,Table4[primer],0),1))</f>
        <v/>
      </c>
      <c r="I70" s="7" cm="1">
        <f t="array" ref="I70">_xlfn.IFS(F70="",0,F70="water",11.5, TRUE, 5)</f>
        <v>0</v>
      </c>
      <c r="J70" s="9" t="s">
        <v>71</v>
      </c>
      <c r="K70" s="7">
        <f t="shared" si="8"/>
        <v>0</v>
      </c>
      <c r="P70">
        <f t="shared" si="7"/>
        <v>0</v>
      </c>
      <c r="Q70">
        <f t="shared" si="9"/>
        <v>0</v>
      </c>
      <c r="R70">
        <f t="shared" si="10"/>
        <v>0</v>
      </c>
      <c r="T70" t="s">
        <v>71</v>
      </c>
      <c r="U70" t="str">
        <f t="shared" si="11"/>
        <v/>
      </c>
    </row>
    <row r="71" spans="8:21" x14ac:dyDescent="0.2">
      <c r="H71" s="7" t="str">
        <f>IF(F71="","", INDEX(Table4[],MATCH(F71,Table4[primer],0),1))</f>
        <v/>
      </c>
      <c r="I71" s="7" cm="1">
        <f t="array" ref="I71">_xlfn.IFS(F71="",0,F71="water",11.5, TRUE, 5)</f>
        <v>0</v>
      </c>
      <c r="J71" s="9" t="s">
        <v>72</v>
      </c>
      <c r="K71" s="7">
        <f t="shared" si="8"/>
        <v>0</v>
      </c>
      <c r="P71">
        <f t="shared" si="7"/>
        <v>0</v>
      </c>
      <c r="Q71">
        <f t="shared" si="9"/>
        <v>0</v>
      </c>
      <c r="R71">
        <f t="shared" si="10"/>
        <v>0</v>
      </c>
      <c r="T71" t="s">
        <v>72</v>
      </c>
      <c r="U71" t="str">
        <f t="shared" si="11"/>
        <v/>
      </c>
    </row>
    <row r="72" spans="8:21" x14ac:dyDescent="0.2">
      <c r="H72" s="7" t="str">
        <f>IF(F72="","", INDEX(Table4[],MATCH(F72,Table4[primer],0),1))</f>
        <v/>
      </c>
      <c r="I72" s="7" cm="1">
        <f t="array" ref="I72">_xlfn.IFS(F72="",0,F72="water",11.5, TRUE, 5)</f>
        <v>0</v>
      </c>
      <c r="J72" s="9" t="s">
        <v>73</v>
      </c>
      <c r="K72" s="7">
        <f t="shared" si="8"/>
        <v>0</v>
      </c>
      <c r="P72">
        <f t="shared" si="7"/>
        <v>0</v>
      </c>
      <c r="Q72">
        <f t="shared" si="9"/>
        <v>0</v>
      </c>
      <c r="R72">
        <f t="shared" si="10"/>
        <v>0</v>
      </c>
      <c r="T72" t="s">
        <v>73</v>
      </c>
      <c r="U72" t="str">
        <f t="shared" si="11"/>
        <v/>
      </c>
    </row>
    <row r="73" spans="8:21" x14ac:dyDescent="0.2">
      <c r="H73" s="7" t="str">
        <f>IF(F73="","", INDEX(Table4[],MATCH(F73,Table4[primer],0),1))</f>
        <v/>
      </c>
      <c r="I73" s="7" cm="1">
        <f t="array" ref="I73">_xlfn.IFS(F73="",0,F73="water",11.5, TRUE, 5)</f>
        <v>0</v>
      </c>
      <c r="J73" s="9" t="s">
        <v>74</v>
      </c>
      <c r="K73" s="7">
        <f t="shared" si="8"/>
        <v>0</v>
      </c>
      <c r="P73">
        <f t="shared" si="7"/>
        <v>0</v>
      </c>
      <c r="Q73">
        <f t="shared" si="9"/>
        <v>0</v>
      </c>
      <c r="R73">
        <f t="shared" si="10"/>
        <v>0</v>
      </c>
      <c r="T73" t="s">
        <v>74</v>
      </c>
      <c r="U73" t="str">
        <f t="shared" si="11"/>
        <v/>
      </c>
    </row>
    <row r="74" spans="8:21" x14ac:dyDescent="0.2">
      <c r="H74" s="7" t="str">
        <f>IF(F74="","", INDEX(Table4[],MATCH(F74,Table4[primer],0),1))</f>
        <v/>
      </c>
      <c r="I74" s="7" cm="1">
        <f t="array" ref="I74">_xlfn.IFS(F74="",0,F74="water",11.5, TRUE, 5)</f>
        <v>0</v>
      </c>
      <c r="J74" s="10" t="s">
        <v>75</v>
      </c>
      <c r="K74" s="7">
        <f t="shared" si="8"/>
        <v>0</v>
      </c>
      <c r="P74">
        <f t="shared" si="7"/>
        <v>0</v>
      </c>
      <c r="Q74">
        <f t="shared" si="9"/>
        <v>0</v>
      </c>
      <c r="R74">
        <f t="shared" si="10"/>
        <v>0</v>
      </c>
      <c r="T74" t="s">
        <v>75</v>
      </c>
      <c r="U74" t="str">
        <f t="shared" si="11"/>
        <v/>
      </c>
    </row>
    <row r="75" spans="8:21" x14ac:dyDescent="0.2">
      <c r="H75" s="7" t="str">
        <f>IF(F75="","", INDEX(Table4[],MATCH(F75,Table4[primer],0),1))</f>
        <v/>
      </c>
      <c r="I75" s="7" cm="1">
        <f t="array" ref="I75">_xlfn.IFS(F75="",0,F75="water",11.5, TRUE, 5)</f>
        <v>0</v>
      </c>
      <c r="J75" s="10" t="s">
        <v>76</v>
      </c>
      <c r="K75" s="7">
        <f t="shared" si="8"/>
        <v>0</v>
      </c>
      <c r="P75">
        <f t="shared" si="7"/>
        <v>0</v>
      </c>
      <c r="Q75">
        <f t="shared" si="9"/>
        <v>0</v>
      </c>
      <c r="R75">
        <f t="shared" si="10"/>
        <v>0</v>
      </c>
      <c r="T75" t="s">
        <v>76</v>
      </c>
      <c r="U75" t="str">
        <f t="shared" si="11"/>
        <v/>
      </c>
    </row>
    <row r="76" spans="8:21" x14ac:dyDescent="0.2">
      <c r="H76" s="7" t="str">
        <f>IF(F76="","", INDEX(Table4[],MATCH(F76,Table4[primer],0),1))</f>
        <v/>
      </c>
      <c r="I76" s="7" cm="1">
        <f t="array" ref="I76">_xlfn.IFS(F76="",0,F76="water",11.5, TRUE, 5)</f>
        <v>0</v>
      </c>
      <c r="J76" s="10" t="s">
        <v>77</v>
      </c>
      <c r="K76" s="7">
        <f t="shared" si="8"/>
        <v>0</v>
      </c>
      <c r="P76">
        <f t="shared" si="7"/>
        <v>0</v>
      </c>
      <c r="Q76">
        <f t="shared" si="9"/>
        <v>0</v>
      </c>
      <c r="R76">
        <f t="shared" si="10"/>
        <v>0</v>
      </c>
      <c r="T76" t="s">
        <v>77</v>
      </c>
      <c r="U76" t="str">
        <f t="shared" si="11"/>
        <v/>
      </c>
    </row>
    <row r="77" spans="8:21" x14ac:dyDescent="0.2">
      <c r="H77" s="7" t="str">
        <f>IF(F77="","", INDEX(Table4[],MATCH(F77,Table4[primer],0),1))</f>
        <v/>
      </c>
      <c r="I77" s="7" cm="1">
        <f t="array" ref="I77">_xlfn.IFS(F77="",0,F77="water",11.5, TRUE, 5)</f>
        <v>0</v>
      </c>
      <c r="J77" s="10" t="s">
        <v>78</v>
      </c>
      <c r="K77" s="7">
        <f t="shared" si="8"/>
        <v>0</v>
      </c>
      <c r="P77">
        <f t="shared" si="7"/>
        <v>0</v>
      </c>
      <c r="Q77">
        <f t="shared" si="9"/>
        <v>0</v>
      </c>
      <c r="R77">
        <f t="shared" si="10"/>
        <v>0</v>
      </c>
      <c r="T77" t="s">
        <v>78</v>
      </c>
      <c r="U77" t="str">
        <f t="shared" si="11"/>
        <v/>
      </c>
    </row>
    <row r="78" spans="8:21" x14ac:dyDescent="0.2">
      <c r="H78" s="7" t="str">
        <f>IF(F78="","", INDEX(Table4[],MATCH(F78,Table4[primer],0),1))</f>
        <v/>
      </c>
      <c r="I78" s="7" cm="1">
        <f t="array" ref="I78">_xlfn.IFS(F78="",0,F78="water",11.5, TRUE, 5)</f>
        <v>0</v>
      </c>
      <c r="J78" s="10" t="s">
        <v>79</v>
      </c>
      <c r="K78" s="7">
        <f t="shared" si="8"/>
        <v>0</v>
      </c>
      <c r="P78">
        <f t="shared" si="7"/>
        <v>0</v>
      </c>
      <c r="Q78">
        <f t="shared" si="9"/>
        <v>0</v>
      </c>
      <c r="R78">
        <f t="shared" si="10"/>
        <v>0</v>
      </c>
      <c r="T78" t="s">
        <v>79</v>
      </c>
      <c r="U78" t="str">
        <f t="shared" si="11"/>
        <v/>
      </c>
    </row>
    <row r="79" spans="8:21" x14ac:dyDescent="0.2">
      <c r="H79" s="7" t="str">
        <f>IF(F79="","", INDEX(Table4[],MATCH(F79,Table4[primer],0),1))</f>
        <v/>
      </c>
      <c r="I79" s="7" cm="1">
        <f t="array" ref="I79">_xlfn.IFS(F79="",0,F79="water",11.5, TRUE, 5)</f>
        <v>0</v>
      </c>
      <c r="J79" s="10" t="s">
        <v>80</v>
      </c>
      <c r="K79" s="7">
        <f t="shared" si="8"/>
        <v>0</v>
      </c>
      <c r="P79">
        <f t="shared" si="7"/>
        <v>0</v>
      </c>
      <c r="Q79">
        <f t="shared" si="9"/>
        <v>0</v>
      </c>
      <c r="R79">
        <f t="shared" si="10"/>
        <v>0</v>
      </c>
      <c r="T79" t="s">
        <v>80</v>
      </c>
      <c r="U79" t="str">
        <f t="shared" si="11"/>
        <v/>
      </c>
    </row>
    <row r="80" spans="8:21" x14ac:dyDescent="0.2">
      <c r="H80" s="7" t="str">
        <f>IF(F80="","", INDEX(Table4[],MATCH(F80,Table4[primer],0),1))</f>
        <v/>
      </c>
      <c r="I80" s="7" cm="1">
        <f t="array" ref="I80">_xlfn.IFS(F80="",0,F80="water",11.5, TRUE, 5)</f>
        <v>0</v>
      </c>
      <c r="J80" s="10" t="s">
        <v>81</v>
      </c>
      <c r="K80" s="7">
        <f t="shared" si="8"/>
        <v>0</v>
      </c>
      <c r="P80">
        <f t="shared" si="7"/>
        <v>0</v>
      </c>
      <c r="Q80">
        <f t="shared" si="9"/>
        <v>0</v>
      </c>
      <c r="R80">
        <f t="shared" si="10"/>
        <v>0</v>
      </c>
      <c r="T80" t="s">
        <v>81</v>
      </c>
      <c r="U80" t="str">
        <f t="shared" si="11"/>
        <v/>
      </c>
    </row>
    <row r="81" spans="8:21" x14ac:dyDescent="0.2">
      <c r="H81" s="7" t="str">
        <f>IF(F81="","", INDEX(Table4[],MATCH(F81,Table4[primer],0),1))</f>
        <v/>
      </c>
      <c r="I81" s="7" cm="1">
        <f t="array" ref="I81">_xlfn.IFS(F81="",0,F81="water",11.5, TRUE, 5)</f>
        <v>0</v>
      </c>
      <c r="J81" s="10" t="s">
        <v>82</v>
      </c>
      <c r="K81" s="7">
        <f t="shared" si="8"/>
        <v>0</v>
      </c>
      <c r="P81">
        <f t="shared" si="7"/>
        <v>0</v>
      </c>
      <c r="Q81">
        <f t="shared" si="9"/>
        <v>0</v>
      </c>
      <c r="R81">
        <f t="shared" si="10"/>
        <v>0</v>
      </c>
      <c r="T81" t="s">
        <v>82</v>
      </c>
      <c r="U81" t="str">
        <f t="shared" si="11"/>
        <v/>
      </c>
    </row>
    <row r="82" spans="8:21" x14ac:dyDescent="0.2">
      <c r="H82" s="7" t="str">
        <f>IF(F82="","", INDEX(Table4[],MATCH(F82,Table4[primer],0),1))</f>
        <v/>
      </c>
      <c r="I82" s="7" cm="1">
        <f t="array" ref="I82">_xlfn.IFS(F82="",0,F82="water",11.5, TRUE, 5)</f>
        <v>0</v>
      </c>
      <c r="J82" s="9" t="s">
        <v>83</v>
      </c>
      <c r="K82" s="7">
        <f t="shared" si="8"/>
        <v>0</v>
      </c>
      <c r="P82">
        <f t="shared" si="7"/>
        <v>0</v>
      </c>
      <c r="Q82">
        <f t="shared" si="9"/>
        <v>0</v>
      </c>
      <c r="R82">
        <f t="shared" si="10"/>
        <v>0</v>
      </c>
      <c r="T82" t="s">
        <v>83</v>
      </c>
      <c r="U82" t="str">
        <f t="shared" si="11"/>
        <v/>
      </c>
    </row>
    <row r="83" spans="8:21" x14ac:dyDescent="0.2">
      <c r="H83" s="7" t="str">
        <f>IF(F83="","", INDEX(Table4[],MATCH(F83,Table4[primer],0),1))</f>
        <v/>
      </c>
      <c r="I83" s="7" cm="1">
        <f t="array" ref="I83">_xlfn.IFS(F83="",0,F83="water",11.5, TRUE, 5)</f>
        <v>0</v>
      </c>
      <c r="J83" s="9" t="s">
        <v>84</v>
      </c>
      <c r="K83" s="7">
        <f t="shared" si="8"/>
        <v>0</v>
      </c>
      <c r="P83">
        <f t="shared" si="7"/>
        <v>0</v>
      </c>
      <c r="Q83">
        <f t="shared" si="9"/>
        <v>0</v>
      </c>
      <c r="R83">
        <f t="shared" si="10"/>
        <v>0</v>
      </c>
      <c r="T83" t="s">
        <v>84</v>
      </c>
      <c r="U83" t="str">
        <f t="shared" si="11"/>
        <v/>
      </c>
    </row>
    <row r="84" spans="8:21" x14ac:dyDescent="0.2">
      <c r="H84" s="7" t="str">
        <f>IF(F84="","", INDEX(Table4[],MATCH(F84,Table4[primer],0),1))</f>
        <v/>
      </c>
      <c r="I84" s="7" cm="1">
        <f t="array" ref="I84">_xlfn.IFS(F84="",0,F84="water",11.5, TRUE, 5)</f>
        <v>0</v>
      </c>
      <c r="J84" s="9" t="s">
        <v>85</v>
      </c>
      <c r="K84" s="7">
        <f t="shared" si="8"/>
        <v>0</v>
      </c>
      <c r="P84">
        <f t="shared" si="7"/>
        <v>0</v>
      </c>
      <c r="Q84">
        <f t="shared" si="9"/>
        <v>0</v>
      </c>
      <c r="R84">
        <f t="shared" si="10"/>
        <v>0</v>
      </c>
      <c r="T84" t="s">
        <v>85</v>
      </c>
      <c r="U84" t="str">
        <f t="shared" si="11"/>
        <v/>
      </c>
    </row>
    <row r="85" spans="8:21" x14ac:dyDescent="0.2">
      <c r="H85" s="7" t="str">
        <f>IF(F85="","", INDEX(Table4[],MATCH(F85,Table4[primer],0),1))</f>
        <v/>
      </c>
      <c r="I85" s="7" cm="1">
        <f t="array" ref="I85">_xlfn.IFS(F85="",0,F85="water",11.5, TRUE, 5)</f>
        <v>0</v>
      </c>
      <c r="J85" s="9" t="s">
        <v>86</v>
      </c>
      <c r="K85" s="7">
        <f t="shared" si="8"/>
        <v>0</v>
      </c>
      <c r="P85">
        <f t="shared" si="7"/>
        <v>0</v>
      </c>
      <c r="Q85">
        <f t="shared" si="9"/>
        <v>0</v>
      </c>
      <c r="R85">
        <f t="shared" si="10"/>
        <v>0</v>
      </c>
      <c r="T85" t="s">
        <v>86</v>
      </c>
      <c r="U85" t="str">
        <f t="shared" si="11"/>
        <v/>
      </c>
    </row>
    <row r="86" spans="8:21" x14ac:dyDescent="0.2">
      <c r="H86" s="7" t="str">
        <f>IF(F86="","", INDEX(Table4[],MATCH(F86,Table4[primer],0),1))</f>
        <v/>
      </c>
      <c r="I86" s="7" cm="1">
        <f t="array" ref="I86">_xlfn.IFS(F86="",0,F86="water",11.5, TRUE, 5)</f>
        <v>0</v>
      </c>
      <c r="J86" s="9" t="s">
        <v>87</v>
      </c>
      <c r="K86" s="7">
        <f t="shared" si="8"/>
        <v>0</v>
      </c>
      <c r="P86">
        <f t="shared" si="7"/>
        <v>0</v>
      </c>
      <c r="Q86">
        <f t="shared" si="9"/>
        <v>0</v>
      </c>
      <c r="R86">
        <f t="shared" si="10"/>
        <v>0</v>
      </c>
      <c r="T86" t="s">
        <v>87</v>
      </c>
      <c r="U86" t="str">
        <f t="shared" si="11"/>
        <v/>
      </c>
    </row>
    <row r="87" spans="8:21" x14ac:dyDescent="0.2">
      <c r="H87" s="7" t="str">
        <f>IF(F87="","", INDEX(Table4[],MATCH(F87,Table4[primer],0),1))</f>
        <v/>
      </c>
      <c r="I87" s="7" cm="1">
        <f t="array" ref="I87">_xlfn.IFS(F87="",0,F87="water",11.5, TRUE, 5)</f>
        <v>0</v>
      </c>
      <c r="J87" s="9" t="s">
        <v>88</v>
      </c>
      <c r="K87" s="7">
        <f t="shared" si="8"/>
        <v>0</v>
      </c>
      <c r="P87">
        <f t="shared" si="7"/>
        <v>0</v>
      </c>
      <c r="Q87">
        <f t="shared" si="9"/>
        <v>0</v>
      </c>
      <c r="R87">
        <f t="shared" si="10"/>
        <v>0</v>
      </c>
      <c r="T87" t="s">
        <v>88</v>
      </c>
      <c r="U87" t="str">
        <f t="shared" si="11"/>
        <v/>
      </c>
    </row>
    <row r="88" spans="8:21" x14ac:dyDescent="0.2">
      <c r="H88" s="7" t="str">
        <f>IF(F88="","", INDEX(Table4[],MATCH(F88,Table4[primer],0),1))</f>
        <v/>
      </c>
      <c r="I88" s="7" cm="1">
        <f t="array" ref="I88">_xlfn.IFS(F88="",0,F88="water",11.5, TRUE, 5)</f>
        <v>0</v>
      </c>
      <c r="J88" s="9" t="s">
        <v>89</v>
      </c>
      <c r="K88" s="7">
        <f t="shared" si="8"/>
        <v>0</v>
      </c>
      <c r="P88">
        <f t="shared" si="7"/>
        <v>0</v>
      </c>
      <c r="Q88">
        <f t="shared" si="9"/>
        <v>0</v>
      </c>
      <c r="R88">
        <f t="shared" si="10"/>
        <v>0</v>
      </c>
      <c r="T88" t="s">
        <v>89</v>
      </c>
      <c r="U88" t="str">
        <f t="shared" si="11"/>
        <v/>
      </c>
    </row>
    <row r="89" spans="8:21" x14ac:dyDescent="0.2">
      <c r="H89" s="7" t="str">
        <f>IF(F89="","", INDEX(Table4[],MATCH(F89,Table4[primer],0),1))</f>
        <v/>
      </c>
      <c r="I89" s="7" cm="1">
        <f t="array" ref="I89">_xlfn.IFS(F89="",0,F89="water",11.5, TRUE, 5)</f>
        <v>0</v>
      </c>
      <c r="J89" s="9" t="s">
        <v>90</v>
      </c>
      <c r="K89" s="7">
        <f t="shared" si="8"/>
        <v>0</v>
      </c>
      <c r="P89">
        <f t="shared" si="7"/>
        <v>0</v>
      </c>
      <c r="Q89">
        <f t="shared" si="9"/>
        <v>0</v>
      </c>
      <c r="R89">
        <f t="shared" si="10"/>
        <v>0</v>
      </c>
      <c r="T89" t="s">
        <v>90</v>
      </c>
      <c r="U89" t="str">
        <f t="shared" si="11"/>
        <v/>
      </c>
    </row>
    <row r="90" spans="8:21" x14ac:dyDescent="0.2">
      <c r="H90" s="7" t="str">
        <f>IF(F90="","", INDEX(Table4[],MATCH(F90,Table4[primer],0),1))</f>
        <v/>
      </c>
      <c r="I90" s="7" cm="1">
        <f t="array" ref="I90">_xlfn.IFS(F90="",0,F90="water",11.5, TRUE, 5)</f>
        <v>0</v>
      </c>
      <c r="J90" s="10" t="s">
        <v>91</v>
      </c>
      <c r="K90" s="7">
        <f t="shared" si="8"/>
        <v>0</v>
      </c>
      <c r="P90">
        <f t="shared" si="7"/>
        <v>0</v>
      </c>
      <c r="Q90">
        <f t="shared" si="9"/>
        <v>0</v>
      </c>
      <c r="R90">
        <f t="shared" si="10"/>
        <v>0</v>
      </c>
      <c r="T90" t="s">
        <v>91</v>
      </c>
      <c r="U90" t="str">
        <f t="shared" si="11"/>
        <v/>
      </c>
    </row>
    <row r="91" spans="8:21" x14ac:dyDescent="0.2">
      <c r="H91" s="7" t="str">
        <f>IF(F91="","", INDEX(Table4[],MATCH(F91,Table4[primer],0),1))</f>
        <v/>
      </c>
      <c r="I91" s="7" cm="1">
        <f t="array" ref="I91">_xlfn.IFS(F91="",0,F91="water",11.5, TRUE, 5)</f>
        <v>0</v>
      </c>
      <c r="J91" s="10" t="s">
        <v>92</v>
      </c>
      <c r="K91" s="7">
        <f t="shared" si="8"/>
        <v>0</v>
      </c>
      <c r="P91">
        <f t="shared" si="7"/>
        <v>0</v>
      </c>
      <c r="Q91">
        <f t="shared" si="9"/>
        <v>0</v>
      </c>
      <c r="R91">
        <f t="shared" si="10"/>
        <v>0</v>
      </c>
      <c r="T91" t="s">
        <v>92</v>
      </c>
      <c r="U91" t="str">
        <f t="shared" si="11"/>
        <v/>
      </c>
    </row>
    <row r="92" spans="8:21" x14ac:dyDescent="0.2">
      <c r="H92" s="7" t="str">
        <f>IF(F92="","", INDEX(Table4[],MATCH(F92,Table4[primer],0),1))</f>
        <v/>
      </c>
      <c r="I92" s="7" cm="1">
        <f t="array" ref="I92">_xlfn.IFS(F92="",0,F92="water",11.5, TRUE, 5)</f>
        <v>0</v>
      </c>
      <c r="J92" s="10" t="s">
        <v>93</v>
      </c>
      <c r="K92" s="7">
        <f t="shared" si="8"/>
        <v>0</v>
      </c>
      <c r="P92">
        <f t="shared" si="7"/>
        <v>0</v>
      </c>
      <c r="Q92">
        <f t="shared" si="9"/>
        <v>0</v>
      </c>
      <c r="R92">
        <f t="shared" si="10"/>
        <v>0</v>
      </c>
      <c r="T92" t="s">
        <v>93</v>
      </c>
      <c r="U92" t="str">
        <f t="shared" si="11"/>
        <v/>
      </c>
    </row>
    <row r="93" spans="8:21" x14ac:dyDescent="0.2">
      <c r="H93" s="7" t="str">
        <f>IF(F93="","", INDEX(Table4[],MATCH(F93,Table4[primer],0),1))</f>
        <v/>
      </c>
      <c r="I93" s="7" cm="1">
        <f t="array" ref="I93">_xlfn.IFS(F93="",0,F93="water",11.5, TRUE, 5)</f>
        <v>0</v>
      </c>
      <c r="J93" s="10" t="s">
        <v>94</v>
      </c>
      <c r="K93" s="7">
        <f t="shared" si="8"/>
        <v>0</v>
      </c>
      <c r="P93">
        <f t="shared" si="7"/>
        <v>0</v>
      </c>
      <c r="Q93">
        <f t="shared" si="9"/>
        <v>0</v>
      </c>
      <c r="R93">
        <f t="shared" si="10"/>
        <v>0</v>
      </c>
      <c r="T93" t="s">
        <v>94</v>
      </c>
      <c r="U93" t="str">
        <f t="shared" si="11"/>
        <v/>
      </c>
    </row>
    <row r="94" spans="8:21" x14ac:dyDescent="0.2">
      <c r="H94" s="7" t="str">
        <f>IF(F94="","", INDEX(Table4[],MATCH(F94,Table4[primer],0),1))</f>
        <v/>
      </c>
      <c r="I94" s="7" cm="1">
        <f t="array" ref="I94">_xlfn.IFS(F94="",0,F94="water",11.5, TRUE, 5)</f>
        <v>0</v>
      </c>
      <c r="J94" s="10" t="s">
        <v>95</v>
      </c>
      <c r="K94" s="7">
        <f t="shared" si="8"/>
        <v>0</v>
      </c>
      <c r="P94">
        <f t="shared" si="7"/>
        <v>0</v>
      </c>
      <c r="Q94">
        <f t="shared" si="9"/>
        <v>0</v>
      </c>
      <c r="R94">
        <f t="shared" si="10"/>
        <v>0</v>
      </c>
      <c r="T94" t="s">
        <v>95</v>
      </c>
      <c r="U94" t="str">
        <f t="shared" si="11"/>
        <v/>
      </c>
    </row>
    <row r="95" spans="8:21" x14ac:dyDescent="0.2">
      <c r="H95" s="7" t="str">
        <f>IF(F95="","", INDEX(Table4[],MATCH(F95,Table4[primer],0),1))</f>
        <v/>
      </c>
      <c r="I95" s="7" cm="1">
        <f t="array" ref="I95">_xlfn.IFS(F95="",0,F95="water",11.5, TRUE, 5)</f>
        <v>0</v>
      </c>
      <c r="J95" s="10" t="s">
        <v>96</v>
      </c>
      <c r="K95" s="7">
        <f t="shared" si="8"/>
        <v>0</v>
      </c>
      <c r="P95">
        <f t="shared" si="7"/>
        <v>0</v>
      </c>
      <c r="Q95">
        <f t="shared" si="9"/>
        <v>0</v>
      </c>
      <c r="R95">
        <f t="shared" si="10"/>
        <v>0</v>
      </c>
      <c r="T95" t="s">
        <v>96</v>
      </c>
      <c r="U95" t="str">
        <f t="shared" si="11"/>
        <v/>
      </c>
    </row>
    <row r="96" spans="8:21" x14ac:dyDescent="0.2">
      <c r="H96" s="7" t="str">
        <f>IF(F96="","", INDEX(Table4[],MATCH(F96,Table4[primer],0),1))</f>
        <v/>
      </c>
      <c r="I96" s="7" cm="1">
        <f t="array" ref="I96">_xlfn.IFS(F96="",0,F96="water",11.5, TRUE, 5)</f>
        <v>0</v>
      </c>
      <c r="J96" s="10" t="s">
        <v>97</v>
      </c>
      <c r="K96" s="7">
        <f t="shared" si="8"/>
        <v>0</v>
      </c>
      <c r="P96">
        <f t="shared" si="7"/>
        <v>0</v>
      </c>
      <c r="Q96">
        <f t="shared" si="9"/>
        <v>0</v>
      </c>
      <c r="R96">
        <f t="shared" si="10"/>
        <v>0</v>
      </c>
      <c r="T96" t="s">
        <v>97</v>
      </c>
      <c r="U96" t="str">
        <f t="shared" si="11"/>
        <v/>
      </c>
    </row>
    <row r="97" spans="8:21" x14ac:dyDescent="0.2">
      <c r="H97" s="7" t="str">
        <f>IF(F97="","", INDEX(Table4[],MATCH(F97,Table4[primer],0),1))</f>
        <v/>
      </c>
      <c r="I97" s="7" cm="1">
        <f t="array" ref="I97">_xlfn.IFS(F97="",0,F97="water",11.5, TRUE, 5)</f>
        <v>0</v>
      </c>
      <c r="J97" s="10" t="s">
        <v>98</v>
      </c>
      <c r="K97" s="7">
        <f t="shared" si="8"/>
        <v>0</v>
      </c>
      <c r="P97">
        <f t="shared" si="7"/>
        <v>0</v>
      </c>
      <c r="Q97">
        <f t="shared" si="9"/>
        <v>0</v>
      </c>
      <c r="R97">
        <f t="shared" si="10"/>
        <v>0</v>
      </c>
      <c r="T97" t="s">
        <v>98</v>
      </c>
      <c r="U97" t="str">
        <f t="shared" si="11"/>
        <v/>
      </c>
    </row>
  </sheetData>
  <phoneticPr fontId="5" type="noConversion"/>
  <conditionalFormatting sqref="P2:P97">
    <cfRule type="cellIs" dxfId="3" priority="4" operator="greaterThan">
      <formula>1</formula>
    </cfRule>
  </conditionalFormatting>
  <conditionalFormatting sqref="Q2:Q97">
    <cfRule type="cellIs" dxfId="2" priority="3" operator="greaterThan">
      <formula>0</formula>
    </cfRule>
  </conditionalFormatting>
  <conditionalFormatting sqref="R2:S97">
    <cfRule type="cellIs" dxfId="1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B21" sqref="B21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166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169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185</v>
      </c>
      <c r="C25" t="s">
        <v>186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169</v>
      </c>
      <c r="J36" t="s">
        <v>37</v>
      </c>
    </row>
    <row r="37" spans="6:10" x14ac:dyDescent="0.2">
      <c r="F37" t="s">
        <v>185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A02</v>
      </c>
      <c r="B2" s="2" t="s">
        <v>3</v>
      </c>
      <c r="C2" s="1">
        <f>IF(master!B2="plate",master!K2,0)</f>
        <v>15</v>
      </c>
    </row>
    <row r="3" spans="1:3" x14ac:dyDescent="0.2">
      <c r="A3" s="1" t="str">
        <f>IF(master!B3="plate",master!C3, "")</f>
        <v>B02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C02</v>
      </c>
      <c r="B4" s="2" t="s">
        <v>5</v>
      </c>
      <c r="C4" s="1">
        <f>IF(master!B4="plate",master!K4,0)</f>
        <v>15</v>
      </c>
    </row>
    <row r="5" spans="1:3" x14ac:dyDescent="0.2">
      <c r="A5" s="1" t="str">
        <f>IF(master!B5="plate",master!C5, "")</f>
        <v>D02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>E02</v>
      </c>
      <c r="B6" s="2" t="s">
        <v>7</v>
      </c>
      <c r="C6" s="1">
        <f>IF(master!B6="plate",master!K6,0)</f>
        <v>15</v>
      </c>
    </row>
    <row r="7" spans="1:3" x14ac:dyDescent="0.2">
      <c r="A7" s="1" t="str">
        <f>IF(master!B7="plate",master!C7, "")</f>
        <v>F02</v>
      </c>
      <c r="B7" s="2" t="s">
        <v>8</v>
      </c>
      <c r="C7" s="1">
        <f>IF(master!B7="plate",master!K7,0)</f>
        <v>15</v>
      </c>
    </row>
    <row r="8" spans="1:3" x14ac:dyDescent="0.2">
      <c r="A8" s="1" t="str">
        <f>IF(master!B8="plate",master!C8, "")</f>
        <v>G02</v>
      </c>
      <c r="B8" s="2" t="s">
        <v>9</v>
      </c>
      <c r="C8" s="1">
        <f>IF(master!B8="plate",master!K8,0)</f>
        <v>15</v>
      </c>
    </row>
    <row r="9" spans="1:3" x14ac:dyDescent="0.2">
      <c r="A9" s="1" t="str">
        <f>IF(master!B9="plate",master!C9, "")</f>
        <v>H02</v>
      </c>
      <c r="B9" s="2" t="s">
        <v>10</v>
      </c>
      <c r="C9" s="1">
        <f>IF(master!B9="plate",master!K9,0)</f>
        <v>15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>A01</v>
      </c>
      <c r="B26" s="1" t="s">
        <v>27</v>
      </c>
      <c r="C26" s="1">
        <f>IF(master!B26="plate",master!K26,0)</f>
        <v>15</v>
      </c>
    </row>
    <row r="27" spans="1:3" x14ac:dyDescent="0.2">
      <c r="A27" s="1" t="str">
        <f>IF(master!B27="plate",master!C27, "")</f>
        <v>B01</v>
      </c>
      <c r="B27" s="1" t="s">
        <v>28</v>
      </c>
      <c r="C27" s="1">
        <f>IF(master!B27="plate",master!K27,0)</f>
        <v>15</v>
      </c>
    </row>
    <row r="28" spans="1:3" x14ac:dyDescent="0.2">
      <c r="A28" s="1" t="str">
        <f>IF(master!B28="plate",master!C28, "")</f>
        <v>C01</v>
      </c>
      <c r="B28" s="1" t="s">
        <v>29</v>
      </c>
      <c r="C28" s="1">
        <f>IF(master!B28="plate",master!K28,0)</f>
        <v>15</v>
      </c>
    </row>
    <row r="29" spans="1:3" x14ac:dyDescent="0.2">
      <c r="A29" s="1" t="str">
        <f>IF(master!B29="plate",master!C29, "")</f>
        <v>D01</v>
      </c>
      <c r="B29" s="1" t="s">
        <v>30</v>
      </c>
      <c r="C29" s="1">
        <f>IF(master!B29="plate",master!K29,0)</f>
        <v>15</v>
      </c>
    </row>
    <row r="30" spans="1:3" x14ac:dyDescent="0.2">
      <c r="A30" s="1" t="str">
        <f>IF(master!B30="plate",master!C30, "")</f>
        <v>E01</v>
      </c>
      <c r="B30" s="1" t="s">
        <v>31</v>
      </c>
      <c r="C30" s="1">
        <f>IF(master!B30="plate",master!K30,0)</f>
        <v>15</v>
      </c>
    </row>
    <row r="31" spans="1:3" x14ac:dyDescent="0.2">
      <c r="A31" s="1" t="str">
        <f>IF(master!B31="plate",master!C31, "")</f>
        <v>F01</v>
      </c>
      <c r="B31" s="1" t="s">
        <v>32</v>
      </c>
      <c r="C31" s="1">
        <f>IF(master!B31="plate",master!K31,0)</f>
        <v>15</v>
      </c>
    </row>
    <row r="32" spans="1:3" x14ac:dyDescent="0.2">
      <c r="A32" s="1" t="str">
        <f>IF(master!B32="plate",master!C32, "")</f>
        <v>G01</v>
      </c>
      <c r="B32" s="1" t="s">
        <v>33</v>
      </c>
      <c r="C32" s="1">
        <f>IF(master!B32="plate",master!K32,0)</f>
        <v>15</v>
      </c>
    </row>
    <row r="33" spans="1:3" x14ac:dyDescent="0.2">
      <c r="A33" s="1" t="str">
        <f>IF(master!B33="plate",master!C33, "")</f>
        <v>H01</v>
      </c>
      <c r="B33" s="1" t="s">
        <v>34</v>
      </c>
      <c r="C33" s="1">
        <f>IF(master!B33="plate",master!K33,0)</f>
        <v>15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/>
      </c>
      <c r="B95" s="1" t="s">
        <v>96</v>
      </c>
      <c r="C95" s="1">
        <f>IF(master!B95="plate",master!K95,0)</f>
        <v>0</v>
      </c>
    </row>
    <row r="96" spans="1:3" x14ac:dyDescent="0.2">
      <c r="A96" s="1" t="str">
        <f>IF(master!B96="plate",master!C96, "")</f>
        <v/>
      </c>
      <c r="B96" s="1" t="s">
        <v>97</v>
      </c>
      <c r="C96" s="1">
        <f>IF(master!B96="plate",master!K96,0)</f>
        <v>0</v>
      </c>
    </row>
    <row r="97" spans="1:3" x14ac:dyDescent="0.2">
      <c r="A97" s="1" t="str">
        <f>IF(master!B97="plate",master!C97, "")</f>
        <v/>
      </c>
      <c r="B97" s="1" t="s">
        <v>98</v>
      </c>
      <c r="C97" s="1">
        <f>IF(master!B97="plate",master!K97,0)</f>
        <v>0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/>
      </c>
      <c r="B7" s="2" t="s">
        <v>8</v>
      </c>
      <c r="C7" s="1">
        <f>IF(master!B7="strip",master!K7,0)</f>
        <v>0</v>
      </c>
    </row>
    <row r="8" spans="1:3" x14ac:dyDescent="0.2">
      <c r="A8" s="1" t="str">
        <f>IF(master!B8="strip",master!C8,"")</f>
        <v/>
      </c>
      <c r="B8" s="2" t="s">
        <v>9</v>
      </c>
      <c r="C8" s="1">
        <f>IF(master!B8="strip",master!K8,0)</f>
        <v>0</v>
      </c>
    </row>
    <row r="9" spans="1:3" x14ac:dyDescent="0.2">
      <c r="A9" s="1" t="str">
        <f>IF(master!B9="strip",master!C9,"")</f>
        <v/>
      </c>
      <c r="B9" s="2" t="s">
        <v>10</v>
      </c>
      <c r="C9" s="1">
        <f>IF(master!B9="strip",master!K9,0)</f>
        <v>0</v>
      </c>
    </row>
    <row r="10" spans="1:3" x14ac:dyDescent="0.2">
      <c r="A10" s="1" t="str">
        <f>IF(master!B10="strip",master!C10,"")</f>
        <v/>
      </c>
      <c r="B10" s="1" t="s">
        <v>11</v>
      </c>
      <c r="C10" s="1">
        <f>IF(master!B10="strip",master!K10,0)</f>
        <v>0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>E02</v>
      </c>
      <c r="B12" s="1" t="s">
        <v>13</v>
      </c>
      <c r="C12" s="1">
        <f>IF(master!B12="strip",master!K12,0)</f>
        <v>10</v>
      </c>
    </row>
    <row r="13" spans="1:3" x14ac:dyDescent="0.2">
      <c r="A13" s="1" t="str">
        <f>IF(master!B13="strip",master!C13,"")</f>
        <v>B05</v>
      </c>
      <c r="B13" s="1" t="s">
        <v>14</v>
      </c>
      <c r="C13" s="1">
        <f>IF(master!B13="strip",master!K13,0)</f>
        <v>15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>A01</v>
      </c>
      <c r="B18" s="2" t="s">
        <v>19</v>
      </c>
      <c r="C18" s="1">
        <f>IF(master!B18="strip",master!K18,0)</f>
        <v>10</v>
      </c>
    </row>
    <row r="19" spans="1:3" x14ac:dyDescent="0.2">
      <c r="A19" s="1" t="str">
        <f>IF(master!B19="strip",master!C19,"")</f>
        <v>B01</v>
      </c>
      <c r="B19" s="2" t="s">
        <v>20</v>
      </c>
      <c r="C19" s="1">
        <f>IF(master!B19="strip",master!K19,0)</f>
        <v>10</v>
      </c>
    </row>
    <row r="20" spans="1:3" x14ac:dyDescent="0.2">
      <c r="A20" s="1" t="str">
        <f>IF(master!B20="strip",master!C20,"")</f>
        <v>C01</v>
      </c>
      <c r="B20" s="2" t="s">
        <v>21</v>
      </c>
      <c r="C20" s="1">
        <f>IF(master!B20="strip",master!K20,0)</f>
        <v>10</v>
      </c>
    </row>
    <row r="21" spans="1:3" x14ac:dyDescent="0.2">
      <c r="A21" s="1" t="str">
        <f>IF(master!B21="strip",master!C21,"")</f>
        <v>D01</v>
      </c>
      <c r="B21" s="2" t="s">
        <v>22</v>
      </c>
      <c r="C21" s="1">
        <f>IF(master!B21="strip",master!K21,0)</f>
        <v>10</v>
      </c>
    </row>
    <row r="22" spans="1:3" x14ac:dyDescent="0.2">
      <c r="A22" s="1" t="str">
        <f>IF(master!B22="strip",master!C22,"")</f>
        <v>E01</v>
      </c>
      <c r="B22" s="2" t="s">
        <v>23</v>
      </c>
      <c r="C22" s="1">
        <f>IF(master!B22="strip",master!K22,0)</f>
        <v>10</v>
      </c>
    </row>
    <row r="23" spans="1:3" x14ac:dyDescent="0.2">
      <c r="A23" s="1" t="str">
        <f>IF(master!B23="strip",master!C23,"")</f>
        <v>F01</v>
      </c>
      <c r="B23" s="2" t="s">
        <v>24</v>
      </c>
      <c r="C23" s="1">
        <f>IF(master!B23="strip",master!K23,0)</f>
        <v>10</v>
      </c>
    </row>
    <row r="24" spans="1:3" x14ac:dyDescent="0.2">
      <c r="A24" s="1" t="str">
        <f>IF(master!B24="strip",master!C24,"")</f>
        <v>G01</v>
      </c>
      <c r="B24" s="2" t="s">
        <v>25</v>
      </c>
      <c r="C24" s="1">
        <f>IF(master!B24="strip",master!K24,0)</f>
        <v>10</v>
      </c>
    </row>
    <row r="25" spans="1:3" x14ac:dyDescent="0.2">
      <c r="A25" s="1" t="str">
        <f>IF(master!B25="strip",master!C25,"")</f>
        <v>H01</v>
      </c>
      <c r="B25" s="2" t="s">
        <v>26</v>
      </c>
      <c r="C25" s="1">
        <f>IF(master!B25="strip",master!K25,0)</f>
        <v>10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/>
      </c>
      <c r="B2" s="2" t="s">
        <v>3</v>
      </c>
      <c r="C2" s="1">
        <f>master!I2</f>
        <v>0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/>
      </c>
      <c r="B4" s="2" t="s">
        <v>5</v>
      </c>
      <c r="C4" s="1">
        <f>master!I4</f>
        <v>0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/>
      </c>
      <c r="B7" s="2" t="s">
        <v>8</v>
      </c>
      <c r="C7" s="1">
        <f>master!I7</f>
        <v>0</v>
      </c>
    </row>
    <row r="8" spans="1:3" x14ac:dyDescent="0.2">
      <c r="A8" s="1" t="str">
        <f>IF(ISTEXT(master!F8),master!H8,"")</f>
        <v/>
      </c>
      <c r="B8" s="2" t="s">
        <v>9</v>
      </c>
      <c r="C8" s="1">
        <f>master!I8</f>
        <v>0</v>
      </c>
    </row>
    <row r="9" spans="1:3" x14ac:dyDescent="0.2">
      <c r="A9" s="1" t="str">
        <f>IF(ISTEXT(master!F9),master!H9,"")</f>
        <v/>
      </c>
      <c r="B9" s="2" t="s">
        <v>10</v>
      </c>
      <c r="C9" s="1">
        <f>master!I9</f>
        <v>0</v>
      </c>
    </row>
    <row r="10" spans="1:3" x14ac:dyDescent="0.2">
      <c r="A10" s="1" t="str">
        <f>IF(ISTEXT(master!F10),master!H10,"")</f>
        <v/>
      </c>
      <c r="B10" s="1" t="s">
        <v>11</v>
      </c>
      <c r="C10" s="1">
        <f>master!I10</f>
        <v>0</v>
      </c>
    </row>
    <row r="11" spans="1:3" x14ac:dyDescent="0.2">
      <c r="A11" s="1" t="str">
        <f>IF(ISTEXT(master!F11),master!H11,"")</f>
        <v/>
      </c>
      <c r="B11" s="1" t="s">
        <v>12</v>
      </c>
      <c r="C11" s="1">
        <f>master!I11</f>
        <v>0</v>
      </c>
    </row>
    <row r="12" spans="1:3" x14ac:dyDescent="0.2">
      <c r="A12" s="1" t="str">
        <f>IF(ISTEXT(master!F12),master!H12,"")</f>
        <v>A01</v>
      </c>
      <c r="B12" s="1" t="s">
        <v>13</v>
      </c>
      <c r="C12" s="1">
        <f>master!I12</f>
        <v>5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>A01</v>
      </c>
      <c r="B18" s="2" t="s">
        <v>19</v>
      </c>
      <c r="C18" s="1">
        <f>master!I18</f>
        <v>5</v>
      </c>
    </row>
    <row r="19" spans="1:3" x14ac:dyDescent="0.2">
      <c r="A19" s="1" t="str">
        <f>IF(ISTEXT(master!F19),master!H19,"")</f>
        <v>A01</v>
      </c>
      <c r="B19" s="2" t="s">
        <v>20</v>
      </c>
      <c r="C19" s="1">
        <f>master!I19</f>
        <v>5</v>
      </c>
    </row>
    <row r="20" spans="1:3" x14ac:dyDescent="0.2">
      <c r="A20" s="1" t="str">
        <f>IF(ISTEXT(master!F20),master!H20,"")</f>
        <v>A01</v>
      </c>
      <c r="B20" s="2" t="s">
        <v>21</v>
      </c>
      <c r="C20" s="1">
        <f>master!I20</f>
        <v>5</v>
      </c>
    </row>
    <row r="21" spans="1:3" x14ac:dyDescent="0.2">
      <c r="A21" s="1" t="str">
        <f>IF(ISTEXT(master!F21),master!H21,"")</f>
        <v>A01</v>
      </c>
      <c r="B21" s="2" t="s">
        <v>22</v>
      </c>
      <c r="C21" s="1">
        <f>master!I21</f>
        <v>5</v>
      </c>
    </row>
    <row r="22" spans="1:3" x14ac:dyDescent="0.2">
      <c r="A22" s="1" t="str">
        <f>IF(ISTEXT(master!F22),master!H22,"")</f>
        <v>A01</v>
      </c>
      <c r="B22" s="2" t="s">
        <v>23</v>
      </c>
      <c r="C22" s="1">
        <f>master!I22</f>
        <v>5</v>
      </c>
    </row>
    <row r="23" spans="1:3" x14ac:dyDescent="0.2">
      <c r="A23" s="1" t="str">
        <f>IF(ISTEXT(master!F23),master!H23,"")</f>
        <v>A01</v>
      </c>
      <c r="B23" s="2" t="s">
        <v>24</v>
      </c>
      <c r="C23" s="1">
        <f>master!I23</f>
        <v>5</v>
      </c>
    </row>
    <row r="24" spans="1:3" x14ac:dyDescent="0.2">
      <c r="A24" s="1" t="str">
        <f>IF(ISTEXT(master!F24),master!H24,"")</f>
        <v>A01</v>
      </c>
      <c r="B24" s="2" t="s">
        <v>25</v>
      </c>
      <c r="C24" s="1">
        <f>master!I24</f>
        <v>5</v>
      </c>
    </row>
    <row r="25" spans="1:3" x14ac:dyDescent="0.2">
      <c r="A25" s="1" t="str">
        <f>IF(ISTEXT(master!F25),master!H25,"")</f>
        <v>A01</v>
      </c>
      <c r="B25" s="2" t="s">
        <v>26</v>
      </c>
      <c r="C25" s="1">
        <f>master!I25</f>
        <v>5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L23" sqref="L23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</row>
    <row r="2" spans="1:9" x14ac:dyDescent="0.2">
      <c r="A2" t="str">
        <f>source_plate!A2</f>
        <v>A02</v>
      </c>
      <c r="B2" t="str">
        <f>source_plate!B2</f>
        <v>A01</v>
      </c>
      <c r="C2">
        <f>source_plate!C2</f>
        <v>15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/>
      </c>
      <c r="H2" t="str">
        <f>source_tube!B2</f>
        <v>A01</v>
      </c>
      <c r="I2">
        <f>source_tube!C2</f>
        <v>0</v>
      </c>
    </row>
    <row r="3" spans="1:9" x14ac:dyDescent="0.2">
      <c r="A3" t="str">
        <f>source_plate!A3</f>
        <v>B02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C02</v>
      </c>
      <c r="B4" t="str">
        <f>source_plate!B4</f>
        <v>C01</v>
      </c>
      <c r="C4">
        <f>source_plate!C4</f>
        <v>15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/>
      </c>
      <c r="H4" t="str">
        <f>source_tube!B4</f>
        <v>C01</v>
      </c>
      <c r="I4">
        <f>source_tube!C4</f>
        <v>0</v>
      </c>
    </row>
    <row r="5" spans="1:9" x14ac:dyDescent="0.2">
      <c r="A5" t="str">
        <f>source_plate!A5</f>
        <v>D02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>E02</v>
      </c>
      <c r="B6" t="str">
        <f>source_plate!B6</f>
        <v>E01</v>
      </c>
      <c r="C6">
        <f>source_plate!C6</f>
        <v>15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>F02</v>
      </c>
      <c r="B7" t="str">
        <f>source_plate!B7</f>
        <v>F01</v>
      </c>
      <c r="C7">
        <f>source_plate!C7</f>
        <v>15</v>
      </c>
      <c r="D7" t="str">
        <f>source_strip!A7</f>
        <v/>
      </c>
      <c r="E7" t="str">
        <f>source_strip!B7</f>
        <v>F01</v>
      </c>
      <c r="F7">
        <f>source_strip!C7</f>
        <v>0</v>
      </c>
      <c r="G7" t="str">
        <f>source_tube!A7</f>
        <v/>
      </c>
      <c r="H7" t="str">
        <f>source_tube!B7</f>
        <v>F01</v>
      </c>
      <c r="I7">
        <f>source_tube!C7</f>
        <v>0</v>
      </c>
    </row>
    <row r="8" spans="1:9" x14ac:dyDescent="0.2">
      <c r="A8" t="str">
        <f>source_plate!A8</f>
        <v>G02</v>
      </c>
      <c r="B8" t="str">
        <f>source_plate!B8</f>
        <v>G01</v>
      </c>
      <c r="C8">
        <f>source_plate!C8</f>
        <v>15</v>
      </c>
      <c r="D8" t="str">
        <f>source_strip!A8</f>
        <v/>
      </c>
      <c r="E8" t="str">
        <f>source_strip!B8</f>
        <v>G01</v>
      </c>
      <c r="F8">
        <f>source_strip!C8</f>
        <v>0</v>
      </c>
      <c r="G8" t="str">
        <f>source_tube!A8</f>
        <v/>
      </c>
      <c r="H8" t="str">
        <f>source_tube!B8</f>
        <v>G01</v>
      </c>
      <c r="I8">
        <f>source_tube!C8</f>
        <v>0</v>
      </c>
    </row>
    <row r="9" spans="1:9" x14ac:dyDescent="0.2">
      <c r="A9" t="str">
        <f>source_plate!A9</f>
        <v>H02</v>
      </c>
      <c r="B9" t="str">
        <f>source_plate!B9</f>
        <v>H01</v>
      </c>
      <c r="C9">
        <f>source_plate!C9</f>
        <v>15</v>
      </c>
      <c r="D9" t="str">
        <f>source_strip!A9</f>
        <v/>
      </c>
      <c r="E9" t="str">
        <f>source_strip!B9</f>
        <v>H01</v>
      </c>
      <c r="F9">
        <f>source_strip!C9</f>
        <v>0</v>
      </c>
      <c r="G9" t="str">
        <f>source_tube!A9</f>
        <v/>
      </c>
      <c r="H9" t="str">
        <f>source_tube!B9</f>
        <v>H01</v>
      </c>
      <c r="I9">
        <f>source_tube!C9</f>
        <v>0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/>
      </c>
      <c r="E10" t="str">
        <f>source_strip!B10</f>
        <v>A02</v>
      </c>
      <c r="F10">
        <f>source_strip!C10</f>
        <v>0</v>
      </c>
      <c r="G10" t="str">
        <f>source_tube!A10</f>
        <v/>
      </c>
      <c r="H10" t="str">
        <f>source_tube!B10</f>
        <v>A02</v>
      </c>
      <c r="I10">
        <f>source_tube!C10</f>
        <v>0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/>
      </c>
      <c r="H11" t="str">
        <f>source_tube!B11</f>
        <v>B02</v>
      </c>
      <c r="I11">
        <f>source_tube!C11</f>
        <v>0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>E02</v>
      </c>
      <c r="E12" t="str">
        <f>source_strip!B12</f>
        <v>C02</v>
      </c>
      <c r="F12">
        <f>source_strip!C12</f>
        <v>10</v>
      </c>
      <c r="G12" t="str">
        <f>source_tube!A12</f>
        <v>A01</v>
      </c>
      <c r="H12" t="str">
        <f>source_tube!B12</f>
        <v>C02</v>
      </c>
      <c r="I12">
        <f>source_tube!C12</f>
        <v>5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>B05</v>
      </c>
      <c r="E13" t="str">
        <f>source_strip!B13</f>
        <v>D02</v>
      </c>
      <c r="F13">
        <f>source_strip!C13</f>
        <v>15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>A01</v>
      </c>
      <c r="E18" t="str">
        <f>source_strip!B18</f>
        <v>A03</v>
      </c>
      <c r="F18">
        <f>source_strip!C18</f>
        <v>10</v>
      </c>
      <c r="G18" t="str">
        <f>source_tube!A18</f>
        <v>A01</v>
      </c>
      <c r="H18" t="str">
        <f>source_tube!B18</f>
        <v>A03</v>
      </c>
      <c r="I18">
        <f>source_tube!C18</f>
        <v>5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>B01</v>
      </c>
      <c r="E19" t="str">
        <f>source_strip!B19</f>
        <v>B03</v>
      </c>
      <c r="F19">
        <f>source_strip!C19</f>
        <v>10</v>
      </c>
      <c r="G19" t="str">
        <f>source_tube!A19</f>
        <v>A01</v>
      </c>
      <c r="H19" t="str">
        <f>source_tube!B19</f>
        <v>B03</v>
      </c>
      <c r="I19">
        <f>source_tube!C19</f>
        <v>5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>C01</v>
      </c>
      <c r="E20" t="str">
        <f>source_strip!B20</f>
        <v>C03</v>
      </c>
      <c r="F20">
        <f>source_strip!C20</f>
        <v>10</v>
      </c>
      <c r="G20" t="str">
        <f>source_tube!A20</f>
        <v>A01</v>
      </c>
      <c r="H20" t="str">
        <f>source_tube!B20</f>
        <v>C03</v>
      </c>
      <c r="I20">
        <f>source_tube!C20</f>
        <v>5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>D01</v>
      </c>
      <c r="E21" t="str">
        <f>source_strip!B21</f>
        <v>D03</v>
      </c>
      <c r="F21">
        <f>source_strip!C21</f>
        <v>10</v>
      </c>
      <c r="G21" t="str">
        <f>source_tube!A21</f>
        <v>A01</v>
      </c>
      <c r="H21" t="str">
        <f>source_tube!B21</f>
        <v>D03</v>
      </c>
      <c r="I21">
        <f>source_tube!C21</f>
        <v>5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>E01</v>
      </c>
      <c r="E22" t="str">
        <f>source_strip!B22</f>
        <v>E03</v>
      </c>
      <c r="F22">
        <f>source_strip!C22</f>
        <v>10</v>
      </c>
      <c r="G22" t="str">
        <f>source_tube!A22</f>
        <v>A01</v>
      </c>
      <c r="H22" t="str">
        <f>source_tube!B22</f>
        <v>E03</v>
      </c>
      <c r="I22">
        <f>source_tube!C22</f>
        <v>5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>F01</v>
      </c>
      <c r="E23" t="str">
        <f>source_strip!B23</f>
        <v>F03</v>
      </c>
      <c r="F23">
        <f>source_strip!C23</f>
        <v>10</v>
      </c>
      <c r="G23" t="str">
        <f>source_tube!A23</f>
        <v>A01</v>
      </c>
      <c r="H23" t="str">
        <f>source_tube!B23</f>
        <v>F03</v>
      </c>
      <c r="I23">
        <f>source_tube!C23</f>
        <v>5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>G01</v>
      </c>
      <c r="E24" t="str">
        <f>source_strip!B24</f>
        <v>G03</v>
      </c>
      <c r="F24">
        <f>source_strip!C24</f>
        <v>10</v>
      </c>
      <c r="G24" t="str">
        <f>source_tube!A24</f>
        <v>A01</v>
      </c>
      <c r="H24" t="str">
        <f>source_tube!B24</f>
        <v>G03</v>
      </c>
      <c r="I24">
        <f>source_tube!C24</f>
        <v>5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>H01</v>
      </c>
      <c r="E25" t="str">
        <f>source_strip!B25</f>
        <v>H03</v>
      </c>
      <c r="F25">
        <f>source_strip!C25</f>
        <v>10</v>
      </c>
      <c r="G25" t="str">
        <f>source_tube!A25</f>
        <v>A01</v>
      </c>
      <c r="H25" t="str">
        <f>source_tube!B25</f>
        <v>H03</v>
      </c>
      <c r="I25">
        <f>source_tube!C25</f>
        <v>5</v>
      </c>
    </row>
    <row r="26" spans="1:9" x14ac:dyDescent="0.2">
      <c r="A26" t="str">
        <f>source_plate!A26</f>
        <v>A01</v>
      </c>
      <c r="B26" t="str">
        <f>source_plate!B26</f>
        <v>A04</v>
      </c>
      <c r="C26">
        <f>source_plate!C26</f>
        <v>15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>B01</v>
      </c>
      <c r="B27" t="str">
        <f>source_plate!B27</f>
        <v>B04</v>
      </c>
      <c r="C27">
        <f>source_plate!C27</f>
        <v>15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>C01</v>
      </c>
      <c r="B28" t="str">
        <f>source_plate!B28</f>
        <v>C04</v>
      </c>
      <c r="C28">
        <f>source_plate!C28</f>
        <v>15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>D01</v>
      </c>
      <c r="B29" t="str">
        <f>source_plate!B29</f>
        <v>D04</v>
      </c>
      <c r="C29">
        <f>source_plate!C29</f>
        <v>15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>E01</v>
      </c>
      <c r="B30" t="str">
        <f>source_plate!B30</f>
        <v>E04</v>
      </c>
      <c r="C30">
        <f>source_plate!C30</f>
        <v>15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>F01</v>
      </c>
      <c r="B31" t="str">
        <f>source_plate!B31</f>
        <v>F04</v>
      </c>
      <c r="C31">
        <f>source_plate!C31</f>
        <v>15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>G01</v>
      </c>
      <c r="B32" t="str">
        <f>source_plate!B32</f>
        <v>G04</v>
      </c>
      <c r="C32">
        <f>source_plate!C32</f>
        <v>15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>H01</v>
      </c>
      <c r="B33" t="str">
        <f>source_plate!B33</f>
        <v>H04</v>
      </c>
      <c r="C33">
        <f>source_plate!C33</f>
        <v>15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/>
      </c>
      <c r="B95" t="str">
        <f>source_plate!B95</f>
        <v>F12</v>
      </c>
      <c r="C95">
        <f>source_plate!C95</f>
        <v>0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/>
      </c>
      <c r="B96" t="str">
        <f>source_plate!B96</f>
        <v>G12</v>
      </c>
      <c r="C96">
        <f>source_plate!C96</f>
        <v>0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/>
      </c>
      <c r="B97" t="str">
        <f>source_plate!B97</f>
        <v>H12</v>
      </c>
      <c r="C97">
        <f>source_plate!C97</f>
        <v>0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2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 Angelov</cp:lastModifiedBy>
  <cp:lastPrinted>2022-08-09T11:20:39Z</cp:lastPrinted>
  <dcterms:created xsi:type="dcterms:W3CDTF">2022-05-26T12:32:42Z</dcterms:created>
  <dcterms:modified xsi:type="dcterms:W3CDTF">2022-09-08T15:18:16Z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