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2B2D2803-C77D-CC4E-BC3A-74FB73880BA2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<sst xmlns="http://schemas.openxmlformats.org/spreadsheetml/2006/main" count="825" uniqueCount="335">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</sst>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2">
      <calculatedColumnFormula>IF(Table1[[#This Row],[ul plasmid]]=0,0,4.5-Table1[[#This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topLeftCell="B1" zoomScaleNormal="100" workbookViewId="0">
      <selection activeCell="Q8" sqref="Q8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7" x14ac:dyDescent="0.2">
      <c r="B1" s="1" t="s">
        <v>0</v>
      </c>
    </row>
    <row r="2" spans="2:17" x14ac:dyDescent="0.2">
      <c r="B2" t="s">
        <v>13</v>
      </c>
    </row>
    <row r="4" spans="2:17" x14ac:dyDescent="0.2">
      <c r="B4" t="s">
        <v>319</v>
      </c>
      <c r="I4" s="1" t="s">
        <v>8</v>
      </c>
      <c r="M4" s="1" t="s">
        <v>320</v>
      </c>
    </row>
    <row r="5" spans="2:17" x14ac:dyDescent="0.2">
      <c r="B5" t="s">
        <v>1</v>
      </c>
      <c r="I5" t="s">
        <v>9</v>
      </c>
      <c r="J5">
        <v>20</v>
      </c>
    </row>
    <row r="6" spans="2:17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7" x14ac:dyDescent="0.2">
      <c r="M7" t="s">
        <v>323</v>
      </c>
      <c r="N7" s="12">
        <v>4</v>
      </c>
      <c r="P7" t="s">
        <v>310</v>
      </c>
      <c r="Q7" t="s">
        <v>317</v>
      </c>
    </row>
    <row r="8" spans="2:17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P8" t="s">
        <v>313</v>
      </c>
      <c r="Q8" t="s">
        <v>318</v>
      </c>
    </row>
    <row r="9" spans="2:17" x14ac:dyDescent="0.2">
      <c r="B9" s="2" t="s">
        <v>113</v>
      </c>
      <c r="C9" t="s">
        <v>6</v>
      </c>
      <c r="D9" t="s">
        <v>218</v>
      </c>
      <c r="E9">
        <v>5000</v>
      </c>
      <c r="F9">
        <v>40</v>
      </c>
      <c r="G9" s="2">
        <f t="shared" ref="G9:G23" si="0">F9/((E9*617.96)+36.04) * 1000000</f>
        <v>12.945670735331316</v>
      </c>
      <c r="H9" s="2" cm="1">
        <f t="array" ref="H9">_xlfn.IFS(Table1[[#This Row],[fmol/ul]]=0,0,$J$5/Table1[[#This Row],[fmol/ul]]&lt;0.5,0.5,$J$5/Table1[[#This Row],[fmol/ul]]&gt;4.5,4.5,  TRUE, $J$5/Table1[[#This Row],[fmol/ul]])</f>
        <v>1.5449180199999999</v>
      </c>
      <c r="I9" s="2">
        <f>IF(Table1[[#This Row],[ul plasmid]]=0,0,4.5-Table1[[#This Row],[ul plasmid]])</f>
        <v>2.9550819800000001</v>
      </c>
      <c r="J9" s="9" t="s">
        <v>113</v>
      </c>
      <c r="K9" s="9" t="str">
        <f>_xlfn.XLOOKUP(Table1[[#This Row],[barcode]],Table2[name],Table2[well],"")</f>
        <v>A02</v>
      </c>
      <c r="M9" t="s">
        <v>328</v>
      </c>
      <c r="N9" s="12" t="s">
        <v>324</v>
      </c>
    </row>
    <row r="10" spans="2:17" x14ac:dyDescent="0.2">
      <c r="B10" s="2" t="s">
        <v>114</v>
      </c>
      <c r="C10" t="s">
        <v>334</v>
      </c>
      <c r="D10" t="s">
        <v>214</v>
      </c>
      <c r="E10">
        <v>2000</v>
      </c>
      <c r="F10">
        <v>45</v>
      </c>
      <c r="G10" s="2">
        <f t="shared" si="0"/>
        <v>36.409061927477616</v>
      </c>
      <c r="H10" s="2" cm="1">
        <f t="array" ref="H10">_xlfn.IFS(Table1[[#This Row],[fmol/ul]]=0,0,$J$5/Table1[[#This Row],[fmol/ul]]&lt;0.5,0.5,$J$5/Table1[[#This Row],[fmol/ul]]&gt;4.5,4.5,  TRUE, $J$5/Table1[[#This Row],[fmol/ul]])</f>
        <v>0.54931379555555548</v>
      </c>
      <c r="I10" s="2">
        <f>IF(Table1[[#This Row],[ul plasmid]]=0,0,4.5-Table1[[#This Row],[ul plasmid]])</f>
        <v>3.9506862044444446</v>
      </c>
      <c r="J10" s="9" t="s">
        <v>114</v>
      </c>
      <c r="K10" s="9" t="str">
        <f>_xlfn.XLOOKUP(Table1[[#This Row],[barcode]],Table2[name],Table2[well],"")</f>
        <v>E01</v>
      </c>
      <c r="M10" t="s">
        <v>327</v>
      </c>
      <c r="N10" s="12" t="s">
        <v>326</v>
      </c>
    </row>
    <row r="11" spans="2:17" x14ac:dyDescent="0.2">
      <c r="B11" s="2"/>
      <c r="G11" s="2">
        <f t="shared" si="0"/>
        <v>0</v>
      </c>
      <c r="H11" s="2" cm="1">
        <f t="array" ref="H11">_xlfn.IFS(Table1[[#This Row],[fmol/ul]]=0,0,$J$5/Table1[[#This Row],[fmol/ul]]&lt;0.5,0.5,$J$5/Table1[[#This Row],[fmol/ul]]&gt;4.5,4.5,  TRUE, $J$5/Table1[[#This Row],[fmol/ul]])</f>
        <v>0</v>
      </c>
      <c r="I11" s="2">
        <f>IF(Table1[[#This Row],[ul plasmid]]=0,0,4.5-Table1[[#This Row],[ul plasmid]])</f>
        <v>0</v>
      </c>
      <c r="J11" s="9" t="s">
        <v>115</v>
      </c>
      <c r="K11" s="9" t="str">
        <f>_xlfn.XLOOKUP(Table1[[#This Row],[barcode]],Table2[name],Table2[well],"")</f>
        <v/>
      </c>
    </row>
    <row r="12" spans="2:17" x14ac:dyDescent="0.2">
      <c r="B12" s="2"/>
      <c r="G12" s="2">
        <f t="shared" si="0"/>
        <v>0</v>
      </c>
      <c r="H12" s="2" cm="1">
        <f t="array" ref="H12">_xlfn.IFS(Table1[[#This Row],[fmol/ul]]=0,0,$J$5/Table1[[#This Row],[fmol/ul]]&lt;0.5,0.5,$J$5/Table1[[#This Row],[fmol/ul]]&gt;4.5,4.5,  TRUE, $J$5/Table1[[#This Row],[fmol/ul]])</f>
        <v>0</v>
      </c>
      <c r="I12" s="2">
        <f>IF(Table1[[#This Row],[ul plasmid]]=0,0,4.5-Table1[[#This Row],[ul plasmid]])</f>
        <v>0</v>
      </c>
      <c r="J12" s="9" t="s">
        <v>116</v>
      </c>
      <c r="K12" s="9" t="str">
        <f>_xlfn.XLOOKUP(Table1[[#This Row],[barcode]],Table2[name],Table2[well],"")</f>
        <v/>
      </c>
      <c r="M12" t="s">
        <v>331</v>
      </c>
      <c r="N12" s="12" t="s">
        <v>332</v>
      </c>
    </row>
    <row r="13" spans="2:17" x14ac:dyDescent="0.2">
      <c r="B13" s="2"/>
      <c r="G13" s="2">
        <f t="shared" si="0"/>
        <v>0</v>
      </c>
      <c r="H13" s="2" cm="1">
        <f t="array" ref="H13">_xlfn.IFS(Table1[[#This Row],[fmol/ul]]=0,0,$J$5/Table1[[#This Row],[fmol/ul]]&lt;0.5,0.5,$J$5/Table1[[#This Row],[fmol/ul]]&gt;4.5,4.5,  TRUE, $J$5/Table1[[#This Row],[fmol/ul]])</f>
        <v>0</v>
      </c>
      <c r="I13" s="2">
        <f>IF(Table1[[#This Row],[ul plasmid]]=0,0,4.5-Table1[[#This Row],[ul plasmid]])</f>
        <v>0</v>
      </c>
      <c r="J13" s="9" t="s">
        <v>117</v>
      </c>
      <c r="K13" s="9" t="str">
        <f>_xlfn.XLOOKUP(Table1[[#This Row],[barcode]],Table2[name],Table2[well],"")</f>
        <v/>
      </c>
      <c r="M13" t="s">
        <v>333</v>
      </c>
      <c r="N13" s="11"/>
    </row>
    <row r="14" spans="2:17" x14ac:dyDescent="0.2">
      <c r="B14" s="2"/>
      <c r="G14" s="2">
        <f t="shared" si="0"/>
        <v>0</v>
      </c>
      <c r="H14" s="2" cm="1">
        <f t="array" ref="H14">_xlfn.IFS(Table1[[#This Row],[fmol/ul]]=0,0,$J$5/Table1[[#This Row],[fmol/ul]]&lt;0.5,0.5,$J$5/Table1[[#This Row],[fmol/ul]]&gt;4.5,4.5,  TRUE, $J$5/Table1[[#This Row],[fmol/ul]])</f>
        <v>0</v>
      </c>
      <c r="I14" s="2">
        <f>IF(Table1[[#This Row],[ul plasmid]]=0,0,4.5-Table1[[#This Row],[ul plasmid]])</f>
        <v>0</v>
      </c>
      <c r="J14" s="9" t="s">
        <v>118</v>
      </c>
      <c r="K14" s="9" t="str">
        <f>_xlfn.XLOOKUP(Table1[[#This Row],[barcode]],Table2[name],Table2[well],"")</f>
        <v/>
      </c>
    </row>
    <row r="15" spans="2:17" x14ac:dyDescent="0.2">
      <c r="B15" s="2"/>
      <c r="G15" s="2">
        <f t="shared" si="0"/>
        <v>0</v>
      </c>
      <c r="H15" s="2" cm="1">
        <f t="array" ref="H15">_xlfn.IFS(Table1[[#This Row],[fmol/ul]]=0,0,$J$5/Table1[[#This Row],[fmol/ul]]&lt;0.5,0.5,$J$5/Table1[[#This Row],[fmol/ul]]&gt;4.5,4.5,  TRUE, $J$5/Table1[[#This Row],[fmol/ul]])</f>
        <v>0</v>
      </c>
      <c r="I15" s="2">
        <f>IF(Table1[[#This Row],[ul plasmid]]=0,0,4.5-Table1[[#This Row],[ul plasmid]])</f>
        <v>0</v>
      </c>
      <c r="J15" s="9" t="s">
        <v>119</v>
      </c>
      <c r="K15" s="9" t="str">
        <f>_xlfn.XLOOKUP(Table1[[#This Row],[barcode]],Table2[name],Table2[well],"")</f>
        <v/>
      </c>
    </row>
    <row r="16" spans="2:17" x14ac:dyDescent="0.2">
      <c r="B16" s="2"/>
      <c r="G16" s="2">
        <f t="shared" si="0"/>
        <v>0</v>
      </c>
      <c r="H16" s="2" cm="1">
        <f t="array" ref="H16">_xlfn.IFS(Table1[[#This Row],[fmol/ul]]=0,0,$J$5/Table1[[#This Row],[fmol/ul]]&lt;0.5,0.5,$J$5/Table1[[#This Row],[fmol/ul]]&gt;4.5,4.5,  TRUE, $J$5/Table1[[#This Row],[fmol/ul]])</f>
        <v>0</v>
      </c>
      <c r="I16" s="2">
        <f>IF(Table1[[#This Row],[ul plasmid]]=0,0,4.5-Table1[[#This Row],[ul plasmid]])</f>
        <v>0</v>
      </c>
      <c r="J16" s="9" t="s">
        <v>120</v>
      </c>
      <c r="K16" s="9" t="str">
        <f>_xlfn.XLOOKUP(Table1[[#This Row],[barcode]],Table2[name],Table2[well],"")</f>
        <v/>
      </c>
    </row>
    <row r="17" spans="2:11" x14ac:dyDescent="0.2">
      <c r="B17" s="2"/>
      <c r="G17" s="2">
        <f t="shared" si="0"/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121</v>
      </c>
      <c r="K17" s="9" t="str">
        <f>_xlfn.XLOOKUP(Table1[[#This Row],[barcode]],Table2[name],Table2[well],"")</f>
        <v/>
      </c>
    </row>
    <row r="18" spans="2:11" x14ac:dyDescent="0.2">
      <c r="B18" s="2"/>
      <c r="G18" s="2">
        <f t="shared" si="0"/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122</v>
      </c>
      <c r="K18" s="9" t="str">
        <f>_xlfn.XLOOKUP(Table1[[#This Row],[barcode]],Table2[name],Table2[well],"")</f>
        <v/>
      </c>
    </row>
    <row r="19" spans="2:11" x14ac:dyDescent="0.2">
      <c r="B19" s="2"/>
      <c r="G19" s="2">
        <f t="shared" si="0"/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123</v>
      </c>
      <c r="K19" s="9" t="str">
        <f>_xlfn.XLOOKUP(Table1[[#This Row],[barcode]],Table2[name],Table2[well],"")</f>
        <v/>
      </c>
    </row>
    <row r="20" spans="2:11" x14ac:dyDescent="0.2">
      <c r="B20" s="2"/>
      <c r="G20" s="2">
        <f t="shared" si="0"/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124</v>
      </c>
      <c r="K20" s="9" t="str">
        <f>_xlfn.XLOOKUP(Table1[[#This Row],[barcode]],Table2[name],Table2[well],"")</f>
        <v/>
      </c>
    </row>
    <row r="21" spans="2:11" x14ac:dyDescent="0.2">
      <c r="B21" s="2"/>
      <c r="G21" s="2">
        <f t="shared" si="0"/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125</v>
      </c>
      <c r="K21" s="9" t="str">
        <f>_xlfn.XLOOKUP(Table1[[#This Row],[barcode]],Table2[name],Table2[well],"")</f>
        <v/>
      </c>
    </row>
    <row r="22" spans="2:11" x14ac:dyDescent="0.2">
      <c r="B22" s="2"/>
      <c r="G22" s="2">
        <f t="shared" si="0"/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126</v>
      </c>
      <c r="K22" s="9" t="str">
        <f>_xlfn.XLOOKUP(Table1[[#This Row],[barcode]],Table2[name],Table2[well],"")</f>
        <v/>
      </c>
    </row>
    <row r="23" spans="2:11" x14ac:dyDescent="0.2">
      <c r="B23" s="2"/>
      <c r="G23" s="2">
        <f t="shared" si="0"/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127</v>
      </c>
      <c r="K23" s="9" t="str">
        <f>_xlfn.XLOOKUP(Table1[[#This Row],[barcode]],Table2[name],Table2[well],"")</f>
        <v/>
      </c>
    </row>
    <row r="24" spans="2:11" x14ac:dyDescent="0.2">
      <c r="B24" s="2"/>
      <c r="G24" s="2">
        <f t="shared" ref="G24" si="1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128</v>
      </c>
      <c r="K24" s="9" t="str">
        <f>_xlfn.XLOOKUP(Table1[[#This Row],[barcode]],Table2[name],Table2[well],"")</f>
        <v/>
      </c>
    </row>
    <row r="25" spans="2:11" x14ac:dyDescent="0.2">
      <c r="B25" s="2"/>
      <c r="G25" s="2">
        <f t="shared" ref="G25:G38" si="2">F25/((E25*617.96)+36.04) * 1000000</f>
        <v>0</v>
      </c>
      <c r="H25" s="2" cm="1">
        <f t="array" ref="H25">_xlfn.IFS(Table1[[#This Row],[fmol/ul]]=0,0,$J$5/Table1[[#This Row],[fmol/ul]]&lt;0.5,0.5,$J$5/Table1[[#This Row],[fmol/ul]]&gt;4.5,4.5,  TRUE, $J$5/Table1[[#This Row],[fmol/ul]])</f>
        <v>0</v>
      </c>
      <c r="I25" s="2">
        <f>IF(Table1[[#This Row],[ul plasmid]]=0,0,4.5-Table1[[#This Row],[ul plasmid]])</f>
        <v>0</v>
      </c>
      <c r="J25" s="9" t="s">
        <v>129</v>
      </c>
      <c r="K25" s="9" t="str">
        <f>_xlfn.XLOOKUP(Table1[[#This Row],[barcode]],Table2[name],Table2[well],"")</f>
        <v/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Row],[fmol/ul]]&gt;4.5,4.5,  TRUE, $J$5/Table1[[#This Row],[fmol/ul]])</f>
        <v>0</v>
      </c>
      <c r="I26" s="2">
        <f>IF(Table1[[#This Row],[ul plasmid]]=0,0,4.5-Table1[[#This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Row],[fmol/ul]]&gt;4.5,4.5,  TRUE, $J$5/Table1[[#This Row],[fmol/ul]])</f>
        <v>0</v>
      </c>
      <c r="I27" s="2">
        <f>IF(Table1[[#This Row],[ul plasmid]]=0,0,4.5-Table1[[#This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Row],[fmol/ul]]&gt;4.5,4.5,  TRUE, $J$5/Table1[[#This Row],[fmol/ul]])</f>
        <v>0</v>
      </c>
      <c r="I28" s="2">
        <f>IF(Table1[[#This Row],[ul plasmid]]=0,0,4.5-Table1[[#This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Row],[fmol/ul]]&gt;4.5,4.5,  TRUE, $J$5/Table1[[#This Row],[fmol/ul]])</f>
        <v>0</v>
      </c>
      <c r="I29" s="2">
        <f>IF(Table1[[#This Row],[ul plasmid]]=0,0,4.5-Table1[[#This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Row],[fmol/ul]]&gt;4.5,4.5,  TRUE, $J$5/Table1[[#This Row],[fmol/ul]])</f>
        <v>0</v>
      </c>
      <c r="I30" s="2">
        <f>IF(Table1[[#This Row],[ul plasmid]]=0,0,4.5-Table1[[#This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Row],[fmol/ul]]&gt;4.5,4.5,  TRUE, $J$5/Table1[[#This Row],[fmol/ul]])</f>
        <v>0</v>
      </c>
      <c r="I31" s="2">
        <f>IF(Table1[[#This Row],[ul plasmid]]=0,0,4.5-Table1[[#This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Row],[fmol/ul]]&gt;4.5,4.5,  TRUE, $J$5/Table1[[#This Row],[fmol/ul]])</f>
        <v>0</v>
      </c>
      <c r="I32" s="2">
        <f>IF(Table1[[#This Row],[ul plasmid]]=0,0,4.5-Table1[[#This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>A01</v>
      </c>
      <c r="B2" s="8" t="s">
        <v>113</v>
      </c>
      <c r="C2" s="9">
        <f>main!H9</f>
        <v>1.5449180199999999</v>
      </c>
      <c r="D2" s="8" t="str">
        <f>IF(C2=0, "", "A01")</f>
        <v>A01</v>
      </c>
      <c r="E2" s="8" t="s">
        <v>113</v>
      </c>
      <c r="F2" s="9">
        <f>main!I9</f>
        <v>2.9550819800000001</v>
      </c>
      <c r="G2" s="8" t="str">
        <f>_xlfn.XLOOKUP(main!D9,Table2[name],Table2[well],"")</f>
        <v>A02</v>
      </c>
      <c r="H2" s="8" t="s">
        <v>113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114</v>
      </c>
      <c r="C3" s="9">
        <f>main!H10</f>
        <v>0.54931379555555548</v>
      </c>
      <c r="D3" s="8" t="str">
        <f t="shared" ref="D3:D66" si="0">IF(C3=0, "", "A01")</f>
        <v>A01</v>
      </c>
      <c r="E3" s="8" t="s">
        <v>114</v>
      </c>
      <c r="F3" s="9">
        <f>main!I10</f>
        <v>3.9506862044444446</v>
      </c>
      <c r="G3" s="8" t="str">
        <f>_xlfn.XLOOKUP(main!D10,Table2[name],Table2[well],"")</f>
        <v>E01</v>
      </c>
      <c r="H3" s="8" t="s">
        <v>114</v>
      </c>
      <c r="I3" s="8">
        <f t="shared" ref="I3:I66" si="1">IF(C3=0,0,0.5)</f>
        <v>0.5</v>
      </c>
    </row>
    <row r="4" spans="1:9" x14ac:dyDescent="0.2">
      <c r="A4" s="9" t="str">
        <f>TEXT(main!B11, "")</f>
        <v/>
      </c>
      <c r="B4" s="8" t="s">
        <v>115</v>
      </c>
      <c r="C4" s="9">
        <f>main!H11</f>
        <v>0</v>
      </c>
      <c r="D4" s="8" t="str">
        <f t="shared" si="0"/>
        <v/>
      </c>
      <c r="E4" s="8" t="s">
        <v>115</v>
      </c>
      <c r="F4" s="9">
        <f>main!I11</f>
        <v>0</v>
      </c>
      <c r="G4" s="8" t="str">
        <f>_xlfn.XLOOKUP(main!D11,Table2[name],Table2[well],"")</f>
        <v/>
      </c>
      <c r="H4" s="8" t="s">
        <v>115</v>
      </c>
      <c r="I4" s="8">
        <f t="shared" si="1"/>
        <v>0</v>
      </c>
    </row>
    <row r="5" spans="1:9" x14ac:dyDescent="0.2">
      <c r="A5" s="9" t="str">
        <f>TEXT(main!B12, "")</f>
        <v/>
      </c>
      <c r="B5" s="8" t="s">
        <v>116</v>
      </c>
      <c r="C5" s="9">
        <f>main!H12</f>
        <v>0</v>
      </c>
      <c r="D5" s="8" t="str">
        <f t="shared" si="0"/>
        <v/>
      </c>
      <c r="E5" s="8" t="s">
        <v>116</v>
      </c>
      <c r="F5" s="9">
        <f>main!I12</f>
        <v>0</v>
      </c>
      <c r="G5" s="8" t="str">
        <f>_xlfn.XLOOKUP(main!D12,Table2[name],Table2[well],"")</f>
        <v/>
      </c>
      <c r="H5" s="8" t="s">
        <v>116</v>
      </c>
      <c r="I5" s="8">
        <f t="shared" si="1"/>
        <v>0</v>
      </c>
    </row>
    <row r="6" spans="1:9" x14ac:dyDescent="0.2">
      <c r="A6" s="9" t="str">
        <f>TEXT(main!B13, "")</f>
        <v/>
      </c>
      <c r="B6" s="8" t="s">
        <v>117</v>
      </c>
      <c r="C6" s="9">
        <f>main!H13</f>
        <v>0</v>
      </c>
      <c r="D6" s="8" t="str">
        <f t="shared" si="0"/>
        <v/>
      </c>
      <c r="E6" s="8" t="s">
        <v>117</v>
      </c>
      <c r="F6" s="9">
        <f>main!I13</f>
        <v>0</v>
      </c>
      <c r="G6" s="8" t="str">
        <f>_xlfn.XLOOKUP(main!D13,Table2[name],Table2[well],"")</f>
        <v/>
      </c>
      <c r="H6" s="8" t="s">
        <v>117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118</v>
      </c>
      <c r="C7" s="9">
        <f>main!H14</f>
        <v>0</v>
      </c>
      <c r="D7" s="8" t="str">
        <f t="shared" si="0"/>
        <v/>
      </c>
      <c r="E7" s="8" t="s">
        <v>118</v>
      </c>
      <c r="F7" s="9">
        <f>main!I14</f>
        <v>0</v>
      </c>
      <c r="G7" s="8" t="str">
        <f>_xlfn.XLOOKUP(main!D14,Table2[name],Table2[well],"")</f>
        <v/>
      </c>
      <c r="H7" s="8" t="s">
        <v>118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119</v>
      </c>
      <c r="C8" s="9">
        <f>main!H15</f>
        <v>0</v>
      </c>
      <c r="D8" s="8" t="str">
        <f t="shared" si="0"/>
        <v/>
      </c>
      <c r="E8" s="8" t="s">
        <v>119</v>
      </c>
      <c r="F8" s="9">
        <f>main!I15</f>
        <v>0</v>
      </c>
      <c r="G8" s="8" t="str">
        <f>_xlfn.XLOOKUP(main!D15,Table2[name],Table2[well],"")</f>
        <v/>
      </c>
      <c r="H8" s="8" t="s">
        <v>119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120</v>
      </c>
      <c r="C9" s="9">
        <f>main!H16</f>
        <v>0</v>
      </c>
      <c r="D9" s="8" t="str">
        <f t="shared" si="0"/>
        <v/>
      </c>
      <c r="E9" s="8" t="s">
        <v>120</v>
      </c>
      <c r="F9" s="9">
        <f>main!I16</f>
        <v>0</v>
      </c>
      <c r="G9" s="8" t="str">
        <f>_xlfn.XLOOKUP(main!D16,Table2[name],Table2[well],"")</f>
        <v/>
      </c>
      <c r="H9" s="8" t="s">
        <v>120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121</v>
      </c>
      <c r="C10" s="9">
        <f>main!H17</f>
        <v>0</v>
      </c>
      <c r="D10" s="8" t="str">
        <f t="shared" si="0"/>
        <v/>
      </c>
      <c r="E10" s="8" t="s">
        <v>121</v>
      </c>
      <c r="F10" s="9">
        <f>main!I17</f>
        <v>0</v>
      </c>
      <c r="G10" s="8" t="str">
        <f>_xlfn.XLOOKUP(main!D17,Table2[name],Table2[well],"")</f>
        <v/>
      </c>
      <c r="H10" s="8" t="s">
        <v>121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122</v>
      </c>
      <c r="C11" s="9">
        <f>main!H18</f>
        <v>0</v>
      </c>
      <c r="D11" s="8" t="str">
        <f t="shared" si="0"/>
        <v/>
      </c>
      <c r="E11" s="8" t="s">
        <v>122</v>
      </c>
      <c r="F11" s="9">
        <f>main!I18</f>
        <v>0</v>
      </c>
      <c r="G11" s="8" t="str">
        <f>_xlfn.XLOOKUP(main!D18,Table2[name],Table2[well],"")</f>
        <v/>
      </c>
      <c r="H11" s="8" t="s">
        <v>122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123</v>
      </c>
      <c r="C12" s="9">
        <f>main!H19</f>
        <v>0</v>
      </c>
      <c r="D12" s="8" t="str">
        <f t="shared" si="0"/>
        <v/>
      </c>
      <c r="E12" s="8" t="s">
        <v>123</v>
      </c>
      <c r="F12" s="9">
        <f>main!I19</f>
        <v>0</v>
      </c>
      <c r="G12" s="8" t="str">
        <f>_xlfn.XLOOKUP(main!D19,Table2[name],Table2[well],"")</f>
        <v/>
      </c>
      <c r="H12" s="8" t="s">
        <v>123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124</v>
      </c>
      <c r="C13" s="9">
        <f>main!H20</f>
        <v>0</v>
      </c>
      <c r="D13" s="8" t="str">
        <f t="shared" si="0"/>
        <v/>
      </c>
      <c r="E13" s="8" t="s">
        <v>124</v>
      </c>
      <c r="F13" s="9">
        <f>main!I20</f>
        <v>0</v>
      </c>
      <c r="G13" s="8" t="str">
        <f>_xlfn.XLOOKUP(main!D20,Table2[name],Table2[well],"")</f>
        <v/>
      </c>
      <c r="H13" s="8" t="s">
        <v>124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125</v>
      </c>
      <c r="C14" s="9">
        <f>main!H21</f>
        <v>0</v>
      </c>
      <c r="D14" s="8" t="str">
        <f t="shared" si="0"/>
        <v/>
      </c>
      <c r="E14" s="8" t="s">
        <v>125</v>
      </c>
      <c r="F14" s="9">
        <f>main!I21</f>
        <v>0</v>
      </c>
      <c r="G14" s="8" t="str">
        <f>_xlfn.XLOOKUP(main!D21,Table2[name],Table2[well],"")</f>
        <v/>
      </c>
      <c r="H14" s="8" t="s">
        <v>125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126</v>
      </c>
      <c r="C15" s="9">
        <f>main!H22</f>
        <v>0</v>
      </c>
      <c r="D15" s="8" t="str">
        <f t="shared" si="0"/>
        <v/>
      </c>
      <c r="E15" s="8" t="s">
        <v>126</v>
      </c>
      <c r="F15" s="9">
        <f>main!I22</f>
        <v>0</v>
      </c>
      <c r="G15" s="8" t="str">
        <f>_xlfn.XLOOKUP(main!D22,Table2[name],Table2[well],"")</f>
        <v/>
      </c>
      <c r="H15" s="8" t="s">
        <v>126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127</v>
      </c>
      <c r="C16" s="9">
        <f>main!H23</f>
        <v>0</v>
      </c>
      <c r="D16" s="8" t="str">
        <f t="shared" si="0"/>
        <v/>
      </c>
      <c r="E16" s="8" t="s">
        <v>127</v>
      </c>
      <c r="F16" s="9">
        <f>main!I23</f>
        <v>0</v>
      </c>
      <c r="G16" s="8" t="str">
        <f>_xlfn.XLOOKUP(main!D23,Table2[name],Table2[well],"")</f>
        <v/>
      </c>
      <c r="H16" s="8" t="s">
        <v>127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128</v>
      </c>
      <c r="C17" s="9">
        <f>main!H24</f>
        <v>0</v>
      </c>
      <c r="D17" s="8" t="str">
        <f t="shared" si="0"/>
        <v/>
      </c>
      <c r="E17" s="8" t="s">
        <v>128</v>
      </c>
      <c r="F17" s="9">
        <f>main!I24</f>
        <v>0</v>
      </c>
      <c r="G17" s="8" t="str">
        <f>_xlfn.XLOOKUP(main!D24,Table2[name],Table2[well],"")</f>
        <v/>
      </c>
      <c r="H17" s="8" t="s">
        <v>128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129</v>
      </c>
      <c r="C18" s="9">
        <f>main!H25</f>
        <v>0</v>
      </c>
      <c r="D18" s="8" t="str">
        <f t="shared" si="0"/>
        <v/>
      </c>
      <c r="E18" s="8" t="s">
        <v>129</v>
      </c>
      <c r="F18" s="9">
        <f>main!I25</f>
        <v>0</v>
      </c>
      <c r="G18" s="8" t="str">
        <f>_xlfn.XLOOKUP(main!D25,Table2[name],Table2[well],"")</f>
        <v/>
      </c>
      <c r="H18" s="8" t="s">
        <v>129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2022-10-10T12:19:13Z</dcterms:modified>
</cp:coreProperties>
</file>