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A8D0816D-A40E-FE4C-801E-CC2D3F6C9742}" xr6:coauthVersionLast="47" xr6:coauthVersionMax="47" xr10:uidLastSave="{00000000-0000-0000-0000-000000000000}"/>
  <bookViews>
    <workbookView xWindow="1700" yWindow="1360" windowWidth="27920" windowHeight="1594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G25" i="1"/>
  <c r="H25" i="1" s="1" a="1"/>
  <c r="H25" i="1" s="1"/>
  <c r="I25" i="1" s="1"/>
  <c r="G26" i="1"/>
  <c r="H26" i="1" s="1" a="1"/>
  <c r="H26" i="1" s="1"/>
  <c r="I26" i="1" s="1"/>
  <c r="G27" i="1"/>
  <c r="H27" i="1" s="1" a="1"/>
  <c r="H27" i="1" s="1"/>
  <c r="I27" i="1" s="1"/>
  <c r="G28" i="1"/>
  <c r="H28" i="1" s="1" a="1"/>
  <c r="H28" i="1" s="1"/>
  <c r="I28" i="1" s="1"/>
  <c r="G29" i="1"/>
  <c r="H29" i="1" s="1" a="1"/>
  <c r="H29" i="1" s="1"/>
  <c r="I29" i="1" s="1"/>
  <c r="G30" i="1"/>
  <c r="H30" i="1" s="1" a="1"/>
  <c r="H30" i="1" s="1"/>
  <c r="I30" i="1" s="1"/>
  <c r="G31" i="1"/>
  <c r="H31" i="1" s="1" a="1"/>
  <c r="H31" i="1" s="1"/>
  <c r="I31" i="1" s="1"/>
  <c r="G32" i="1"/>
  <c r="H32" i="1" s="1" a="1"/>
  <c r="H32" i="1" s="1"/>
  <c r="C25" i="2" s="1"/>
  <c r="I25" i="2" s="1"/>
  <c r="G33" i="1"/>
  <c r="H33" i="1" s="1" a="1"/>
  <c r="H33" i="1" s="1"/>
  <c r="C26" i="2" s="1"/>
  <c r="G34" i="1"/>
  <c r="H34" i="1" s="1" a="1"/>
  <c r="H34" i="1" s="1"/>
  <c r="I34" i="1" s="1"/>
  <c r="G35" i="1"/>
  <c r="H35" i="1" s="1" a="1"/>
  <c r="H35" i="1" s="1"/>
  <c r="I35" i="1" s="1"/>
  <c r="G36" i="1"/>
  <c r="H36" i="1" s="1" a="1"/>
  <c r="H36" i="1" s="1"/>
  <c r="I36" i="1" s="1"/>
  <c r="G37" i="1"/>
  <c r="H37" i="1" s="1" a="1"/>
  <c r="H37" i="1" s="1"/>
  <c r="I37" i="1" s="1"/>
  <c r="G38" i="1"/>
  <c r="H38" i="1" s="1" a="1"/>
  <c r="H38" i="1" s="1"/>
  <c r="I38" i="1" s="1"/>
  <c r="G39" i="1"/>
  <c r="H39" i="1" s="1" a="1"/>
  <c r="H39" i="1" s="1"/>
  <c r="I39" i="1" s="1"/>
  <c r="G40" i="1"/>
  <c r="H40" i="1" s="1" a="1"/>
  <c r="H40" i="1" s="1"/>
  <c r="I40" i="1" s="1"/>
  <c r="G41" i="1"/>
  <c r="H41" i="1" s="1" a="1"/>
  <c r="H41" i="1" s="1"/>
  <c r="I41" i="1" s="1"/>
  <c r="G42" i="1"/>
  <c r="H42" i="1" s="1" a="1"/>
  <c r="H42" i="1" s="1"/>
  <c r="C35" i="2" s="1"/>
  <c r="I35" i="2" s="1"/>
  <c r="G43" i="1"/>
  <c r="H43" i="1" s="1" a="1"/>
  <c r="H43" i="1" s="1"/>
  <c r="G44" i="1"/>
  <c r="H44" i="1" s="1" a="1"/>
  <c r="H44" i="1" s="1"/>
  <c r="I44" i="1" s="1"/>
  <c r="G45" i="1"/>
  <c r="H45" i="1" s="1" a="1"/>
  <c r="H45" i="1" s="1"/>
  <c r="I45" i="1" s="1"/>
  <c r="G46" i="1"/>
  <c r="H46" i="1" s="1" a="1"/>
  <c r="H46" i="1" s="1"/>
  <c r="I46" i="1" s="1"/>
  <c r="G47" i="1"/>
  <c r="H47" i="1" s="1" a="1"/>
  <c r="H47" i="1" s="1"/>
  <c r="I47" i="1" s="1"/>
  <c r="G48" i="1"/>
  <c r="H48" i="1" s="1" a="1"/>
  <c r="H48" i="1" s="1"/>
  <c r="I48" i="1" s="1"/>
  <c r="G49" i="1"/>
  <c r="H49" i="1" s="1" a="1"/>
  <c r="H49" i="1" s="1"/>
  <c r="I49" i="1" s="1"/>
  <c r="G50" i="1"/>
  <c r="H50" i="1" s="1" a="1"/>
  <c r="H50" i="1" s="1"/>
  <c r="I50" i="1" s="1"/>
  <c r="G51" i="1"/>
  <c r="H51" i="1" s="1" a="1"/>
  <c r="H51" i="1" s="1"/>
  <c r="I51" i="1" s="1"/>
  <c r="G52" i="1"/>
  <c r="H52" i="1" s="1" a="1"/>
  <c r="H52" i="1" s="1"/>
  <c r="C45" i="2" s="1"/>
  <c r="I45" i="2" s="1"/>
  <c r="G53" i="1"/>
  <c r="H53" i="1" s="1" a="1"/>
  <c r="H53" i="1" s="1"/>
  <c r="C46" i="2" s="1"/>
  <c r="D46" i="2" s="1"/>
  <c r="G54" i="1"/>
  <c r="H54" i="1" s="1" a="1"/>
  <c r="H54" i="1" s="1"/>
  <c r="I54" i="1" s="1"/>
  <c r="G55" i="1"/>
  <c r="H55" i="1" s="1" a="1"/>
  <c r="H55" i="1" s="1"/>
  <c r="I55" i="1" s="1"/>
  <c r="G56" i="1"/>
  <c r="H56" i="1" s="1" a="1"/>
  <c r="H56" i="1" s="1"/>
  <c r="I56" i="1" s="1"/>
  <c r="G57" i="1"/>
  <c r="H57" i="1" s="1" a="1"/>
  <c r="H57" i="1" s="1"/>
  <c r="I57" i="1" s="1"/>
  <c r="G58" i="1"/>
  <c r="H58" i="1" s="1" a="1"/>
  <c r="H58" i="1" s="1"/>
  <c r="I58" i="1" s="1"/>
  <c r="G59" i="1"/>
  <c r="H59" i="1" s="1" a="1"/>
  <c r="H59" i="1" s="1"/>
  <c r="I59" i="1" s="1"/>
  <c r="G60" i="1"/>
  <c r="H60" i="1" s="1" a="1"/>
  <c r="H60" i="1" s="1"/>
  <c r="I60" i="1" s="1"/>
  <c r="G61" i="1"/>
  <c r="H61" i="1" s="1" a="1"/>
  <c r="H61" i="1" s="1"/>
  <c r="I61" i="1" s="1"/>
  <c r="G62" i="1"/>
  <c r="H62" i="1" s="1" a="1"/>
  <c r="H62" i="1" s="1"/>
  <c r="C55" i="2" s="1"/>
  <c r="I55" i="2" s="1"/>
  <c r="G63" i="1"/>
  <c r="H63" i="1" s="1" a="1"/>
  <c r="H63" i="1" s="1"/>
  <c r="C56" i="2" s="1"/>
  <c r="D56" i="2" s="1"/>
  <c r="G64" i="1"/>
  <c r="H64" i="1" s="1" a="1"/>
  <c r="H64" i="1" s="1"/>
  <c r="I64" i="1" s="1"/>
  <c r="G65" i="1"/>
  <c r="H65" i="1" s="1" a="1"/>
  <c r="H65" i="1" s="1"/>
  <c r="I65" i="1" s="1"/>
  <c r="G66" i="1"/>
  <c r="H66" i="1" s="1" a="1"/>
  <c r="H66" i="1" s="1"/>
  <c r="I66" i="1" s="1"/>
  <c r="G67" i="1"/>
  <c r="H67" i="1" s="1" a="1"/>
  <c r="H67" i="1" s="1"/>
  <c r="I67" i="1" s="1"/>
  <c r="G68" i="1"/>
  <c r="H68" i="1" s="1" a="1"/>
  <c r="H68" i="1" s="1"/>
  <c r="I68" i="1" s="1"/>
  <c r="G69" i="1"/>
  <c r="H69" i="1" s="1" a="1"/>
  <c r="H69" i="1" s="1"/>
  <c r="I69" i="1" s="1"/>
  <c r="G70" i="1"/>
  <c r="H70" i="1" s="1" a="1"/>
  <c r="H70" i="1" s="1"/>
  <c r="I70" i="1" s="1"/>
  <c r="G71" i="1"/>
  <c r="H71" i="1" s="1" a="1"/>
  <c r="H71" i="1" s="1"/>
  <c r="I71" i="1" s="1"/>
  <c r="G72" i="1"/>
  <c r="H72" i="1" s="1" a="1"/>
  <c r="H72" i="1" s="1"/>
  <c r="C65" i="2" s="1"/>
  <c r="I65" i="2" s="1"/>
  <c r="G73" i="1"/>
  <c r="H73" i="1" s="1" a="1"/>
  <c r="H73" i="1" s="1"/>
  <c r="C66" i="2" s="1"/>
  <c r="G74" i="1"/>
  <c r="H74" i="1" s="1" a="1"/>
  <c r="H74" i="1" s="1"/>
  <c r="I74" i="1" s="1"/>
  <c r="G75" i="1"/>
  <c r="H75" i="1" s="1" a="1"/>
  <c r="H75" i="1" s="1"/>
  <c r="I75" i="1" s="1"/>
  <c r="G76" i="1"/>
  <c r="H76" i="1" s="1" a="1"/>
  <c r="H76" i="1" s="1"/>
  <c r="I76" i="1" s="1"/>
  <c r="G77" i="1"/>
  <c r="H77" i="1" s="1" a="1"/>
  <c r="H77" i="1" s="1"/>
  <c r="I77" i="1" s="1"/>
  <c r="G78" i="1"/>
  <c r="H78" i="1" s="1" a="1"/>
  <c r="H78" i="1" s="1"/>
  <c r="I78" i="1" s="1"/>
  <c r="G79" i="1"/>
  <c r="H79" i="1" s="1" a="1"/>
  <c r="H79" i="1" s="1"/>
  <c r="I79" i="1" s="1"/>
  <c r="G80" i="1"/>
  <c r="H80" i="1" s="1" a="1"/>
  <c r="H80" i="1" s="1"/>
  <c r="I80" i="1" s="1"/>
  <c r="G81" i="1"/>
  <c r="H81" i="1" s="1" a="1"/>
  <c r="H81" i="1" s="1"/>
  <c r="I81" i="1" s="1"/>
  <c r="G82" i="1"/>
  <c r="H82" i="1" s="1" a="1"/>
  <c r="H82" i="1" s="1"/>
  <c r="C75" i="2" s="1"/>
  <c r="I75" i="2" s="1"/>
  <c r="G83" i="1"/>
  <c r="H83" i="1" s="1" a="1"/>
  <c r="H83" i="1" s="1"/>
  <c r="C76" i="2" s="1"/>
  <c r="G84" i="1"/>
  <c r="H84" i="1" s="1" a="1"/>
  <c r="H84" i="1" s="1"/>
  <c r="I84" i="1" s="1"/>
  <c r="G85" i="1"/>
  <c r="H85" i="1" s="1" a="1"/>
  <c r="H85" i="1" s="1"/>
  <c r="I85" i="1" s="1"/>
  <c r="G86" i="1"/>
  <c r="H86" i="1" s="1" a="1"/>
  <c r="H86" i="1" s="1"/>
  <c r="I86" i="1" s="1"/>
  <c r="G87" i="1"/>
  <c r="H87" i="1" s="1" a="1"/>
  <c r="H87" i="1" s="1"/>
  <c r="I87" i="1" s="1"/>
  <c r="G88" i="1"/>
  <c r="H88" i="1" s="1" a="1"/>
  <c r="H88" i="1" s="1"/>
  <c r="I88" i="1" s="1"/>
  <c r="G89" i="1"/>
  <c r="H89" i="1" s="1" a="1"/>
  <c r="H89" i="1" s="1"/>
  <c r="I89" i="1" s="1"/>
  <c r="G90" i="1"/>
  <c r="H90" i="1" s="1" a="1"/>
  <c r="H90" i="1" s="1"/>
  <c r="I90" i="1" s="1"/>
  <c r="G91" i="1"/>
  <c r="H91" i="1" s="1" a="1"/>
  <c r="H91" i="1" s="1"/>
  <c r="I91" i="1" s="1"/>
  <c r="G92" i="1"/>
  <c r="H92" i="1" s="1" a="1"/>
  <c r="H92" i="1" s="1"/>
  <c r="C85" i="2" s="1"/>
  <c r="G93" i="1"/>
  <c r="H93" i="1" s="1" a="1"/>
  <c r="H93" i="1" s="1"/>
  <c r="C86" i="2" s="1"/>
  <c r="G94" i="1"/>
  <c r="H94" i="1" s="1" a="1"/>
  <c r="H94" i="1" s="1"/>
  <c r="I94" i="1" s="1"/>
  <c r="G95" i="1"/>
  <c r="H95" i="1" s="1" a="1"/>
  <c r="H95" i="1" s="1"/>
  <c r="I95" i="1" s="1"/>
  <c r="G96" i="1"/>
  <c r="H96" i="1" s="1" a="1"/>
  <c r="H96" i="1" s="1"/>
  <c r="I96" i="1" s="1"/>
  <c r="G97" i="1"/>
  <c r="H97" i="1" s="1" a="1"/>
  <c r="H97" i="1" s="1"/>
  <c r="I97" i="1" s="1"/>
  <c r="G98" i="1"/>
  <c r="H98" i="1" s="1" a="1"/>
  <c r="H98" i="1" s="1"/>
  <c r="I98" i="1" s="1"/>
  <c r="G99" i="1"/>
  <c r="H99" i="1" s="1" a="1"/>
  <c r="H99" i="1" s="1"/>
  <c r="I99" i="1" s="1"/>
  <c r="G100" i="1"/>
  <c r="H100" i="1" s="1" a="1"/>
  <c r="H100" i="1" s="1"/>
  <c r="I100" i="1" s="1"/>
  <c r="G101" i="1"/>
  <c r="H101" i="1" s="1" a="1"/>
  <c r="H101" i="1" s="1"/>
  <c r="I101" i="1" s="1"/>
  <c r="G102" i="1"/>
  <c r="H102" i="1" s="1" a="1"/>
  <c r="H102" i="1" s="1"/>
  <c r="C95" i="2" s="1"/>
  <c r="G103" i="1"/>
  <c r="H103" i="1" s="1" a="1"/>
  <c r="H103" i="1" s="1"/>
  <c r="C96" i="2" s="1"/>
  <c r="G104" i="1"/>
  <c r="H104" i="1" s="1" a="1"/>
  <c r="H104" i="1" s="1"/>
  <c r="I104" i="1" s="1"/>
  <c r="G21" i="1"/>
  <c r="H21" i="1" s="1" a="1"/>
  <c r="H21" i="1" s="1"/>
  <c r="C14" i="2" s="1"/>
  <c r="G22" i="1"/>
  <c r="H22" i="1" s="1" a="1"/>
  <c r="H22" i="1" s="1"/>
  <c r="C15" i="2" s="1"/>
  <c r="G23" i="1"/>
  <c r="H23" i="1" s="1" a="1"/>
  <c r="H23" i="1" s="1"/>
  <c r="C16" i="2" s="1"/>
  <c r="G24" i="1"/>
  <c r="H24" i="1" s="1" a="1"/>
  <c r="H24" i="1" s="1"/>
  <c r="C17" i="2" s="1"/>
  <c r="C36" i="2" l="1"/>
  <c r="I43" i="1"/>
  <c r="F36" i="2" s="1"/>
  <c r="I24" i="1"/>
  <c r="I103" i="1"/>
  <c r="I93" i="1"/>
  <c r="F86" i="2" s="1"/>
  <c r="I83" i="1"/>
  <c r="F76" i="2" s="1"/>
  <c r="I73" i="1"/>
  <c r="F66" i="2" s="1"/>
  <c r="I63" i="1"/>
  <c r="F56" i="2" s="1"/>
  <c r="I53" i="1"/>
  <c r="F46" i="2" s="1"/>
  <c r="I33" i="1"/>
  <c r="F26" i="2" s="1"/>
  <c r="I23" i="1"/>
  <c r="I102" i="1"/>
  <c r="F95" i="2" s="1"/>
  <c r="I92" i="1"/>
  <c r="F85" i="2" s="1"/>
  <c r="I82" i="1"/>
  <c r="F75" i="2" s="1"/>
  <c r="I72" i="1"/>
  <c r="F65" i="2" s="1"/>
  <c r="I62" i="1"/>
  <c r="F55" i="2" s="1"/>
  <c r="I52" i="1"/>
  <c r="F45" i="2" s="1"/>
  <c r="I42" i="1"/>
  <c r="F35" i="2" s="1"/>
  <c r="I32" i="1"/>
  <c r="F25" i="2" s="1"/>
  <c r="I22" i="1"/>
  <c r="F15" i="2" s="1"/>
  <c r="I21" i="1"/>
  <c r="D96" i="2"/>
  <c r="I96" i="2"/>
  <c r="D86" i="2"/>
  <c r="I86" i="2"/>
  <c r="D76" i="2"/>
  <c r="I76" i="2"/>
  <c r="I66" i="2"/>
  <c r="D66" i="2"/>
  <c r="I36" i="2"/>
  <c r="D36" i="2"/>
  <c r="I26" i="2"/>
  <c r="D26" i="2"/>
  <c r="I95" i="2"/>
  <c r="D95" i="2"/>
  <c r="D85" i="2"/>
  <c r="I85" i="2"/>
  <c r="F94" i="2"/>
  <c r="C94" i="2"/>
  <c r="F84" i="2"/>
  <c r="C84" i="2"/>
  <c r="F74" i="2"/>
  <c r="C74" i="2"/>
  <c r="D74" i="2" s="1"/>
  <c r="C64" i="2"/>
  <c r="F64" i="2"/>
  <c r="F54" i="2"/>
  <c r="C54" i="2"/>
  <c r="F44" i="2"/>
  <c r="C44" i="2"/>
  <c r="F34" i="2"/>
  <c r="C34" i="2"/>
  <c r="F24" i="2"/>
  <c r="C24" i="2"/>
  <c r="F93" i="2"/>
  <c r="C93" i="2"/>
  <c r="F83" i="2"/>
  <c r="C83" i="2"/>
  <c r="F73" i="2"/>
  <c r="C73" i="2"/>
  <c r="F63" i="2"/>
  <c r="C63" i="2"/>
  <c r="F53" i="2"/>
  <c r="C53" i="2"/>
  <c r="F43" i="2"/>
  <c r="C43" i="2"/>
  <c r="I43" i="2" s="1"/>
  <c r="F33" i="2"/>
  <c r="C33" i="2"/>
  <c r="C23" i="2"/>
  <c r="I23" i="2" s="1"/>
  <c r="F23" i="2"/>
  <c r="F92" i="2"/>
  <c r="C92" i="2"/>
  <c r="I92" i="2" s="1"/>
  <c r="F82" i="2"/>
  <c r="C82" i="2"/>
  <c r="I82" i="2" s="1"/>
  <c r="F72" i="2"/>
  <c r="C72" i="2"/>
  <c r="I72" i="2" s="1"/>
  <c r="C62" i="2"/>
  <c r="F62" i="2"/>
  <c r="C52" i="2"/>
  <c r="I52" i="2" s="1"/>
  <c r="F52" i="2"/>
  <c r="F42" i="2"/>
  <c r="C42" i="2"/>
  <c r="F32" i="2"/>
  <c r="C32" i="2"/>
  <c r="C22" i="2"/>
  <c r="I22" i="2" s="1"/>
  <c r="F22" i="2"/>
  <c r="F91" i="2"/>
  <c r="C91" i="2"/>
  <c r="F81" i="2"/>
  <c r="C81" i="2"/>
  <c r="I81" i="2" s="1"/>
  <c r="F71" i="2"/>
  <c r="C71" i="2"/>
  <c r="C61" i="2"/>
  <c r="I61" i="2" s="1"/>
  <c r="F61" i="2"/>
  <c r="C51" i="2"/>
  <c r="F51" i="2"/>
  <c r="F41" i="2"/>
  <c r="C41" i="2"/>
  <c r="C31" i="2"/>
  <c r="F31" i="2"/>
  <c r="C21" i="2"/>
  <c r="F21" i="2"/>
  <c r="C90" i="2"/>
  <c r="I90" i="2" s="1"/>
  <c r="F90" i="2"/>
  <c r="F80" i="2"/>
  <c r="C80" i="2"/>
  <c r="I80" i="2" s="1"/>
  <c r="F70" i="2"/>
  <c r="C70" i="2"/>
  <c r="C60" i="2"/>
  <c r="D60" i="2" s="1"/>
  <c r="F60" i="2"/>
  <c r="C50" i="2"/>
  <c r="I50" i="2" s="1"/>
  <c r="F50" i="2"/>
  <c r="C40" i="2"/>
  <c r="F40" i="2"/>
  <c r="F30" i="2"/>
  <c r="C30" i="2"/>
  <c r="I30" i="2" s="1"/>
  <c r="C20" i="2"/>
  <c r="I20" i="2" s="1"/>
  <c r="F20" i="2"/>
  <c r="C89" i="2"/>
  <c r="F89" i="2"/>
  <c r="F79" i="2"/>
  <c r="C79" i="2"/>
  <c r="F69" i="2"/>
  <c r="C69" i="2"/>
  <c r="D69" i="2" s="1"/>
  <c r="C59" i="2"/>
  <c r="I59" i="2" s="1"/>
  <c r="F59" i="2"/>
  <c r="C49" i="2"/>
  <c r="I49" i="2" s="1"/>
  <c r="F49" i="2"/>
  <c r="F39" i="2"/>
  <c r="C39" i="2"/>
  <c r="I39" i="2" s="1"/>
  <c r="F29" i="2"/>
  <c r="C29" i="2"/>
  <c r="C19" i="2"/>
  <c r="F19" i="2"/>
  <c r="C88" i="2"/>
  <c r="F88" i="2"/>
  <c r="C78" i="2"/>
  <c r="F78" i="2"/>
  <c r="F68" i="2"/>
  <c r="C68" i="2"/>
  <c r="C58" i="2"/>
  <c r="F58" i="2"/>
  <c r="C48" i="2"/>
  <c r="F48" i="2"/>
  <c r="C38" i="2"/>
  <c r="F38" i="2"/>
  <c r="F28" i="2"/>
  <c r="C28" i="2"/>
  <c r="D28" i="2" s="1"/>
  <c r="C18" i="2"/>
  <c r="F18" i="2"/>
  <c r="C97" i="2"/>
  <c r="I97" i="2" s="1"/>
  <c r="F97" i="2"/>
  <c r="C87" i="2"/>
  <c r="I87" i="2" s="1"/>
  <c r="F87" i="2"/>
  <c r="C77" i="2"/>
  <c r="F77" i="2"/>
  <c r="F67" i="2"/>
  <c r="C67" i="2"/>
  <c r="I67" i="2" s="1"/>
  <c r="C57" i="2"/>
  <c r="I57" i="2" s="1"/>
  <c r="F57" i="2"/>
  <c r="C47" i="2"/>
  <c r="F47" i="2"/>
  <c r="C37" i="2"/>
  <c r="F37" i="2"/>
  <c r="C27" i="2"/>
  <c r="I27" i="2" s="1"/>
  <c r="F27" i="2"/>
  <c r="F14" i="2"/>
  <c r="F17" i="2"/>
  <c r="F96" i="2"/>
  <c r="F16" i="2"/>
  <c r="I46" i="2"/>
  <c r="D75" i="2"/>
  <c r="D35" i="2"/>
  <c r="D55" i="2"/>
  <c r="I56" i="2"/>
  <c r="D65" i="2"/>
  <c r="D45" i="2"/>
  <c r="D25" i="2"/>
  <c r="D90" i="2" l="1"/>
  <c r="I69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I74" i="2"/>
  <c r="I79" i="2"/>
  <c r="D79" i="2"/>
  <c r="I63" i="2"/>
  <c r="D63" i="2"/>
  <c r="D34" i="2"/>
  <c r="I34" i="2"/>
  <c r="I84" i="2"/>
  <c r="D84" i="2"/>
  <c r="I47" i="2"/>
  <c r="D47" i="2"/>
  <c r="D58" i="2"/>
  <c r="I58" i="2"/>
  <c r="I21" i="2"/>
  <c r="D21" i="2"/>
  <c r="I73" i="2"/>
  <c r="D73" i="2"/>
  <c r="I44" i="2"/>
  <c r="D44" i="2"/>
  <c r="D94" i="2"/>
  <c r="I94" i="2"/>
  <c r="D29" i="2"/>
  <c r="I29" i="2"/>
  <c r="D89" i="2"/>
  <c r="I89" i="2"/>
  <c r="D31" i="2"/>
  <c r="I31" i="2"/>
  <c r="D42" i="2"/>
  <c r="I42" i="2"/>
  <c r="I70" i="2"/>
  <c r="D70" i="2"/>
  <c r="I41" i="2"/>
  <c r="D41" i="2"/>
  <c r="D91" i="2"/>
  <c r="I91" i="2"/>
  <c r="D33" i="2"/>
  <c r="I33" i="2"/>
  <c r="I83" i="2"/>
  <c r="D83" i="2"/>
  <c r="I54" i="2"/>
  <c r="D54" i="2"/>
  <c r="D71" i="2"/>
  <c r="I71" i="2"/>
  <c r="I68" i="2"/>
  <c r="D68" i="2"/>
  <c r="D92" i="2"/>
  <c r="I28" i="2"/>
  <c r="I60" i="2"/>
  <c r="I78" i="2"/>
  <c r="D78" i="2"/>
  <c r="I62" i="2"/>
  <c r="D62" i="2"/>
  <c r="D93" i="2"/>
  <c r="I93" i="2"/>
  <c r="D57" i="2"/>
  <c r="I77" i="2"/>
  <c r="D77" i="2"/>
  <c r="I64" i="2"/>
  <c r="D64" i="2"/>
  <c r="I38" i="2"/>
  <c r="D38" i="2"/>
  <c r="D51" i="2"/>
  <c r="I51" i="2"/>
  <c r="D23" i="2"/>
  <c r="D52" i="2"/>
  <c r="I32" i="2"/>
  <c r="D32" i="2"/>
  <c r="I53" i="2"/>
  <c r="D53" i="2"/>
  <c r="D24" i="2"/>
  <c r="I24" i="2"/>
  <c r="I88" i="2"/>
  <c r="D88" i="2"/>
  <c r="D20" i="2"/>
  <c r="D30" i="2"/>
  <c r="I37" i="2"/>
  <c r="D37" i="2"/>
  <c r="I48" i="2"/>
  <c r="D48" i="2"/>
  <c r="I40" i="2"/>
  <c r="D40" i="2"/>
  <c r="I16" i="2"/>
  <c r="D16" i="2"/>
  <c r="D14" i="2"/>
  <c r="I14" i="2"/>
  <c r="I17" i="2"/>
  <c r="D17" i="2"/>
  <c r="I18" i="2"/>
  <c r="D18" i="2"/>
  <c r="I15" i="2"/>
  <c r="D15" i="2"/>
  <c r="D19" i="2"/>
  <c r="I19" i="2"/>
  <c r="G10" i="1"/>
  <c r="H10" i="1" s="1" a="1"/>
  <c r="H10" i="1" s="1"/>
  <c r="G11" i="1"/>
  <c r="H11" i="1" s="1" a="1"/>
  <c r="H11" i="1" s="1"/>
  <c r="G12" i="1"/>
  <c r="H12" i="1" s="1" a="1"/>
  <c r="H12" i="1" s="1"/>
  <c r="G13" i="1"/>
  <c r="H13" i="1" s="1" a="1"/>
  <c r="H13" i="1" s="1"/>
  <c r="G14" i="1"/>
  <c r="H14" i="1" s="1" a="1"/>
  <c r="H14" i="1" s="1"/>
  <c r="G15" i="1"/>
  <c r="H15" i="1" s="1" a="1"/>
  <c r="H15" i="1" s="1"/>
  <c r="G16" i="1"/>
  <c r="H16" i="1" s="1" a="1"/>
  <c r="H16" i="1" s="1"/>
  <c r="G17" i="1"/>
  <c r="H17" i="1" s="1" a="1"/>
  <c r="H17" i="1" s="1"/>
  <c r="G18" i="1"/>
  <c r="H18" i="1" s="1" a="1"/>
  <c r="H18" i="1" s="1"/>
  <c r="G19" i="1"/>
  <c r="H19" i="1" s="1" a="1"/>
  <c r="H19" i="1" s="1"/>
  <c r="G20" i="1"/>
  <c r="H20" i="1" s="1" a="1"/>
  <c r="H20" i="1" s="1"/>
  <c r="G9" i="1"/>
  <c r="C9" i="2" l="1"/>
  <c r="I9" i="2" s="1"/>
  <c r="I16" i="1"/>
  <c r="F9" i="2" s="1"/>
  <c r="C8" i="2"/>
  <c r="I8" i="2" s="1"/>
  <c r="I15" i="1"/>
  <c r="F8" i="2" s="1"/>
  <c r="C7" i="2"/>
  <c r="I7" i="2" s="1"/>
  <c r="I14" i="1"/>
  <c r="F7" i="2" s="1"/>
  <c r="C6" i="2"/>
  <c r="I6" i="2" s="1"/>
  <c r="I13" i="1"/>
  <c r="F6" i="2" s="1"/>
  <c r="C5" i="2"/>
  <c r="D5" i="2" s="1"/>
  <c r="I12" i="1"/>
  <c r="F5" i="2" s="1"/>
  <c r="C10" i="2"/>
  <c r="I10" i="2" s="1"/>
  <c r="I17" i="1"/>
  <c r="F10" i="2" s="1"/>
  <c r="C4" i="2"/>
  <c r="D4" i="2" s="1"/>
  <c r="I11" i="1"/>
  <c r="F4" i="2" s="1"/>
  <c r="C13" i="2"/>
  <c r="D13" i="2" s="1"/>
  <c r="I20" i="1"/>
  <c r="F13" i="2" s="1"/>
  <c r="C12" i="2"/>
  <c r="I19" i="1"/>
  <c r="F12" i="2" s="1"/>
  <c r="H9" i="1" a="1"/>
  <c r="H9" i="1" s="1"/>
  <c r="I9" i="1" s="1"/>
  <c r="F2" i="2" s="1"/>
  <c r="C3" i="2"/>
  <c r="I3" i="2" s="1"/>
  <c r="I10" i="1"/>
  <c r="F3" i="2" s="1"/>
  <c r="C11" i="2"/>
  <c r="I11" i="2" s="1"/>
  <c r="I18" i="1"/>
  <c r="F11" i="2" s="1"/>
  <c r="D9" i="2" l="1"/>
  <c r="D10" i="2"/>
  <c r="D11" i="2"/>
  <c r="D3" i="2"/>
  <c r="D8" i="2"/>
  <c r="I13" i="2"/>
  <c r="C2" i="2"/>
  <c r="D2" i="2" s="1"/>
  <c r="I4" i="2"/>
  <c r="I5" i="2"/>
  <c r="D6" i="2"/>
  <c r="D7" i="2"/>
  <c r="D12" i="2"/>
  <c r="I12" i="2"/>
  <c r="I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<sst xmlns="http://schemas.openxmlformats.org/spreadsheetml/2006/main" count="822" uniqueCount="334">
  <si>
    <t>Plasmid sequencing ONT at BCL - Opentrons template</t>
  </si>
  <si>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</si>
  <si>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</si>
  <si>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</si>
  <si>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</si>
  <si>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</si>
  <si>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</si>
  <si>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ul water to 4.5</t>
  </si>
  <si>
    <t>Constants used for calculations:</t>
  </si>
  <si>
    <t>fmoles per rxn</t>
  </si>
  <si>
    <t>min pipetting vol</t>
  </si>
  <si>
    <t>ng/ul</t>
  </si>
  <si>
    <t>fmol/ul</t>
  </si>
  <si>
    <t>SQK-RBK110.96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</si>
  <si>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</si>
  <si>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</si>
  <si>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</si>
  <si>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</si>
  <si>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</si>
  <si>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</si>
  <si>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</si>
  <si>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</si>
  <si>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</si>
  <si>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</si>
  <si>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</si>
  <si>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</si>
  <si>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</si>
  <si>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</si>
  <si>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</si>
  <si>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</si>
  <si>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</si>
  <si>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</si>
  <si>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</si>
  <si>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</si>
  <si>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</si>
  <si>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</si>
  <si>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</si>
  <si>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</si>
  <si>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</si>
  <si>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</si>
  <si>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</si>
  <si>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</si>
  <si>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</si>
  <si>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</si>
  <si>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</si>
  <si>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</si>
  <si>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</si>
  <si>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</si>
  <si>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</si>
  <si>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</si>
  <si>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</si>
  <si>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</si>
  <si>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</si>
  <si>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</si>
  <si>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</si>
  <si>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</si>
  <si>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</si>
  <si>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</si>
  <si>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</si>
  <si>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</si>
  <si>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</si>
  <si>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</si>
  <si>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</si>
  <si>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</si>
  <si>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</si>
  <si>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</si>
  <si>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</si>
  <si>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</si>
  <si>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</si>
  <si>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</si>
  <si>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</si>
  <si>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</si>
  <si>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</si>
  <si>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</si>
  <si>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</si>
  <si>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</si>
  <si>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</si>
  <si>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</si>
  <si>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</si>
  <si>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</si>
  <si>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</si>
  <si>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</si>
  <si>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</si>
  <si>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</si>
  <si>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</si>
  <si>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</si>
  <si>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</si>
  <si>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</si>
  <si>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</si>
  <si>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</si>
  <si>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</si>
  <si>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</si>
  <si>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</si>
  <si>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</si>
  <si>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</si>
  <si>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</si>
  <si>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</si>
  <si>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</si>
  <si>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</si>
  <si>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</si>
  <si>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</si>
  <si>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</si>
  <si>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</si>
  <si>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</si>
  <si>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</si>
  <si>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</si>
  <si>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</si>
  <si>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</si>
  <si>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</si>
  <si>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</si>
  <si>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</si>
  <si>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</si>
  <si>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</si>
  <si>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</si>
  <si>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</si>
  <si>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</si>
  <si>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</si>
  <si>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</si>
  <si>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</si>
  <si>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</si>
  <si>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</si>
  <si>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</si>
  <si>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</si>
  <si>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</si>
  <si>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</si>
  <si>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</si>
  <si>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</si>
  <si>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</si>
  <si>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</si>
  <si>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</si>
  <si>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</si>
  <si>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</si>
  <si>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</si>
  <si>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</si>
  <si>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</si>
  <si>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</si>
  <si>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</si>
  <si>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</si>
  <si>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</si>
  <si>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</si>
  <si>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</si>
  <si>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</si>
  <si>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</si>
  <si>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</si>
  <si>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</si>
  <si>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</si>
  <si>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</si>
  <si>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</si>
  <si>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</si>
  <si>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</si>
  <si>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</si>
  <si>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</si>
  <si>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</si>
  <si>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</si>
  <si>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</si>
  <si>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</si>
  <si>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</si>
  <si>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</si>
  <si>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</si>
  <si>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</si>
  <si>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</si>
  <si>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</si>
  <si>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</si>
  <si>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</si>
  <si>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</si>
  <si>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</si>
  <si>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</si>
  <si>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</si>
  <si>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</si>
  <si>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</si>
  <si>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</si>
  <si>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</si>
  <si>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</si>
  <si>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</si>
  <si>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</si>
  <si>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</si>
  <si>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</si>
  <si>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</si>
  <si>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</si>
  <si>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</si>
  <si>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</si>
  <si>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</si>
  <si>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</si>
  <si>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</si>
  <si>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</si>
  <si>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</si>
  <si>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</si>
  <si>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</si>
  <si>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</si>
  <si>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</si>
  <si>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</si>
  <si>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</si>
  <si>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</si>
  <si>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</si>
  <si>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</si>
  <si>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</si>
  <si>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</si>
  <si>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</si>
  <si>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</si>
  <si>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</si>
  <si>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</si>
  <si>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</si>
  <si>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</si>
  <si>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</si>
  <si>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</si>
  <si>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</si>
  <si>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</si>
  <si>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</si>
  <si>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</si>
  <si>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</si>
  <si>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</si>
  <si>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</si>
  <si>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</si>
  <si>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</si>
  <si>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</si>
  <si>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</si>
  <si>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</si>
  <si>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</si>
  <si>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</si>
  <si>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</si>
  <si>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</si>
  <si>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</si>
  <si>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</si>
  <si>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</si>
  <si>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</si>
  <si>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</si>
  <si>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</si>
  <si>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</si>
  <si>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</si>
  <si>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</si>
  <si>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</si>
  <si>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</si>
  <si>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</si>
  <si>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</si>
  <si>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</si>
  <si>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</si>
  <si>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</si>
  <si>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</si>
  <si>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</si>
  <si>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</si>
  <si>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</si>
  <si>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</si>
  <si>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</si>
  <si>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</si>
  <si>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</si>
  <si>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</si>
  <si>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</si>
  <si>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</si>
  <si>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</si>
  <si>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</si>
  <si>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</si>
  <si>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</si>
  <si>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</si>
  <si>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</si>
  <si>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</si>
  <si>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</si>
  <si>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</si>
  <si>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</si>
  <si>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</si>
  <si>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</si>
  <si>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</si>
  <si>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</si>
  <si>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</si>
  <si>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</si>
  <si>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</si>
  <si>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</si>
  <si>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</si>
  <si>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</si>
  <si>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</si>
  <si>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</si>
  <si>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</si>
  <si>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</si>
  <si>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</si>
  <si>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</si>
  <si>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</si>
  <si>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</si>
  <si>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</si>
  <si>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</si>
  <si>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</si>
  <si>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</si>
  <si>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</si>
  <si>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</si>
  <si>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</si>
  <si>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</si>
  <si>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</si>
  <si>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</si>
  <si>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</si>
  <si>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</si>
  <si>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</si>
  <si>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</si>
  <si>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</si>
  <si>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</si>
  <si>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</si>
  <si>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</si>
  <si>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</si>
  <si>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</si>
  <si>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</si>
  <si>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</si>
  <si>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</si>
  <si>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</si>
  <si>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</si>
  <si>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</si>
  <si>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</si>
  <si>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</si>
  <si>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</si>
  <si>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</si>
  <si>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</si>
  <si>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</si>
  <si>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</si>
  <si>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</si>
  <si>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</si>
  <si>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</si>
  <si>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</si>
  <si>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</si>
  <si>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</si>
  <si>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</si>
  <si>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</si>
  <si>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</si>
  <si>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</si>
  <si>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This template is used to prepare the data for protocols/ont-plasmid.py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</si>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</sst>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6">
  <autoFilter ref="B8:K104" xr:uid="{59494247-6707-4A4B-A68E-97E8FDDD4AF4}"/>
  <tableColumns count="10">
    <tableColumn id="8" xr3:uid="{FA78698F-F611-D543-B141-D777144BECEE}" name="source well" dataDxfId="5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/ul" dataDxfId="4">
      <calculatedColumnFormula>F9/((E9*617.96)+36.04) * 1000000</calculatedColumnFormula>
    </tableColumn>
    <tableColumn id="5" xr3:uid="{6A4DD60B-B1AB-FF44-9E4F-4697D7C0CC9E}" name="ul plasmid" dataDxfId="3">
      <calculatedColumnFormula array="1">_xlfn.IFS(Table1[[#This Row],[fmol/ul]]=0,0,$J$5/Table1[[#This Row],[fmol/ul]]&lt;0.5,0.5,$J$5/Table1[[#This Row],[fmol/ul]]&gt;4.5,4.5,  TRUE, $J$5/Table1[[#This Row],[fmol/ul]])</calculatedColumnFormula>
    </tableColumn>
    <tableColumn id="6" xr3:uid="{53D08A06-9EBD-1143-A0BC-3E9BC0C89175}" name="ul water to 4.5" dataDxfId="2">
      <calculatedColumnFormula>IF(Table1[[#This Row],[ul plasmid]]=0,0,4.5-Table1[[#This Row],[ul plasmid]])</calculatedColumnFormula>
    </tableColumn>
    <tableColumn id="10" xr3:uid="{0EE7AD1A-A1CC-364C-B346-C43B6AB6BFEF}" name="dest well" dataDxfId="1"/>
    <tableColumn id="11" xr3:uid="{DDAE90F6-C57C-A64E-B7AF-286C3EB0FE38}" name="barcode well" dataDxfId="0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R105"/>
  <sheetViews>
    <sheetView tabSelected="1" zoomScaleNormal="100" workbookViewId="0">
      <selection activeCell="F18" sqref="F18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9" max="9" width="15.33203125" customWidth="1"/>
    <col min="10" max="10" width="11.5" customWidth="1"/>
    <col min="11" max="11" width="13.6640625" customWidth="1"/>
    <col min="12" max="12" width="16" customWidth="1"/>
    <col min="13" max="13" width="16.1640625" customWidth="1"/>
    <col min="15" max="15" width="12.5" customWidth="1"/>
    <col min="16" max="16" width="13.1640625" customWidth="1"/>
  </cols>
  <sheetData>
    <row r="1" spans="2:18" x14ac:dyDescent="0.2">
      <c r="B1" s="1" t="s">
        <v>0</v>
      </c>
    </row>
    <row r="2" spans="2:18" x14ac:dyDescent="0.2">
      <c r="B2" t="s">
        <v>13</v>
      </c>
    </row>
    <row r="4" spans="2:18" x14ac:dyDescent="0.2">
      <c r="B4" t="s">
        <v>319</v>
      </c>
      <c r="I4" s="1" t="s">
        <v>8</v>
      </c>
      <c r="M4" s="1" t="s">
        <v>320</v>
      </c>
    </row>
    <row r="5" spans="2:18" x14ac:dyDescent="0.2">
      <c r="B5" t="s">
        <v>1</v>
      </c>
      <c r="I5" t="s">
        <v>9</v>
      </c>
      <c r="J5">
        <v>20</v>
      </c>
    </row>
    <row r="6" spans="2:18" x14ac:dyDescent="0.2">
      <c r="B6" t="s">
        <v>2</v>
      </c>
      <c r="I6" t="s">
        <v>10</v>
      </c>
      <c r="J6">
        <v>0.5</v>
      </c>
      <c r="M6" t="s">
        <v>321</v>
      </c>
      <c r="N6" s="12" t="s">
        <v>322</v>
      </c>
      <c r="P6" t="s">
        <v>307</v>
      </c>
      <c r="Q6" t="s">
        <v>316</v>
      </c>
    </row>
    <row r="7" spans="2:18" x14ac:dyDescent="0.2">
      <c r="M7" t="s">
        <v>323</v>
      </c>
      <c r="N7" s="12">
        <v>4</v>
      </c>
      <c r="P7" t="s">
        <v>310</v>
      </c>
      <c r="Q7" t="s">
        <v>317</v>
      </c>
    </row>
    <row r="8" spans="2:18" x14ac:dyDescent="0.2">
      <c r="B8" s="5" t="s">
        <v>306</v>
      </c>
      <c r="C8" s="5" t="s">
        <v>3</v>
      </c>
      <c r="D8" s="5" t="s">
        <v>16</v>
      </c>
      <c r="E8" s="5" t="s">
        <v>4</v>
      </c>
      <c r="F8" s="5" t="s">
        <v>11</v>
      </c>
      <c r="G8" s="10" t="s">
        <v>12</v>
      </c>
      <c r="H8" s="10" t="s">
        <v>5</v>
      </c>
      <c r="I8" s="10" t="s">
        <v>7</v>
      </c>
      <c r="J8" s="10" t="s">
        <v>330</v>
      </c>
      <c r="K8" s="10" t="s">
        <v>329</v>
      </c>
      <c r="M8" t="s">
        <v>317</v>
      </c>
      <c r="N8" s="12" t="s">
        <v>325</v>
      </c>
      <c r="Q8" t="s">
        <v>313</v>
      </c>
      <c r="R8" t="s">
        <v>318</v>
      </c>
    </row>
    <row r="9" spans="2:18" x14ac:dyDescent="0.2">
      <c r="B9" s="2"/>
      <c r="G9" s="2">
        <f t="shared" ref="G9:G23" si="0">F9/((E9*617.96)+36.04) * 1000000</f>
        <v>0</v>
      </c>
      <c r="H9" s="2" cm="1">
        <f t="array" ref="H9">_xlfn.IFS(Table1[[#This Row],[fmol/ul]]=0,0,$J$5/Table1[[#This Row],[fmol/ul]]&lt;0.5,0.5,$J$5/Table1[[#This Row],[fmol/ul]]&gt;4.5,4.5,  TRUE, $J$5/Table1[[#This Row],[fmol/ul]])</f>
        <v>0</v>
      </c>
      <c r="I9" s="2">
        <f>IF(Table1[[#This Row],[ul plasmid]]=0,0,4.5-Table1[[#This Row],[ul plasmid]])</f>
        <v>0</v>
      </c>
      <c r="J9" s="9" t="s">
        <v>113</v>
      </c>
      <c r="K9" s="9" t="str">
        <f>_xlfn.XLOOKUP(Table1[[#This Row],[barcode]],Table2[name],Table2[well],"")</f>
        <v/>
      </c>
      <c r="M9" t="s">
        <v>328</v>
      </c>
      <c r="N9" s="12" t="s">
        <v>324</v>
      </c>
    </row>
    <row r="10" spans="2:18" x14ac:dyDescent="0.2">
      <c r="B10" s="2"/>
      <c r="G10" s="2">
        <f t="shared" si="0"/>
        <v>0</v>
      </c>
      <c r="H10" s="2" cm="1">
        <f t="array" ref="H10">_xlfn.IFS(Table1[[#This Row],[fmol/ul]]=0,0,$J$5/Table1[[#This Row],[fmol/ul]]&lt;0.5,0.5,$J$5/Table1[[#This Row],[fmol/ul]]&gt;4.5,4.5,  TRUE, $J$5/Table1[[#This Row],[fmol/ul]])</f>
        <v>0</v>
      </c>
      <c r="I10" s="2">
        <f>IF(Table1[[#This Row],[ul plasmid]]=0,0,4.5-Table1[[#This Row],[ul plasmid]])</f>
        <v>0</v>
      </c>
      <c r="J10" s="9" t="s">
        <v>114</v>
      </c>
      <c r="K10" s="9" t="str">
        <f>_xlfn.XLOOKUP(Table1[[#This Row],[barcode]],Table2[name],Table2[well],"")</f>
        <v/>
      </c>
      <c r="M10" t="s">
        <v>327</v>
      </c>
      <c r="N10" s="12" t="s">
        <v>326</v>
      </c>
    </row>
    <row r="11" spans="2:18" x14ac:dyDescent="0.2">
      <c r="B11" s="2"/>
      <c r="G11" s="2">
        <f t="shared" si="0"/>
        <v>0</v>
      </c>
      <c r="H11" s="2" cm="1">
        <f t="array" ref="H11">_xlfn.IFS(Table1[[#This Row],[fmol/ul]]=0,0,$J$5/Table1[[#This Row],[fmol/ul]]&lt;0.5,0.5,$J$5/Table1[[#This Row],[fmol/ul]]&gt;4.5,4.5,  TRUE, $J$5/Table1[[#This Row],[fmol/ul]])</f>
        <v>0</v>
      </c>
      <c r="I11" s="2">
        <f>IF(Table1[[#This Row],[ul plasmid]]=0,0,4.5-Table1[[#This Row],[ul plasmid]])</f>
        <v>0</v>
      </c>
      <c r="J11" s="9" t="s">
        <v>115</v>
      </c>
      <c r="K11" s="9" t="str">
        <f>_xlfn.XLOOKUP(Table1[[#This Row],[barcode]],Table2[name],Table2[well],"")</f>
        <v/>
      </c>
    </row>
    <row r="12" spans="2:18" x14ac:dyDescent="0.2">
      <c r="B12" s="2"/>
      <c r="G12" s="2">
        <f t="shared" si="0"/>
        <v>0</v>
      </c>
      <c r="H12" s="2" cm="1">
        <f t="array" ref="H12">_xlfn.IFS(Table1[[#This Row],[fmol/ul]]=0,0,$J$5/Table1[[#This Row],[fmol/ul]]&lt;0.5,0.5,$J$5/Table1[[#This Row],[fmol/ul]]&gt;4.5,4.5,  TRUE, $J$5/Table1[[#This Row],[fmol/ul]])</f>
        <v>0</v>
      </c>
      <c r="I12" s="2">
        <f>IF(Table1[[#This Row],[ul plasmid]]=0,0,4.5-Table1[[#This Row],[ul plasmid]])</f>
        <v>0</v>
      </c>
      <c r="J12" s="9" t="s">
        <v>116</v>
      </c>
      <c r="K12" s="9" t="str">
        <f>_xlfn.XLOOKUP(Table1[[#This Row],[barcode]],Table2[name],Table2[well],"")</f>
        <v/>
      </c>
      <c r="M12" t="s">
        <v>331</v>
      </c>
      <c r="N12" s="12" t="s">
        <v>332</v>
      </c>
    </row>
    <row r="13" spans="2:18" x14ac:dyDescent="0.2">
      <c r="B13" s="2"/>
      <c r="G13" s="2">
        <f t="shared" si="0"/>
        <v>0</v>
      </c>
      <c r="H13" s="2" cm="1">
        <f t="array" ref="H13">_xlfn.IFS(Table1[[#This Row],[fmol/ul]]=0,0,$J$5/Table1[[#This Row],[fmol/ul]]&lt;0.5,0.5,$J$5/Table1[[#This Row],[fmol/ul]]&gt;4.5,4.5,  TRUE, $J$5/Table1[[#This Row],[fmol/ul]])</f>
        <v>0</v>
      </c>
      <c r="I13" s="2">
        <f>IF(Table1[[#This Row],[ul plasmid]]=0,0,4.5-Table1[[#This Row],[ul plasmid]])</f>
        <v>0</v>
      </c>
      <c r="J13" s="9" t="s">
        <v>117</v>
      </c>
      <c r="K13" s="9" t="str">
        <f>_xlfn.XLOOKUP(Table1[[#This Row],[barcode]],Table2[name],Table2[well],"")</f>
        <v/>
      </c>
      <c r="M13" t="s">
        <v>333</v>
      </c>
      <c r="N13" s="11"/>
    </row>
    <row r="14" spans="2:18" x14ac:dyDescent="0.2">
      <c r="B14" s="2"/>
      <c r="G14" s="2">
        <f t="shared" si="0"/>
        <v>0</v>
      </c>
      <c r="H14" s="2" cm="1">
        <f t="array" ref="H14">_xlfn.IFS(Table1[[#This Row],[fmol/ul]]=0,0,$J$5/Table1[[#This Row],[fmol/ul]]&lt;0.5,0.5,$J$5/Table1[[#This Row],[fmol/ul]]&gt;4.5,4.5,  TRUE, $J$5/Table1[[#This Row],[fmol/ul]])</f>
        <v>0</v>
      </c>
      <c r="I14" s="2">
        <f>IF(Table1[[#This Row],[ul plasmid]]=0,0,4.5-Table1[[#This Row],[ul plasmid]])</f>
        <v>0</v>
      </c>
      <c r="J14" s="9" t="s">
        <v>118</v>
      </c>
      <c r="K14" s="9" t="str">
        <f>_xlfn.XLOOKUP(Table1[[#This Row],[barcode]],Table2[name],Table2[well],"")</f>
        <v/>
      </c>
    </row>
    <row r="15" spans="2:18" x14ac:dyDescent="0.2">
      <c r="B15" s="2"/>
      <c r="G15" s="2">
        <f t="shared" si="0"/>
        <v>0</v>
      </c>
      <c r="H15" s="2" cm="1">
        <f t="array" ref="H15">_xlfn.IFS(Table1[[#This Row],[fmol/ul]]=0,0,$J$5/Table1[[#This Row],[fmol/ul]]&lt;0.5,0.5,$J$5/Table1[[#This Row],[fmol/ul]]&gt;4.5,4.5,  TRUE, $J$5/Table1[[#This Row],[fmol/ul]])</f>
        <v>0</v>
      </c>
      <c r="I15" s="2">
        <f>IF(Table1[[#This Row],[ul plasmid]]=0,0,4.5-Table1[[#This Row],[ul plasmid]])</f>
        <v>0</v>
      </c>
      <c r="J15" s="9" t="s">
        <v>119</v>
      </c>
      <c r="K15" s="9" t="str">
        <f>_xlfn.XLOOKUP(Table1[[#This Row],[barcode]],Table2[name],Table2[well],"")</f>
        <v/>
      </c>
    </row>
    <row r="16" spans="2:18" x14ac:dyDescent="0.2">
      <c r="B16" s="2"/>
      <c r="G16" s="2">
        <f t="shared" si="0"/>
        <v>0</v>
      </c>
      <c r="H16" s="2" cm="1">
        <f t="array" ref="H16">_xlfn.IFS(Table1[[#This Row],[fmol/ul]]=0,0,$J$5/Table1[[#This Row],[fmol/ul]]&lt;0.5,0.5,$J$5/Table1[[#This Row],[fmol/ul]]&gt;4.5,4.5,  TRUE, $J$5/Table1[[#This Row],[fmol/ul]])</f>
        <v>0</v>
      </c>
      <c r="I16" s="2">
        <f>IF(Table1[[#This Row],[ul plasmid]]=0,0,4.5-Table1[[#This Row],[ul plasmid]])</f>
        <v>0</v>
      </c>
      <c r="J16" s="9" t="s">
        <v>120</v>
      </c>
      <c r="K16" s="9" t="str">
        <f>_xlfn.XLOOKUP(Table1[[#This Row],[barcode]],Table2[name],Table2[well],"")</f>
        <v/>
      </c>
    </row>
    <row r="17" spans="2:11" x14ac:dyDescent="0.2">
      <c r="B17" s="2"/>
      <c r="G17" s="2">
        <f t="shared" si="0"/>
        <v>0</v>
      </c>
      <c r="H17" s="2" cm="1">
        <f t="array" ref="H17">_xlfn.IFS(Table1[[#This Row],[fmol/ul]]=0,0,$J$5/Table1[[#This Row],[fmol/ul]]&lt;0.5,0.5,$J$5/Table1[[#This Row],[fmol/ul]]&gt;4.5,4.5,  TRUE, $J$5/Table1[[#This Row],[fmol/ul]])</f>
        <v>0</v>
      </c>
      <c r="I17" s="2">
        <f>IF(Table1[[#This Row],[ul plasmid]]=0,0,4.5-Table1[[#This Row],[ul plasmid]])</f>
        <v>0</v>
      </c>
      <c r="J17" s="9" t="s">
        <v>121</v>
      </c>
      <c r="K17" s="9" t="str">
        <f>_xlfn.XLOOKUP(Table1[[#This Row],[barcode]],Table2[name],Table2[well],"")</f>
        <v/>
      </c>
    </row>
    <row r="18" spans="2:11" x14ac:dyDescent="0.2">
      <c r="B18" s="2"/>
      <c r="G18" s="2">
        <f t="shared" si="0"/>
        <v>0</v>
      </c>
      <c r="H18" s="2" cm="1">
        <f t="array" ref="H18">_xlfn.IFS(Table1[[#This Row],[fmol/ul]]=0,0,$J$5/Table1[[#This Row],[fmol/ul]]&lt;0.5,0.5,$J$5/Table1[[#This Row],[fmol/ul]]&gt;4.5,4.5,  TRUE, $J$5/Table1[[#This Row],[fmol/ul]])</f>
        <v>0</v>
      </c>
      <c r="I18" s="2">
        <f>IF(Table1[[#This Row],[ul plasmid]]=0,0,4.5-Table1[[#This Row],[ul plasmid]])</f>
        <v>0</v>
      </c>
      <c r="J18" s="9" t="s">
        <v>122</v>
      </c>
      <c r="K18" s="9" t="str">
        <f>_xlfn.XLOOKUP(Table1[[#This Row],[barcode]],Table2[name],Table2[well],"")</f>
        <v/>
      </c>
    </row>
    <row r="19" spans="2:11" x14ac:dyDescent="0.2">
      <c r="B19" s="2"/>
      <c r="G19" s="2">
        <f t="shared" si="0"/>
        <v>0</v>
      </c>
      <c r="H19" s="2" cm="1">
        <f t="array" ref="H19">_xlfn.IFS(Table1[[#This Row],[fmol/ul]]=0,0,$J$5/Table1[[#This Row],[fmol/ul]]&lt;0.5,0.5,$J$5/Table1[[#This Row],[fmol/ul]]&gt;4.5,4.5,  TRUE, $J$5/Table1[[#This Row],[fmol/ul]])</f>
        <v>0</v>
      </c>
      <c r="I19" s="2">
        <f>IF(Table1[[#This Row],[ul plasmid]]=0,0,4.5-Table1[[#This Row],[ul plasmid]])</f>
        <v>0</v>
      </c>
      <c r="J19" s="9" t="s">
        <v>123</v>
      </c>
      <c r="K19" s="9" t="str">
        <f>_xlfn.XLOOKUP(Table1[[#This Row],[barcode]],Table2[name],Table2[well],"")</f>
        <v/>
      </c>
    </row>
    <row r="20" spans="2:11" x14ac:dyDescent="0.2">
      <c r="B20" s="2"/>
      <c r="G20" s="2">
        <f t="shared" si="0"/>
        <v>0</v>
      </c>
      <c r="H20" s="2" cm="1">
        <f t="array" ref="H20">_xlfn.IFS(Table1[[#This Row],[fmol/ul]]=0,0,$J$5/Table1[[#This Row],[fmol/ul]]&lt;0.5,0.5,$J$5/Table1[[#This Row],[fmol/ul]]&gt;4.5,4.5,  TRUE, $J$5/Table1[[#This Row],[fmol/ul]])</f>
        <v>0</v>
      </c>
      <c r="I20" s="2">
        <f>IF(Table1[[#This Row],[ul plasmid]]=0,0,4.5-Table1[[#This Row],[ul plasmid]])</f>
        <v>0</v>
      </c>
      <c r="J20" s="9" t="s">
        <v>124</v>
      </c>
      <c r="K20" s="9" t="str">
        <f>_xlfn.XLOOKUP(Table1[[#This Row],[barcode]],Table2[name],Table2[well],"")</f>
        <v/>
      </c>
    </row>
    <row r="21" spans="2:11" x14ac:dyDescent="0.2">
      <c r="B21" s="2"/>
      <c r="G21" s="2">
        <f t="shared" si="0"/>
        <v>0</v>
      </c>
      <c r="H21" s="2" cm="1">
        <f t="array" ref="H21">_xlfn.IFS(Table1[[#This Row],[fmol/ul]]=0,0,$J$5/Table1[[#This Row],[fmol/ul]]&lt;0.5,0.5,$J$5/Table1[[#This Row],[fmol/ul]]&gt;4.5,4.5,  TRUE, $J$5/Table1[[#This Row],[fmol/ul]])</f>
        <v>0</v>
      </c>
      <c r="I21" s="2">
        <f>IF(Table1[[#This Row],[ul plasmid]]=0,0,4.5-Table1[[#This Row],[ul plasmid]])</f>
        <v>0</v>
      </c>
      <c r="J21" s="9" t="s">
        <v>125</v>
      </c>
      <c r="K21" s="9" t="str">
        <f>_xlfn.XLOOKUP(Table1[[#This Row],[barcode]],Table2[name],Table2[well],"")</f>
        <v/>
      </c>
    </row>
    <row r="22" spans="2:11" x14ac:dyDescent="0.2">
      <c r="B22" s="2"/>
      <c r="G22" s="2">
        <f t="shared" si="0"/>
        <v>0</v>
      </c>
      <c r="H22" s="2" cm="1">
        <f t="array" ref="H22">_xlfn.IFS(Table1[[#This Row],[fmol/ul]]=0,0,$J$5/Table1[[#This Row],[fmol/ul]]&lt;0.5,0.5,$J$5/Table1[[#This Row],[fmol/ul]]&gt;4.5,4.5,  TRUE, $J$5/Table1[[#This Row],[fmol/ul]])</f>
        <v>0</v>
      </c>
      <c r="I22" s="2">
        <f>IF(Table1[[#This Row],[ul plasmid]]=0,0,4.5-Table1[[#This Row],[ul plasmid]])</f>
        <v>0</v>
      </c>
      <c r="J22" s="9" t="s">
        <v>126</v>
      </c>
      <c r="K22" s="9" t="str">
        <f>_xlfn.XLOOKUP(Table1[[#This Row],[barcode]],Table2[name],Table2[well],"")</f>
        <v/>
      </c>
    </row>
    <row r="23" spans="2:11" x14ac:dyDescent="0.2">
      <c r="B23" s="2"/>
      <c r="G23" s="2">
        <f t="shared" si="0"/>
        <v>0</v>
      </c>
      <c r="H23" s="2" cm="1">
        <f t="array" ref="H23">_xlfn.IFS(Table1[[#This Row],[fmol/ul]]=0,0,$J$5/Table1[[#This Row],[fmol/ul]]&lt;0.5,0.5,$J$5/Table1[[#This Row],[fmol/ul]]&gt;4.5,4.5,  TRUE, $J$5/Table1[[#This Row],[fmol/ul]])</f>
        <v>0</v>
      </c>
      <c r="I23" s="2">
        <f>IF(Table1[[#This Row],[ul plasmid]]=0,0,4.5-Table1[[#This Row],[ul plasmid]])</f>
        <v>0</v>
      </c>
      <c r="J23" s="9" t="s">
        <v>127</v>
      </c>
      <c r="K23" s="9" t="str">
        <f>_xlfn.XLOOKUP(Table1[[#This Row],[barcode]],Table2[name],Table2[well],"")</f>
        <v/>
      </c>
    </row>
    <row r="24" spans="2:11" x14ac:dyDescent="0.2">
      <c r="B24" s="2"/>
      <c r="G24" s="2">
        <f t="shared" ref="G24" si="1">F24/((E24*617.96)+36.04) * 1000000</f>
        <v>0</v>
      </c>
      <c r="H24" s="2" cm="1">
        <f t="array" ref="H24">_xlfn.IFS(Table1[[#This Row],[fmol/ul]]=0,0,$J$5/Table1[[#This Row],[fmol/ul]]&lt;0.5,0.5,$J$5/Table1[[#This Row],[fmol/ul]]&gt;4.5,4.5,  TRUE, $J$5/Table1[[#This Row],[fmol/ul]])</f>
        <v>0</v>
      </c>
      <c r="I24" s="2">
        <f>IF(Table1[[#This Row],[ul plasmid]]=0,0,4.5-Table1[[#This Row],[ul plasmid]])</f>
        <v>0</v>
      </c>
      <c r="J24" s="9" t="s">
        <v>128</v>
      </c>
      <c r="K24" s="9" t="str">
        <f>_xlfn.XLOOKUP(Table1[[#This Row],[barcode]],Table2[name],Table2[well],"")</f>
        <v/>
      </c>
    </row>
    <row r="25" spans="2:11" x14ac:dyDescent="0.2">
      <c r="B25" s="2" t="s">
        <v>113</v>
      </c>
      <c r="C25" t="s">
        <v>6</v>
      </c>
      <c r="D25" t="s">
        <v>218</v>
      </c>
      <c r="E25">
        <v>5000</v>
      </c>
      <c r="F25">
        <v>40</v>
      </c>
      <c r="G25" s="2">
        <f t="shared" ref="G25:G38" si="2">F25/((E25*617.96)+36.04) * 1000000</f>
        <v>12.945670735331316</v>
      </c>
      <c r="H25" s="2" cm="1">
        <f t="array" ref="H25">_xlfn.IFS(Table1[[#This Row],[fmol/ul]]=0,0,$J$5/Table1[[#This Row],[fmol/ul]]&lt;0.5,0.5,$J$5/Table1[[#This Row],[fmol/ul]]&gt;4.5,4.5,  TRUE, $J$5/Table1[[#This Row],[fmol/ul]])</f>
        <v>1.5449180199999999</v>
      </c>
      <c r="I25" s="2">
        <f>IF(Table1[[#This Row],[ul plasmid]]=0,0,4.5-Table1[[#This Row],[ul plasmid]])</f>
        <v>2.9550819800000001</v>
      </c>
      <c r="J25" s="9" t="s">
        <v>129</v>
      </c>
      <c r="K25" s="9" t="str">
        <f>_xlfn.XLOOKUP(Table1[[#This Row],[barcode]],Table2[name],Table2[well],"")</f>
        <v>A02</v>
      </c>
    </row>
    <row r="26" spans="2:11" x14ac:dyDescent="0.2">
      <c r="B26" s="2"/>
      <c r="G26" s="2">
        <f t="shared" si="2"/>
        <v>0</v>
      </c>
      <c r="H26" s="2" cm="1">
        <f t="array" ref="H26">_xlfn.IFS(Table1[[#This Row],[fmol/ul]]=0,0,$J$5/Table1[[#This Row],[fmol/ul]]&lt;0.5,0.5,$J$5/Table1[[#This Row],[fmol/ul]]&gt;4.5,4.5,  TRUE, $J$5/Table1[[#This Row],[fmol/ul]])</f>
        <v>0</v>
      </c>
      <c r="I26" s="2">
        <f>IF(Table1[[#This Row],[ul plasmid]]=0,0,4.5-Table1[[#This Row],[ul plasmid]])</f>
        <v>0</v>
      </c>
      <c r="J26" s="9" t="s">
        <v>130</v>
      </c>
      <c r="K26" s="9" t="str">
        <f>_xlfn.XLOOKUP(Table1[[#This Row],[barcode]],Table2[name],Table2[well],"")</f>
        <v/>
      </c>
    </row>
    <row r="27" spans="2:11" x14ac:dyDescent="0.2">
      <c r="B27" s="2"/>
      <c r="G27" s="2">
        <f t="shared" si="2"/>
        <v>0</v>
      </c>
      <c r="H27" s="2" cm="1">
        <f t="array" ref="H27">_xlfn.IFS(Table1[[#This Row],[fmol/ul]]=0,0,$J$5/Table1[[#This Row],[fmol/ul]]&lt;0.5,0.5,$J$5/Table1[[#This Row],[fmol/ul]]&gt;4.5,4.5,  TRUE, $J$5/Table1[[#This Row],[fmol/ul]])</f>
        <v>0</v>
      </c>
      <c r="I27" s="2">
        <f>IF(Table1[[#This Row],[ul plasmid]]=0,0,4.5-Table1[[#This Row],[ul plasmid]])</f>
        <v>0</v>
      </c>
      <c r="J27" s="9" t="s">
        <v>131</v>
      </c>
      <c r="K27" s="9" t="str">
        <f>_xlfn.XLOOKUP(Table1[[#This Row],[barcode]],Table2[name],Table2[well],"")</f>
        <v/>
      </c>
    </row>
    <row r="28" spans="2:11" x14ac:dyDescent="0.2">
      <c r="B28" s="2"/>
      <c r="G28" s="2">
        <f t="shared" si="2"/>
        <v>0</v>
      </c>
      <c r="H28" s="2" cm="1">
        <f t="array" ref="H28">_xlfn.IFS(Table1[[#This Row],[fmol/ul]]=0,0,$J$5/Table1[[#This Row],[fmol/ul]]&lt;0.5,0.5,$J$5/Table1[[#This Row],[fmol/ul]]&gt;4.5,4.5,  TRUE, $J$5/Table1[[#This Row],[fmol/ul]])</f>
        <v>0</v>
      </c>
      <c r="I28" s="2">
        <f>IF(Table1[[#This Row],[ul plasmid]]=0,0,4.5-Table1[[#This Row],[ul plasmid]])</f>
        <v>0</v>
      </c>
      <c r="J28" s="9" t="s">
        <v>132</v>
      </c>
      <c r="K28" s="9" t="str">
        <f>_xlfn.XLOOKUP(Table1[[#This Row],[barcode]],Table2[name],Table2[well],"")</f>
        <v/>
      </c>
    </row>
    <row r="29" spans="2:11" x14ac:dyDescent="0.2">
      <c r="B29" s="2"/>
      <c r="G29" s="2">
        <f t="shared" si="2"/>
        <v>0</v>
      </c>
      <c r="H29" s="2" cm="1">
        <f t="array" ref="H29">_xlfn.IFS(Table1[[#This Row],[fmol/ul]]=0,0,$J$5/Table1[[#This Row],[fmol/ul]]&lt;0.5,0.5,$J$5/Table1[[#This Row],[fmol/ul]]&gt;4.5,4.5,  TRUE, $J$5/Table1[[#This Row],[fmol/ul]])</f>
        <v>0</v>
      </c>
      <c r="I29" s="2">
        <f>IF(Table1[[#This Row],[ul plasmid]]=0,0,4.5-Table1[[#This Row],[ul plasmid]])</f>
        <v>0</v>
      </c>
      <c r="J29" s="9" t="s">
        <v>133</v>
      </c>
      <c r="K29" s="9" t="str">
        <f>_xlfn.XLOOKUP(Table1[[#This Row],[barcode]],Table2[name],Table2[well],"")</f>
        <v/>
      </c>
    </row>
    <row r="30" spans="2:11" x14ac:dyDescent="0.2">
      <c r="B30" s="2"/>
      <c r="G30" s="2">
        <f t="shared" si="2"/>
        <v>0</v>
      </c>
      <c r="H30" s="2" cm="1">
        <f t="array" ref="H30">_xlfn.IFS(Table1[[#This Row],[fmol/ul]]=0,0,$J$5/Table1[[#This Row],[fmol/ul]]&lt;0.5,0.5,$J$5/Table1[[#This Row],[fmol/ul]]&gt;4.5,4.5,  TRUE, $J$5/Table1[[#This Row],[fmol/ul]])</f>
        <v>0</v>
      </c>
      <c r="I30" s="2">
        <f>IF(Table1[[#This Row],[ul plasmid]]=0,0,4.5-Table1[[#This Row],[ul plasmid]])</f>
        <v>0</v>
      </c>
      <c r="J30" s="9" t="s">
        <v>134</v>
      </c>
      <c r="K30" s="9" t="str">
        <f>_xlfn.XLOOKUP(Table1[[#This Row],[barcode]],Table2[name],Table2[well],"")</f>
        <v/>
      </c>
    </row>
    <row r="31" spans="2:11" x14ac:dyDescent="0.2">
      <c r="B31" s="2"/>
      <c r="G31" s="2">
        <f t="shared" si="2"/>
        <v>0</v>
      </c>
      <c r="H31" s="2" cm="1">
        <f t="array" ref="H31">_xlfn.IFS(Table1[[#This Row],[fmol/ul]]=0,0,$J$5/Table1[[#This Row],[fmol/ul]]&lt;0.5,0.5,$J$5/Table1[[#This Row],[fmol/ul]]&gt;4.5,4.5,  TRUE, $J$5/Table1[[#This Row],[fmol/ul]])</f>
        <v>0</v>
      </c>
      <c r="I31" s="2">
        <f>IF(Table1[[#This Row],[ul plasmid]]=0,0,4.5-Table1[[#This Row],[ul plasmid]])</f>
        <v>0</v>
      </c>
      <c r="J31" s="9" t="s">
        <v>135</v>
      </c>
      <c r="K31" s="9" t="str">
        <f>_xlfn.XLOOKUP(Table1[[#This Row],[barcode]],Table2[name],Table2[well],"")</f>
        <v/>
      </c>
    </row>
    <row r="32" spans="2:11" x14ac:dyDescent="0.2">
      <c r="B32" s="2"/>
      <c r="G32" s="2">
        <f t="shared" si="2"/>
        <v>0</v>
      </c>
      <c r="H32" s="2" cm="1">
        <f t="array" ref="H32">_xlfn.IFS(Table1[[#This Row],[fmol/ul]]=0,0,$J$5/Table1[[#This Row],[fmol/ul]]&lt;0.5,0.5,$J$5/Table1[[#This Row],[fmol/ul]]&gt;4.5,4.5,  TRUE, $J$5/Table1[[#This Row],[fmol/ul]])</f>
        <v>0</v>
      </c>
      <c r="I32" s="2">
        <f>IF(Table1[[#This Row],[ul plasmid]]=0,0,4.5-Table1[[#This Row],[ul plasmid]])</f>
        <v>0</v>
      </c>
      <c r="J32" s="9" t="s">
        <v>136</v>
      </c>
      <c r="K32" s="9" t="str">
        <f>_xlfn.XLOOKUP(Table1[[#This Row],[barcode]],Table2[name],Table2[well],"")</f>
        <v/>
      </c>
    </row>
    <row r="33" spans="2:11" x14ac:dyDescent="0.2">
      <c r="B33" s="2"/>
      <c r="G33" s="2">
        <f t="shared" si="2"/>
        <v>0</v>
      </c>
      <c r="H33" s="2" cm="1">
        <f t="array" ref="H33">_xlfn.IFS(Table1[[#This Row],[fmol/ul]]=0,0,$J$5/Table1[[#This Row],[fmol/ul]]&lt;0.5,0.5,$J$5/Table1[[#This Row],[fmol/ul]]&gt;4.5,4.5,  TRUE, $J$5/Table1[[#This Row],[fmol/ul]])</f>
        <v>0</v>
      </c>
      <c r="I33" s="2">
        <f>IF(Table1[[#This Row],[ul plasmid]]=0,0,4.5-Table1[[#This Row],[ul plasmid]])</f>
        <v>0</v>
      </c>
      <c r="J33" s="9" t="s">
        <v>137</v>
      </c>
      <c r="K33" s="9" t="str">
        <f>_xlfn.XLOOKUP(Table1[[#This Row],[barcode]],Table2[name],Table2[well],"")</f>
        <v/>
      </c>
    </row>
    <row r="34" spans="2:11" x14ac:dyDescent="0.2">
      <c r="B34" s="2"/>
      <c r="G34" s="2">
        <f t="shared" si="2"/>
        <v>0</v>
      </c>
      <c r="H34" s="2" cm="1">
        <f t="array" ref="H34">_xlfn.IFS(Table1[[#This Row],[fmol/ul]]=0,0,$J$5/Table1[[#This Row],[fmol/ul]]&lt;0.5,0.5,$J$5/Table1[[#This Row],[fmol/ul]]&gt;4.5,4.5,  TRUE, $J$5/Table1[[#This Row],[fmol/ul]])</f>
        <v>0</v>
      </c>
      <c r="I34" s="2">
        <f>IF(Table1[[#This Row],[ul plasmid]]=0,0,4.5-Table1[[#This Row],[ul plasmid]])</f>
        <v>0</v>
      </c>
      <c r="J34" s="9" t="s">
        <v>138</v>
      </c>
      <c r="K34" s="9" t="str">
        <f>_xlfn.XLOOKUP(Table1[[#This Row],[barcode]],Table2[name],Table2[well],"")</f>
        <v/>
      </c>
    </row>
    <row r="35" spans="2:11" x14ac:dyDescent="0.2">
      <c r="B35" s="2"/>
      <c r="G35" s="2">
        <f t="shared" si="2"/>
        <v>0</v>
      </c>
      <c r="H35" s="2" cm="1">
        <f t="array" ref="H35">_xlfn.IFS(Table1[[#This Row],[fmol/ul]]=0,0,$J$5/Table1[[#This Row],[fmol/ul]]&lt;0.5,0.5,$J$5/Table1[[#This Row],[fmol/ul]]&gt;4.5,4.5,  TRUE, $J$5/Table1[[#This Row],[fmol/ul]])</f>
        <v>0</v>
      </c>
      <c r="I35" s="2">
        <f>IF(Table1[[#This Row],[ul plasmid]]=0,0,4.5-Table1[[#This Row],[ul plasmid]])</f>
        <v>0</v>
      </c>
      <c r="J35" s="9" t="s">
        <v>139</v>
      </c>
      <c r="K35" s="9" t="str">
        <f>_xlfn.XLOOKUP(Table1[[#This Row],[barcode]],Table2[name],Table2[well],"")</f>
        <v/>
      </c>
    </row>
    <row r="36" spans="2:11" x14ac:dyDescent="0.2">
      <c r="B36" s="2"/>
      <c r="G36" s="2">
        <f t="shared" si="2"/>
        <v>0</v>
      </c>
      <c r="H36" s="2" cm="1">
        <f t="array" ref="H36">_xlfn.IFS(Table1[[#This Row],[fmol/ul]]=0,0,$J$5/Table1[[#This Row],[fmol/ul]]&lt;0.5,0.5,$J$5/Table1[[#This Row],[fmol/ul]]&gt;4.5,4.5,  TRUE, $J$5/Table1[[#This Row],[fmol/ul]])</f>
        <v>0</v>
      </c>
      <c r="I36" s="2">
        <f>IF(Table1[[#This Row],[ul plasmid]]=0,0,4.5-Table1[[#This Row],[ul plasmid]])</f>
        <v>0</v>
      </c>
      <c r="J36" s="9" t="s">
        <v>140</v>
      </c>
      <c r="K36" s="9" t="str">
        <f>_xlfn.XLOOKUP(Table1[[#This Row],[barcode]],Table2[name],Table2[well],"")</f>
        <v/>
      </c>
    </row>
    <row r="37" spans="2:11" x14ac:dyDescent="0.2">
      <c r="B37" s="2"/>
      <c r="G37" s="2">
        <f t="shared" si="2"/>
        <v>0</v>
      </c>
      <c r="H37" s="2" cm="1">
        <f t="array" ref="H37">_xlfn.IFS(Table1[[#This Row],[fmol/ul]]=0,0,$J$5/Table1[[#This Row],[fmol/ul]]&lt;0.5,0.5,$J$5/Table1[[#This Row],[fmol/ul]]&gt;4.5,4.5,  TRUE, $J$5/Table1[[#This Row],[fmol/ul]])</f>
        <v>0</v>
      </c>
      <c r="I37" s="2">
        <f>IF(Table1[[#This Row],[ul plasmid]]=0,0,4.5-Table1[[#This Row],[ul plasmid]])</f>
        <v>0</v>
      </c>
      <c r="J37" s="9" t="s">
        <v>141</v>
      </c>
      <c r="K37" s="9" t="str">
        <f>_xlfn.XLOOKUP(Table1[[#This Row],[barcode]],Table2[name],Table2[well],"")</f>
        <v/>
      </c>
    </row>
    <row r="38" spans="2:11" x14ac:dyDescent="0.2">
      <c r="B38" s="2"/>
      <c r="G38" s="2">
        <f t="shared" si="2"/>
        <v>0</v>
      </c>
      <c r="H38" s="2" cm="1">
        <f t="array" ref="H38">_xlfn.IFS(Table1[[#This Row],[fmol/ul]]=0,0,$J$5/Table1[[#This Row],[fmol/ul]]&lt;0.5,0.5,$J$5/Table1[[#This Row],[fmol/ul]]&gt;4.5,4.5,  TRUE, $J$5/Table1[[#This Row],[fmol/ul]])</f>
        <v>0</v>
      </c>
      <c r="I38" s="2">
        <f>IF(Table1[[#This Row],[ul plasmid]]=0,0,4.5-Table1[[#This Row],[ul plasmid]])</f>
        <v>0</v>
      </c>
      <c r="J38" s="9" t="s">
        <v>142</v>
      </c>
      <c r="K38" s="9" t="str">
        <f>_xlfn.XLOOKUP(Table1[[#This Row],[barcode]],Table2[name],Table2[well],"")</f>
        <v/>
      </c>
    </row>
    <row r="39" spans="2:11" x14ac:dyDescent="0.2">
      <c r="B39" s="2"/>
      <c r="G39" s="2">
        <f t="shared" ref="G39:G57" si="3">F39/((E39*617.96)+36.04) * 1000000</f>
        <v>0</v>
      </c>
      <c r="H39" s="2" cm="1">
        <f t="array" ref="H39">_xlfn.IFS(Table1[[#This Row],[fmol/ul]]=0,0,$J$5/Table1[[#This Row],[fmol/ul]]&lt;0.5,0.5,$J$5/Table1[[#This Row],[fmol/ul]]&gt;4.5,4.5,  TRUE, $J$5/Table1[[#This Row],[fmol/ul]])</f>
        <v>0</v>
      </c>
      <c r="I39" s="2">
        <f>IF(Table1[[#This Row],[ul plasmid]]=0,0,4.5-Table1[[#This Row],[ul plasmid]])</f>
        <v>0</v>
      </c>
      <c r="J39" s="9" t="s">
        <v>143</v>
      </c>
      <c r="K39" s="9" t="str">
        <f>_xlfn.XLOOKUP(Table1[[#This Row],[barcode]],Table2[name],Table2[well],"")</f>
        <v/>
      </c>
    </row>
    <row r="40" spans="2:11" x14ac:dyDescent="0.2">
      <c r="B40" s="2"/>
      <c r="G40" s="2">
        <f t="shared" si="3"/>
        <v>0</v>
      </c>
      <c r="H40" s="2" cm="1">
        <f t="array" ref="H40">_xlfn.IFS(Table1[[#This Row],[fmol/ul]]=0,0,$J$5/Table1[[#This Row],[fmol/ul]]&lt;0.5,0.5,$J$5/Table1[[#This Row],[fmol/ul]]&gt;4.5,4.5,  TRUE, $J$5/Table1[[#This Row],[fmol/ul]])</f>
        <v>0</v>
      </c>
      <c r="I40" s="2">
        <f>IF(Table1[[#This Row],[ul plasmid]]=0,0,4.5-Table1[[#This Row],[ul plasmid]])</f>
        <v>0</v>
      </c>
      <c r="J40" s="9" t="s">
        <v>144</v>
      </c>
      <c r="K40" s="9" t="str">
        <f>_xlfn.XLOOKUP(Table1[[#This Row],[barcode]],Table2[name],Table2[well],"")</f>
        <v/>
      </c>
    </row>
    <row r="41" spans="2:11" x14ac:dyDescent="0.2">
      <c r="B41" s="2"/>
      <c r="G41" s="2">
        <f t="shared" si="3"/>
        <v>0</v>
      </c>
      <c r="H41" s="2" cm="1">
        <f t="array" ref="H41">_xlfn.IFS(Table1[[#This Row],[fmol/ul]]=0,0,$J$5/Table1[[#This Row],[fmol/ul]]&lt;0.5,0.5,$J$5/Table1[[#This Row],[fmol/ul]]&gt;4.5,4.5,  TRUE, $J$5/Table1[[#This Row],[fmol/ul]])</f>
        <v>0</v>
      </c>
      <c r="I41" s="2">
        <f>IF(Table1[[#This Row],[ul plasmid]]=0,0,4.5-Table1[[#This Row],[ul plasmid]])</f>
        <v>0</v>
      </c>
      <c r="J41" s="9" t="s">
        <v>145</v>
      </c>
      <c r="K41" s="9" t="str">
        <f>_xlfn.XLOOKUP(Table1[[#This Row],[barcode]],Table2[name],Table2[well],"")</f>
        <v/>
      </c>
    </row>
    <row r="42" spans="2:11" x14ac:dyDescent="0.2">
      <c r="B42" s="2"/>
      <c r="G42" s="2">
        <f t="shared" si="3"/>
        <v>0</v>
      </c>
      <c r="H42" s="2" cm="1">
        <f t="array" ref="H42">_xlfn.IFS(Table1[[#This Row],[fmol/ul]]=0,0,$J$5/Table1[[#This Row],[fmol/ul]]&lt;0.5,0.5,$J$5/Table1[[#This Row],[fmol/ul]]&gt;4.5,4.5,  TRUE, $J$5/Table1[[#This Row],[fmol/ul]])</f>
        <v>0</v>
      </c>
      <c r="I42" s="2">
        <f>IF(Table1[[#This Row],[ul plasmid]]=0,0,4.5-Table1[[#This Row],[ul plasmid]])</f>
        <v>0</v>
      </c>
      <c r="J42" s="9" t="s">
        <v>146</v>
      </c>
      <c r="K42" s="9" t="str">
        <f>_xlfn.XLOOKUP(Table1[[#This Row],[barcode]],Table2[name],Table2[well],"")</f>
        <v/>
      </c>
    </row>
    <row r="43" spans="2:11" x14ac:dyDescent="0.2">
      <c r="B43" s="2"/>
      <c r="G43" s="2">
        <f t="shared" si="3"/>
        <v>0</v>
      </c>
      <c r="H43" s="2" cm="1">
        <f t="array" ref="H43">_xlfn.IFS(Table1[[#This Row],[fmol/ul]]=0,0,$J$5/Table1[[#This Row],[fmol/ul]]&lt;0.5,0.5,$J$5/Table1[[#This Row],[fmol/ul]]&gt;4.5,4.5,  TRUE, $J$5/Table1[[#This Row],[fmol/ul]])</f>
        <v>0</v>
      </c>
      <c r="I43" s="2">
        <f>IF(Table1[[#This Row],[ul plasmid]]=0,0,4.5-Table1[[#This Row],[ul plasmid]])</f>
        <v>0</v>
      </c>
      <c r="J43" s="9" t="s">
        <v>147</v>
      </c>
      <c r="K43" s="9" t="str">
        <f>_xlfn.XLOOKUP(Table1[[#This Row],[barcode]],Table2[name],Table2[well],"")</f>
        <v/>
      </c>
    </row>
    <row r="44" spans="2:11" x14ac:dyDescent="0.2">
      <c r="B44" s="2"/>
      <c r="G44" s="2">
        <f t="shared" si="3"/>
        <v>0</v>
      </c>
      <c r="H44" s="2" cm="1">
        <f t="array" ref="H44">_xlfn.IFS(Table1[[#This Row],[fmol/ul]]=0,0,$J$5/Table1[[#This Row],[fmol/ul]]&lt;0.5,0.5,$J$5/Table1[[#This Row],[fmol/ul]]&gt;4.5,4.5,  TRUE, $J$5/Table1[[#This Row],[fmol/ul]])</f>
        <v>0</v>
      </c>
      <c r="I44" s="2">
        <f>IF(Table1[[#This Row],[ul plasmid]]=0,0,4.5-Table1[[#This Row],[ul plasmid]])</f>
        <v>0</v>
      </c>
      <c r="J44" s="9" t="s">
        <v>148</v>
      </c>
      <c r="K44" s="9" t="str">
        <f>_xlfn.XLOOKUP(Table1[[#This Row],[barcode]],Table2[name],Table2[well],"")</f>
        <v/>
      </c>
    </row>
    <row r="45" spans="2:11" x14ac:dyDescent="0.2">
      <c r="B45" s="2"/>
      <c r="G45" s="2">
        <f t="shared" si="3"/>
        <v>0</v>
      </c>
      <c r="H45" s="2" cm="1">
        <f t="array" ref="H45">_xlfn.IFS(Table1[[#This Row],[fmol/ul]]=0,0,$J$5/Table1[[#This Row],[fmol/ul]]&lt;0.5,0.5,$J$5/Table1[[#This Row],[fmol/ul]]&gt;4.5,4.5,  TRUE, $J$5/Table1[[#This Row],[fmol/ul]])</f>
        <v>0</v>
      </c>
      <c r="I45" s="2">
        <f>IF(Table1[[#This Row],[ul plasmid]]=0,0,4.5-Table1[[#This Row],[ul plasmid]])</f>
        <v>0</v>
      </c>
      <c r="J45" s="9" t="s">
        <v>149</v>
      </c>
      <c r="K45" s="9" t="str">
        <f>_xlfn.XLOOKUP(Table1[[#This Row],[barcode]],Table2[name],Table2[well],"")</f>
        <v/>
      </c>
    </row>
    <row r="46" spans="2:11" x14ac:dyDescent="0.2">
      <c r="B46" s="2"/>
      <c r="G46" s="2">
        <f t="shared" si="3"/>
        <v>0</v>
      </c>
      <c r="H46" s="2" cm="1">
        <f t="array" ref="H46">_xlfn.IFS(Table1[[#This Row],[fmol/ul]]=0,0,$J$5/Table1[[#This Row],[fmol/ul]]&lt;0.5,0.5,$J$5/Table1[[#This Row],[fmol/ul]]&gt;4.5,4.5,  TRUE, $J$5/Table1[[#This Row],[fmol/ul]])</f>
        <v>0</v>
      </c>
      <c r="I46" s="2">
        <f>IF(Table1[[#This Row],[ul plasmid]]=0,0,4.5-Table1[[#This Row],[ul plasmid]])</f>
        <v>0</v>
      </c>
      <c r="J46" s="9" t="s">
        <v>150</v>
      </c>
      <c r="K46" s="9" t="str">
        <f>_xlfn.XLOOKUP(Table1[[#This Row],[barcode]],Table2[name],Table2[well],"")</f>
        <v/>
      </c>
    </row>
    <row r="47" spans="2:11" x14ac:dyDescent="0.2">
      <c r="B47" s="2"/>
      <c r="G47" s="2">
        <f t="shared" si="3"/>
        <v>0</v>
      </c>
      <c r="H47" s="2" cm="1">
        <f t="array" ref="H47">_xlfn.IFS(Table1[[#This Row],[fmol/ul]]=0,0,$J$5/Table1[[#This Row],[fmol/ul]]&lt;0.5,0.5,$J$5/Table1[[#This Row],[fmol/ul]]&gt;4.5,4.5,  TRUE, $J$5/Table1[[#This Row],[fmol/ul]])</f>
        <v>0</v>
      </c>
      <c r="I47" s="2">
        <f>IF(Table1[[#This Row],[ul plasmid]]=0,0,4.5-Table1[[#This Row],[ul plasmid]])</f>
        <v>0</v>
      </c>
      <c r="J47" s="9" t="s">
        <v>151</v>
      </c>
      <c r="K47" s="9" t="str">
        <f>_xlfn.XLOOKUP(Table1[[#This Row],[barcode]],Table2[name],Table2[well],"")</f>
        <v/>
      </c>
    </row>
    <row r="48" spans="2:11" x14ac:dyDescent="0.2">
      <c r="B48" s="2"/>
      <c r="G48" s="2">
        <f t="shared" si="3"/>
        <v>0</v>
      </c>
      <c r="H48" s="2" cm="1">
        <f t="array" ref="H48">_xlfn.IFS(Table1[[#This Row],[fmol/ul]]=0,0,$J$5/Table1[[#This Row],[fmol/ul]]&lt;0.5,0.5,$J$5/Table1[[#This Row],[fmol/ul]]&gt;4.5,4.5,  TRUE, $J$5/Table1[[#This Row],[fmol/ul]])</f>
        <v>0</v>
      </c>
      <c r="I48" s="2">
        <f>IF(Table1[[#This Row],[ul plasmid]]=0,0,4.5-Table1[[#This Row],[ul plasmid]])</f>
        <v>0</v>
      </c>
      <c r="J48" s="9" t="s">
        <v>152</v>
      </c>
      <c r="K48" s="9" t="str">
        <f>_xlfn.XLOOKUP(Table1[[#This Row],[barcode]],Table2[name],Table2[well],"")</f>
        <v/>
      </c>
    </row>
    <row r="49" spans="2:11" x14ac:dyDescent="0.2">
      <c r="B49" s="2"/>
      <c r="G49" s="2">
        <f t="shared" si="3"/>
        <v>0</v>
      </c>
      <c r="H49" s="2" cm="1">
        <f t="array" ref="H49">_xlfn.IFS(Table1[[#This Row],[fmol/ul]]=0,0,$J$5/Table1[[#This Row],[fmol/ul]]&lt;0.5,0.5,$J$5/Table1[[#This Row],[fmol/ul]]&gt;4.5,4.5,  TRUE, $J$5/Table1[[#This Row],[fmol/ul]])</f>
        <v>0</v>
      </c>
      <c r="I49" s="2">
        <f>IF(Table1[[#This Row],[ul plasmid]]=0,0,4.5-Table1[[#This Row],[ul plasmid]])</f>
        <v>0</v>
      </c>
      <c r="J49" s="9" t="s">
        <v>153</v>
      </c>
      <c r="K49" s="9" t="str">
        <f>_xlfn.XLOOKUP(Table1[[#This Row],[barcode]],Table2[name],Table2[well],"")</f>
        <v/>
      </c>
    </row>
    <row r="50" spans="2:11" x14ac:dyDescent="0.2">
      <c r="B50" s="2"/>
      <c r="G50" s="2">
        <f t="shared" si="3"/>
        <v>0</v>
      </c>
      <c r="H50" s="2" cm="1">
        <f t="array" ref="H50">_xlfn.IFS(Table1[[#This Row],[fmol/ul]]=0,0,$J$5/Table1[[#This Row],[fmol/ul]]&lt;0.5,0.5,$J$5/Table1[[#This Row],[fmol/ul]]&gt;4.5,4.5,  TRUE, $J$5/Table1[[#This Row],[fmol/ul]])</f>
        <v>0</v>
      </c>
      <c r="I50" s="2">
        <f>IF(Table1[[#This Row],[ul plasmid]]=0,0,4.5-Table1[[#This Row],[ul plasmid]])</f>
        <v>0</v>
      </c>
      <c r="J50" s="9" t="s">
        <v>154</v>
      </c>
      <c r="K50" s="9" t="str">
        <f>_xlfn.XLOOKUP(Table1[[#This Row],[barcode]],Table2[name],Table2[well],"")</f>
        <v/>
      </c>
    </row>
    <row r="51" spans="2:11" x14ac:dyDescent="0.2">
      <c r="B51" s="2"/>
      <c r="G51" s="2">
        <f t="shared" si="3"/>
        <v>0</v>
      </c>
      <c r="H51" s="2" cm="1">
        <f t="array" ref="H51">_xlfn.IFS(Table1[[#This Row],[fmol/ul]]=0,0,$J$5/Table1[[#This Row],[fmol/ul]]&lt;0.5,0.5,$J$5/Table1[[#This Row],[fmol/ul]]&gt;4.5,4.5,  TRUE, $J$5/Table1[[#This Row],[fmol/ul]])</f>
        <v>0</v>
      </c>
      <c r="I51" s="2">
        <f>IF(Table1[[#This Row],[ul plasmid]]=0,0,4.5-Table1[[#This Row],[ul plasmid]])</f>
        <v>0</v>
      </c>
      <c r="J51" s="9" t="s">
        <v>155</v>
      </c>
      <c r="K51" s="9" t="str">
        <f>_xlfn.XLOOKUP(Table1[[#This Row],[barcode]],Table2[name],Table2[well],"")</f>
        <v/>
      </c>
    </row>
    <row r="52" spans="2:11" x14ac:dyDescent="0.2">
      <c r="B52" s="2"/>
      <c r="G52" s="2">
        <f t="shared" si="3"/>
        <v>0</v>
      </c>
      <c r="H52" s="2" cm="1">
        <f t="array" ref="H52">_xlfn.IFS(Table1[[#This Row],[fmol/ul]]=0,0,$J$5/Table1[[#This Row],[fmol/ul]]&lt;0.5,0.5,$J$5/Table1[[#This Row],[fmol/ul]]&gt;4.5,4.5,  TRUE, $J$5/Table1[[#This Row],[fmol/ul]])</f>
        <v>0</v>
      </c>
      <c r="I52" s="2">
        <f>IF(Table1[[#This Row],[ul plasmid]]=0,0,4.5-Table1[[#This Row],[ul plasmid]])</f>
        <v>0</v>
      </c>
      <c r="J52" s="9" t="s">
        <v>156</v>
      </c>
      <c r="K52" s="9" t="str">
        <f>_xlfn.XLOOKUP(Table1[[#This Row],[barcode]],Table2[name],Table2[well],"")</f>
        <v/>
      </c>
    </row>
    <row r="53" spans="2:11" x14ac:dyDescent="0.2">
      <c r="B53" s="2"/>
      <c r="G53" s="2">
        <f t="shared" si="3"/>
        <v>0</v>
      </c>
      <c r="H53" s="2" cm="1">
        <f t="array" ref="H53">_xlfn.IFS(Table1[[#This Row],[fmol/ul]]=0,0,$J$5/Table1[[#This Row],[fmol/ul]]&lt;0.5,0.5,$J$5/Table1[[#This Row],[fmol/ul]]&gt;4.5,4.5,  TRUE, $J$5/Table1[[#This Row],[fmol/ul]])</f>
        <v>0</v>
      </c>
      <c r="I53" s="2">
        <f>IF(Table1[[#This Row],[ul plasmid]]=0,0,4.5-Table1[[#This Row],[ul plasmid]])</f>
        <v>0</v>
      </c>
      <c r="J53" s="9" t="s">
        <v>157</v>
      </c>
      <c r="K53" s="9" t="str">
        <f>_xlfn.XLOOKUP(Table1[[#This Row],[barcode]],Table2[name],Table2[well],"")</f>
        <v/>
      </c>
    </row>
    <row r="54" spans="2:11" x14ac:dyDescent="0.2">
      <c r="B54" s="2"/>
      <c r="G54" s="2">
        <f t="shared" si="3"/>
        <v>0</v>
      </c>
      <c r="H54" s="2" cm="1">
        <f t="array" ref="H54">_xlfn.IFS(Table1[[#This Row],[fmol/ul]]=0,0,$J$5/Table1[[#This Row],[fmol/ul]]&lt;0.5,0.5,$J$5/Table1[[#This Row],[fmol/ul]]&gt;4.5,4.5,  TRUE, $J$5/Table1[[#This Row],[fmol/ul]])</f>
        <v>0</v>
      </c>
      <c r="I54" s="2">
        <f>IF(Table1[[#This Row],[ul plasmid]]=0,0,4.5-Table1[[#This Row],[ul plasmid]])</f>
        <v>0</v>
      </c>
      <c r="J54" s="9" t="s">
        <v>158</v>
      </c>
      <c r="K54" s="9" t="str">
        <f>_xlfn.XLOOKUP(Table1[[#This Row],[barcode]],Table2[name],Table2[well],"")</f>
        <v/>
      </c>
    </row>
    <row r="55" spans="2:11" x14ac:dyDescent="0.2">
      <c r="B55" s="2"/>
      <c r="G55" s="2">
        <f t="shared" si="3"/>
        <v>0</v>
      </c>
      <c r="H55" s="2" cm="1">
        <f t="array" ref="H55">_xlfn.IFS(Table1[[#This Row],[fmol/ul]]=0,0,$J$5/Table1[[#This Row],[fmol/ul]]&lt;0.5,0.5,$J$5/Table1[[#This Row],[fmol/ul]]&gt;4.5,4.5,  TRUE, $J$5/Table1[[#This Row],[fmol/ul]])</f>
        <v>0</v>
      </c>
      <c r="I55" s="2">
        <f>IF(Table1[[#This Row],[ul plasmid]]=0,0,4.5-Table1[[#This Row],[ul plasmid]])</f>
        <v>0</v>
      </c>
      <c r="J55" s="9" t="s">
        <v>159</v>
      </c>
      <c r="K55" s="9" t="str">
        <f>_xlfn.XLOOKUP(Table1[[#This Row],[barcode]],Table2[name],Table2[well],"")</f>
        <v/>
      </c>
    </row>
    <row r="56" spans="2:11" x14ac:dyDescent="0.2">
      <c r="B56" s="2"/>
      <c r="G56" s="2">
        <f t="shared" si="3"/>
        <v>0</v>
      </c>
      <c r="H56" s="2" cm="1">
        <f t="array" ref="H56">_xlfn.IFS(Table1[[#This Row],[fmol/ul]]=0,0,$J$5/Table1[[#This Row],[fmol/ul]]&lt;0.5,0.5,$J$5/Table1[[#This Row],[fmol/ul]]&gt;4.5,4.5,  TRUE, $J$5/Table1[[#This Row],[fmol/ul]])</f>
        <v>0</v>
      </c>
      <c r="I56" s="2">
        <f>IF(Table1[[#This Row],[ul plasmid]]=0,0,4.5-Table1[[#This Row],[ul plasmid]])</f>
        <v>0</v>
      </c>
      <c r="J56" s="9" t="s">
        <v>160</v>
      </c>
      <c r="K56" s="9" t="str">
        <f>_xlfn.XLOOKUP(Table1[[#This Row],[barcode]],Table2[name],Table2[well],"")</f>
        <v/>
      </c>
    </row>
    <row r="57" spans="2:11" x14ac:dyDescent="0.2">
      <c r="B57" s="2"/>
      <c r="G57" s="2">
        <f t="shared" si="3"/>
        <v>0</v>
      </c>
      <c r="H57" s="2" cm="1">
        <f t="array" ref="H57">_xlfn.IFS(Table1[[#This Row],[fmol/ul]]=0,0,$J$5/Table1[[#This Row],[fmol/ul]]&lt;0.5,0.5,$J$5/Table1[[#This Row],[fmol/ul]]&gt;4.5,4.5,  TRUE, $J$5/Table1[[#This Row],[fmol/ul]])</f>
        <v>0</v>
      </c>
      <c r="I57" s="2">
        <f>IF(Table1[[#This Row],[ul plasmid]]=0,0,4.5-Table1[[#This Row],[ul plasmid]])</f>
        <v>0</v>
      </c>
      <c r="J57" s="9" t="s">
        <v>161</v>
      </c>
      <c r="K57" s="9" t="str">
        <f>_xlfn.XLOOKUP(Table1[[#This Row],[barcode]],Table2[name],Table2[well],"")</f>
        <v/>
      </c>
    </row>
    <row r="58" spans="2:11" x14ac:dyDescent="0.2">
      <c r="B58" s="2"/>
      <c r="G58" s="2">
        <f t="shared" ref="G58:G89" si="4">F58/((E58*617.96)+36.04) * 1000000</f>
        <v>0</v>
      </c>
      <c r="H58" s="2" cm="1">
        <f t="array" ref="H58">_xlfn.IFS(Table1[[#This Row],[fmol/ul]]=0,0,$J$5/Table1[[#This Row],[fmol/ul]]&lt;0.5,0.5,$J$5/Table1[[#This Row],[fmol/ul]]&gt;4.5,4.5,  TRUE, $J$5/Table1[[#This Row],[fmol/ul]])</f>
        <v>0</v>
      </c>
      <c r="I58" s="2">
        <f>IF(Table1[[#This Row],[ul plasmid]]=0,0,4.5-Table1[[#This Row],[ul plasmid]])</f>
        <v>0</v>
      </c>
      <c r="J58" s="9" t="s">
        <v>162</v>
      </c>
      <c r="K58" s="9" t="str">
        <f>_xlfn.XLOOKUP(Table1[[#This Row],[barcode]],Table2[name],Table2[well],"")</f>
        <v/>
      </c>
    </row>
    <row r="59" spans="2:11" x14ac:dyDescent="0.2">
      <c r="B59" s="2"/>
      <c r="G59" s="2">
        <f t="shared" si="4"/>
        <v>0</v>
      </c>
      <c r="H59" s="2" cm="1">
        <f t="array" ref="H59">_xlfn.IFS(Table1[[#This Row],[fmol/ul]]=0,0,$J$5/Table1[[#This Row],[fmol/ul]]&lt;0.5,0.5,$J$5/Table1[[#This Row],[fmol/ul]]&gt;4.5,4.5,  TRUE, $J$5/Table1[[#This Row],[fmol/ul]])</f>
        <v>0</v>
      </c>
      <c r="I59" s="2">
        <f>IF(Table1[[#This Row],[ul plasmid]]=0,0,4.5-Table1[[#This Row],[ul plasmid]])</f>
        <v>0</v>
      </c>
      <c r="J59" s="9" t="s">
        <v>163</v>
      </c>
      <c r="K59" s="9" t="str">
        <f>_xlfn.XLOOKUP(Table1[[#This Row],[barcode]],Table2[name],Table2[well],"")</f>
        <v/>
      </c>
    </row>
    <row r="60" spans="2:11" x14ac:dyDescent="0.2">
      <c r="B60" s="2"/>
      <c r="G60" s="2">
        <f t="shared" si="4"/>
        <v>0</v>
      </c>
      <c r="H60" s="2" cm="1">
        <f t="array" ref="H60">_xlfn.IFS(Table1[[#This Row],[fmol/ul]]=0,0,$J$5/Table1[[#This Row],[fmol/ul]]&lt;0.5,0.5,$J$5/Table1[[#This Row],[fmol/ul]]&gt;4.5,4.5,  TRUE, $J$5/Table1[[#This Row],[fmol/ul]])</f>
        <v>0</v>
      </c>
      <c r="I60" s="2">
        <f>IF(Table1[[#This Row],[ul plasmid]]=0,0,4.5-Table1[[#This Row],[ul plasmid]])</f>
        <v>0</v>
      </c>
      <c r="J60" s="9" t="s">
        <v>164</v>
      </c>
      <c r="K60" s="9" t="str">
        <f>_xlfn.XLOOKUP(Table1[[#This Row],[barcode]],Table2[name],Table2[well],"")</f>
        <v/>
      </c>
    </row>
    <row r="61" spans="2:11" x14ac:dyDescent="0.2">
      <c r="B61" s="2"/>
      <c r="G61" s="2">
        <f t="shared" si="4"/>
        <v>0</v>
      </c>
      <c r="H61" s="2" cm="1">
        <f t="array" ref="H61">_xlfn.IFS(Table1[[#This Row],[fmol/ul]]=0,0,$J$5/Table1[[#This Row],[fmol/ul]]&lt;0.5,0.5,$J$5/Table1[[#This Row],[fmol/ul]]&gt;4.5,4.5,  TRUE, $J$5/Table1[[#This Row],[fmol/ul]])</f>
        <v>0</v>
      </c>
      <c r="I61" s="2">
        <f>IF(Table1[[#This Row],[ul plasmid]]=0,0,4.5-Table1[[#This Row],[ul plasmid]])</f>
        <v>0</v>
      </c>
      <c r="J61" s="9" t="s">
        <v>165</v>
      </c>
      <c r="K61" s="9" t="str">
        <f>_xlfn.XLOOKUP(Table1[[#This Row],[barcode]],Table2[name],Table2[well],"")</f>
        <v/>
      </c>
    </row>
    <row r="62" spans="2:11" x14ac:dyDescent="0.2">
      <c r="B62" s="2"/>
      <c r="G62" s="2">
        <f t="shared" si="4"/>
        <v>0</v>
      </c>
      <c r="H62" s="2" cm="1">
        <f t="array" ref="H62">_xlfn.IFS(Table1[[#This Row],[fmol/ul]]=0,0,$J$5/Table1[[#This Row],[fmol/ul]]&lt;0.5,0.5,$J$5/Table1[[#This Row],[fmol/ul]]&gt;4.5,4.5,  TRUE, $J$5/Table1[[#This Row],[fmol/ul]])</f>
        <v>0</v>
      </c>
      <c r="I62" s="2">
        <f>IF(Table1[[#This Row],[ul plasmid]]=0,0,4.5-Table1[[#This Row],[ul plasmid]])</f>
        <v>0</v>
      </c>
      <c r="J62" s="9" t="s">
        <v>166</v>
      </c>
      <c r="K62" s="9" t="str">
        <f>_xlfn.XLOOKUP(Table1[[#This Row],[barcode]],Table2[name],Table2[well],"")</f>
        <v/>
      </c>
    </row>
    <row r="63" spans="2:11" x14ac:dyDescent="0.2">
      <c r="B63" s="2"/>
      <c r="G63" s="2">
        <f t="shared" si="4"/>
        <v>0</v>
      </c>
      <c r="H63" s="2" cm="1">
        <f t="array" ref="H63">_xlfn.IFS(Table1[[#This Row],[fmol/ul]]=0,0,$J$5/Table1[[#This Row],[fmol/ul]]&lt;0.5,0.5,$J$5/Table1[[#This Row],[fmol/ul]]&gt;4.5,4.5,  TRUE, $J$5/Table1[[#This Row],[fmol/ul]])</f>
        <v>0</v>
      </c>
      <c r="I63" s="2">
        <f>IF(Table1[[#This Row],[ul plasmid]]=0,0,4.5-Table1[[#This Row],[ul plasmid]])</f>
        <v>0</v>
      </c>
      <c r="J63" s="9" t="s">
        <v>167</v>
      </c>
      <c r="K63" s="9" t="str">
        <f>_xlfn.XLOOKUP(Table1[[#This Row],[barcode]],Table2[name],Table2[well],"")</f>
        <v/>
      </c>
    </row>
    <row r="64" spans="2:11" x14ac:dyDescent="0.2">
      <c r="B64" s="2"/>
      <c r="G64" s="2">
        <f t="shared" si="4"/>
        <v>0</v>
      </c>
      <c r="H64" s="2" cm="1">
        <f t="array" ref="H64">_xlfn.IFS(Table1[[#This Row],[fmol/ul]]=0,0,$J$5/Table1[[#This Row],[fmol/ul]]&lt;0.5,0.5,$J$5/Table1[[#This Row],[fmol/ul]]&gt;4.5,4.5,  TRUE, $J$5/Table1[[#This Row],[fmol/ul]])</f>
        <v>0</v>
      </c>
      <c r="I64" s="2">
        <f>IF(Table1[[#This Row],[ul plasmid]]=0,0,4.5-Table1[[#This Row],[ul plasmid]])</f>
        <v>0</v>
      </c>
      <c r="J64" s="9" t="s">
        <v>168</v>
      </c>
      <c r="K64" s="9" t="str">
        <f>_xlfn.XLOOKUP(Table1[[#This Row],[barcode]],Table2[name],Table2[well],"")</f>
        <v/>
      </c>
    </row>
    <row r="65" spans="2:11" x14ac:dyDescent="0.2">
      <c r="B65" s="2"/>
      <c r="G65" s="2">
        <f t="shared" si="4"/>
        <v>0</v>
      </c>
      <c r="H65" s="2" cm="1">
        <f t="array" ref="H65">_xlfn.IFS(Table1[[#This Row],[fmol/ul]]=0,0,$J$5/Table1[[#This Row],[fmol/ul]]&lt;0.5,0.5,$J$5/Table1[[#This Row],[fmol/ul]]&gt;4.5,4.5,  TRUE, $J$5/Table1[[#This Row],[fmol/ul]])</f>
        <v>0</v>
      </c>
      <c r="I65" s="2">
        <f>IF(Table1[[#This Row],[ul plasmid]]=0,0,4.5-Table1[[#This Row],[ul plasmid]])</f>
        <v>0</v>
      </c>
      <c r="J65" s="9" t="s">
        <v>169</v>
      </c>
      <c r="K65" s="9" t="str">
        <f>_xlfn.XLOOKUP(Table1[[#This Row],[barcode]],Table2[name],Table2[well],"")</f>
        <v/>
      </c>
    </row>
    <row r="66" spans="2:11" x14ac:dyDescent="0.2">
      <c r="B66" s="2"/>
      <c r="G66" s="2">
        <f t="shared" si="4"/>
        <v>0</v>
      </c>
      <c r="H66" s="2" cm="1">
        <f t="array" ref="H66">_xlfn.IFS(Table1[[#This Row],[fmol/ul]]=0,0,$J$5/Table1[[#This Row],[fmol/ul]]&lt;0.5,0.5,$J$5/Table1[[#This Row],[fmol/ul]]&gt;4.5,4.5,  TRUE, $J$5/Table1[[#This Row],[fmol/ul]])</f>
        <v>0</v>
      </c>
      <c r="I66" s="2">
        <f>IF(Table1[[#This Row],[ul plasmid]]=0,0,4.5-Table1[[#This Row],[ul plasmid]])</f>
        <v>0</v>
      </c>
      <c r="J66" s="9" t="s">
        <v>170</v>
      </c>
      <c r="K66" s="9" t="str">
        <f>_xlfn.XLOOKUP(Table1[[#This Row],[barcode]],Table2[name],Table2[well],"")</f>
        <v/>
      </c>
    </row>
    <row r="67" spans="2:11" x14ac:dyDescent="0.2">
      <c r="B67" s="2"/>
      <c r="G67" s="2">
        <f t="shared" si="4"/>
        <v>0</v>
      </c>
      <c r="H67" s="2" cm="1">
        <f t="array" ref="H67">_xlfn.IFS(Table1[[#This Row],[fmol/ul]]=0,0,$J$5/Table1[[#This Row],[fmol/ul]]&lt;0.5,0.5,$J$5/Table1[[#This Row],[fmol/ul]]&gt;4.5,4.5,  TRUE, $J$5/Table1[[#This Row],[fmol/ul]])</f>
        <v>0</v>
      </c>
      <c r="I67" s="2">
        <f>IF(Table1[[#This Row],[ul plasmid]]=0,0,4.5-Table1[[#This Row],[ul plasmid]])</f>
        <v>0</v>
      </c>
      <c r="J67" s="9" t="s">
        <v>171</v>
      </c>
      <c r="K67" s="9" t="str">
        <f>_xlfn.XLOOKUP(Table1[[#This Row],[barcode]],Table2[name],Table2[well],"")</f>
        <v/>
      </c>
    </row>
    <row r="68" spans="2:11" x14ac:dyDescent="0.2">
      <c r="B68" s="2"/>
      <c r="G68" s="2">
        <f t="shared" si="4"/>
        <v>0</v>
      </c>
      <c r="H68" s="2" cm="1">
        <f t="array" ref="H68">_xlfn.IFS(Table1[[#This Row],[fmol/ul]]=0,0,$J$5/Table1[[#This Row],[fmol/ul]]&lt;0.5,0.5,$J$5/Table1[[#This Row],[fmol/ul]]&gt;4.5,4.5,  TRUE, $J$5/Table1[[#This Row],[fmol/ul]])</f>
        <v>0</v>
      </c>
      <c r="I68" s="2">
        <f>IF(Table1[[#This Row],[ul plasmid]]=0,0,4.5-Table1[[#This Row],[ul plasmid]])</f>
        <v>0</v>
      </c>
      <c r="J68" s="9" t="s">
        <v>172</v>
      </c>
      <c r="K68" s="9" t="str">
        <f>_xlfn.XLOOKUP(Table1[[#This Row],[barcode]],Table2[name],Table2[well],"")</f>
        <v/>
      </c>
    </row>
    <row r="69" spans="2:11" x14ac:dyDescent="0.2">
      <c r="B69" s="2"/>
      <c r="G69" s="2">
        <f t="shared" si="4"/>
        <v>0</v>
      </c>
      <c r="H69" s="2" cm="1">
        <f t="array" ref="H69">_xlfn.IFS(Table1[[#This Row],[fmol/ul]]=0,0,$J$5/Table1[[#This Row],[fmol/ul]]&lt;0.5,0.5,$J$5/Table1[[#This Row],[fmol/ul]]&gt;4.5,4.5,  TRUE, $J$5/Table1[[#This Row],[fmol/ul]])</f>
        <v>0</v>
      </c>
      <c r="I69" s="2">
        <f>IF(Table1[[#This Row],[ul plasmid]]=0,0,4.5-Table1[[#This Row],[ul plasmid]])</f>
        <v>0</v>
      </c>
      <c r="J69" s="9" t="s">
        <v>173</v>
      </c>
      <c r="K69" s="9" t="str">
        <f>_xlfn.XLOOKUP(Table1[[#This Row],[barcode]],Table2[name],Table2[well],"")</f>
        <v/>
      </c>
    </row>
    <row r="70" spans="2:11" x14ac:dyDescent="0.2">
      <c r="B70" s="2"/>
      <c r="G70" s="2">
        <f t="shared" si="4"/>
        <v>0</v>
      </c>
      <c r="H70" s="2" cm="1">
        <f t="array" ref="H70">_xlfn.IFS(Table1[[#This Row],[fmol/ul]]=0,0,$J$5/Table1[[#This Row],[fmol/ul]]&lt;0.5,0.5,$J$5/Table1[[#This Row],[fmol/ul]]&gt;4.5,4.5,  TRUE, $J$5/Table1[[#This Row],[fmol/ul]])</f>
        <v>0</v>
      </c>
      <c r="I70" s="2">
        <f>IF(Table1[[#This Row],[ul plasmid]]=0,0,4.5-Table1[[#This Row],[ul plasmid]])</f>
        <v>0</v>
      </c>
      <c r="J70" s="9" t="s">
        <v>174</v>
      </c>
      <c r="K70" s="9" t="str">
        <f>_xlfn.XLOOKUP(Table1[[#This Row],[barcode]],Table2[name],Table2[well],"")</f>
        <v/>
      </c>
    </row>
    <row r="71" spans="2:11" x14ac:dyDescent="0.2">
      <c r="B71" s="2"/>
      <c r="G71" s="2">
        <f t="shared" si="4"/>
        <v>0</v>
      </c>
      <c r="H71" s="2" cm="1">
        <f t="array" ref="H71">_xlfn.IFS(Table1[[#This Row],[fmol/ul]]=0,0,$J$5/Table1[[#This Row],[fmol/ul]]&lt;0.5,0.5,$J$5/Table1[[#This Row],[fmol/ul]]&gt;4.5,4.5,  TRUE, $J$5/Table1[[#This Row],[fmol/ul]])</f>
        <v>0</v>
      </c>
      <c r="I71" s="2">
        <f>IF(Table1[[#This Row],[ul plasmid]]=0,0,4.5-Table1[[#This Row],[ul plasmid]])</f>
        <v>0</v>
      </c>
      <c r="J71" s="9" t="s">
        <v>175</v>
      </c>
      <c r="K71" s="9" t="str">
        <f>_xlfn.XLOOKUP(Table1[[#This Row],[barcode]],Table2[name],Table2[well],"")</f>
        <v/>
      </c>
    </row>
    <row r="72" spans="2:11" x14ac:dyDescent="0.2">
      <c r="B72" s="2"/>
      <c r="G72" s="2">
        <f t="shared" si="4"/>
        <v>0</v>
      </c>
      <c r="H72" s="2" cm="1">
        <f t="array" ref="H72">_xlfn.IFS(Table1[[#This Row],[fmol/ul]]=0,0,$J$5/Table1[[#This Row],[fmol/ul]]&lt;0.5,0.5,$J$5/Table1[[#This Row],[fmol/ul]]&gt;4.5,4.5,  TRUE, $J$5/Table1[[#This Row],[fmol/ul]])</f>
        <v>0</v>
      </c>
      <c r="I72" s="2">
        <f>IF(Table1[[#This Row],[ul plasmid]]=0,0,4.5-Table1[[#This Row],[ul plasmid]])</f>
        <v>0</v>
      </c>
      <c r="J72" s="9" t="s">
        <v>176</v>
      </c>
      <c r="K72" s="9" t="str">
        <f>_xlfn.XLOOKUP(Table1[[#This Row],[barcode]],Table2[name],Table2[well],"")</f>
        <v/>
      </c>
    </row>
    <row r="73" spans="2:11" x14ac:dyDescent="0.2">
      <c r="B73" s="2"/>
      <c r="G73" s="2">
        <f t="shared" si="4"/>
        <v>0</v>
      </c>
      <c r="H73" s="2" cm="1">
        <f t="array" ref="H73">_xlfn.IFS(Table1[[#This Row],[fmol/ul]]=0,0,$J$5/Table1[[#This Row],[fmol/ul]]&lt;0.5,0.5,$J$5/Table1[[#This Row],[fmol/ul]]&gt;4.5,4.5,  TRUE, $J$5/Table1[[#This Row],[fmol/ul]])</f>
        <v>0</v>
      </c>
      <c r="I73" s="2">
        <f>IF(Table1[[#This Row],[ul plasmid]]=0,0,4.5-Table1[[#This Row],[ul plasmid]])</f>
        <v>0</v>
      </c>
      <c r="J73" s="9" t="s">
        <v>177</v>
      </c>
      <c r="K73" s="9" t="str">
        <f>_xlfn.XLOOKUP(Table1[[#This Row],[barcode]],Table2[name],Table2[well],"")</f>
        <v/>
      </c>
    </row>
    <row r="74" spans="2:11" x14ac:dyDescent="0.2">
      <c r="B74" s="2"/>
      <c r="G74" s="2">
        <f t="shared" si="4"/>
        <v>0</v>
      </c>
      <c r="H74" s="2" cm="1">
        <f t="array" ref="H74">_xlfn.IFS(Table1[[#This Row],[fmol/ul]]=0,0,$J$5/Table1[[#This Row],[fmol/ul]]&lt;0.5,0.5,$J$5/Table1[[#This Row],[fmol/ul]]&gt;4.5,4.5,  TRUE, $J$5/Table1[[#This Row],[fmol/ul]])</f>
        <v>0</v>
      </c>
      <c r="I74" s="2">
        <f>IF(Table1[[#This Row],[ul plasmid]]=0,0,4.5-Table1[[#This Row],[ul plasmid]])</f>
        <v>0</v>
      </c>
      <c r="J74" s="9" t="s">
        <v>178</v>
      </c>
      <c r="K74" s="9" t="str">
        <f>_xlfn.XLOOKUP(Table1[[#This Row],[barcode]],Table2[name],Table2[well],"")</f>
        <v/>
      </c>
    </row>
    <row r="75" spans="2:11" x14ac:dyDescent="0.2">
      <c r="B75" s="2"/>
      <c r="G75" s="2">
        <f t="shared" si="4"/>
        <v>0</v>
      </c>
      <c r="H75" s="2" cm="1">
        <f t="array" ref="H75">_xlfn.IFS(Table1[[#This Row],[fmol/ul]]=0,0,$J$5/Table1[[#This Row],[fmol/ul]]&lt;0.5,0.5,$J$5/Table1[[#This Row],[fmol/ul]]&gt;4.5,4.5,  TRUE, $J$5/Table1[[#This Row],[fmol/ul]])</f>
        <v>0</v>
      </c>
      <c r="I75" s="2">
        <f>IF(Table1[[#This Row],[ul plasmid]]=0,0,4.5-Table1[[#This Row],[ul plasmid]])</f>
        <v>0</v>
      </c>
      <c r="J75" s="9" t="s">
        <v>179</v>
      </c>
      <c r="K75" s="9" t="str">
        <f>_xlfn.XLOOKUP(Table1[[#This Row],[barcode]],Table2[name],Table2[well],"")</f>
        <v/>
      </c>
    </row>
    <row r="76" spans="2:11" x14ac:dyDescent="0.2">
      <c r="B76" s="2"/>
      <c r="G76" s="2">
        <f t="shared" si="4"/>
        <v>0</v>
      </c>
      <c r="H76" s="2" cm="1">
        <f t="array" ref="H76">_xlfn.IFS(Table1[[#This Row],[fmol/ul]]=0,0,$J$5/Table1[[#This Row],[fmol/ul]]&lt;0.5,0.5,$J$5/Table1[[#This Row],[fmol/ul]]&gt;4.5,4.5,  TRUE, $J$5/Table1[[#This Row],[fmol/ul]])</f>
        <v>0</v>
      </c>
      <c r="I76" s="2">
        <f>IF(Table1[[#This Row],[ul plasmid]]=0,0,4.5-Table1[[#This Row],[ul plasmid]])</f>
        <v>0</v>
      </c>
      <c r="J76" s="9" t="s">
        <v>180</v>
      </c>
      <c r="K76" s="9" t="str">
        <f>_xlfn.XLOOKUP(Table1[[#This Row],[barcode]],Table2[name],Table2[well],"")</f>
        <v/>
      </c>
    </row>
    <row r="77" spans="2:11" x14ac:dyDescent="0.2">
      <c r="B77" s="2"/>
      <c r="G77" s="2">
        <f t="shared" si="4"/>
        <v>0</v>
      </c>
      <c r="H77" s="2" cm="1">
        <f t="array" ref="H77">_xlfn.IFS(Table1[[#This Row],[fmol/ul]]=0,0,$J$5/Table1[[#This Row],[fmol/ul]]&lt;0.5,0.5,$J$5/Table1[[#This Row],[fmol/ul]]&gt;4.5,4.5,  TRUE, $J$5/Table1[[#This Row],[fmol/ul]])</f>
        <v>0</v>
      </c>
      <c r="I77" s="2">
        <f>IF(Table1[[#This Row],[ul plasmid]]=0,0,4.5-Table1[[#This Row],[ul plasmid]])</f>
        <v>0</v>
      </c>
      <c r="J77" s="9" t="s">
        <v>181</v>
      </c>
      <c r="K77" s="9" t="str">
        <f>_xlfn.XLOOKUP(Table1[[#This Row],[barcode]],Table2[name],Table2[well],"")</f>
        <v/>
      </c>
    </row>
    <row r="78" spans="2:11" x14ac:dyDescent="0.2">
      <c r="B78" s="2"/>
      <c r="G78" s="2">
        <f t="shared" si="4"/>
        <v>0</v>
      </c>
      <c r="H78" s="2" cm="1">
        <f t="array" ref="H78">_xlfn.IFS(Table1[[#This Row],[fmol/ul]]=0,0,$J$5/Table1[[#This Row],[fmol/ul]]&lt;0.5,0.5,$J$5/Table1[[#This Row],[fmol/ul]]&gt;4.5,4.5,  TRUE, $J$5/Table1[[#This Row],[fmol/ul]])</f>
        <v>0</v>
      </c>
      <c r="I78" s="2">
        <f>IF(Table1[[#This Row],[ul plasmid]]=0,0,4.5-Table1[[#This Row],[ul plasmid]])</f>
        <v>0</v>
      </c>
      <c r="J78" s="9" t="s">
        <v>182</v>
      </c>
      <c r="K78" s="9" t="str">
        <f>_xlfn.XLOOKUP(Table1[[#This Row],[barcode]],Table2[name],Table2[well],"")</f>
        <v/>
      </c>
    </row>
    <row r="79" spans="2:11" x14ac:dyDescent="0.2">
      <c r="B79" s="2"/>
      <c r="G79" s="2">
        <f t="shared" si="4"/>
        <v>0</v>
      </c>
      <c r="H79" s="2" cm="1">
        <f t="array" ref="H79">_xlfn.IFS(Table1[[#This Row],[fmol/ul]]=0,0,$J$5/Table1[[#This Row],[fmol/ul]]&lt;0.5,0.5,$J$5/Table1[[#This Row],[fmol/ul]]&gt;4.5,4.5,  TRUE, $J$5/Table1[[#This Row],[fmol/ul]])</f>
        <v>0</v>
      </c>
      <c r="I79" s="2">
        <f>IF(Table1[[#This Row],[ul plasmid]]=0,0,4.5-Table1[[#This Row],[ul plasmid]])</f>
        <v>0</v>
      </c>
      <c r="J79" s="9" t="s">
        <v>183</v>
      </c>
      <c r="K79" s="9" t="str">
        <f>_xlfn.XLOOKUP(Table1[[#This Row],[barcode]],Table2[name],Table2[well],"")</f>
        <v/>
      </c>
    </row>
    <row r="80" spans="2:11" x14ac:dyDescent="0.2">
      <c r="B80" s="2"/>
      <c r="G80" s="2">
        <f t="shared" si="4"/>
        <v>0</v>
      </c>
      <c r="H80" s="2" cm="1">
        <f t="array" ref="H80">_xlfn.IFS(Table1[[#This Row],[fmol/ul]]=0,0,$J$5/Table1[[#This Row],[fmol/ul]]&lt;0.5,0.5,$J$5/Table1[[#This Row],[fmol/ul]]&gt;4.5,4.5,  TRUE, $J$5/Table1[[#This Row],[fmol/ul]])</f>
        <v>0</v>
      </c>
      <c r="I80" s="2">
        <f>IF(Table1[[#This Row],[ul plasmid]]=0,0,4.5-Table1[[#This Row],[ul plasmid]])</f>
        <v>0</v>
      </c>
      <c r="J80" s="9" t="s">
        <v>184</v>
      </c>
      <c r="K80" s="9" t="str">
        <f>_xlfn.XLOOKUP(Table1[[#This Row],[barcode]],Table2[name],Table2[well],"")</f>
        <v/>
      </c>
    </row>
    <row r="81" spans="2:11" x14ac:dyDescent="0.2">
      <c r="B81" s="2"/>
      <c r="G81" s="2">
        <f t="shared" si="4"/>
        <v>0</v>
      </c>
      <c r="H81" s="2" cm="1">
        <f t="array" ref="H81">_xlfn.IFS(Table1[[#This Row],[fmol/ul]]=0,0,$J$5/Table1[[#This Row],[fmol/ul]]&lt;0.5,0.5,$J$5/Table1[[#This Row],[fmol/ul]]&gt;4.5,4.5,  TRUE, $J$5/Table1[[#This Row],[fmol/ul]])</f>
        <v>0</v>
      </c>
      <c r="I81" s="2">
        <f>IF(Table1[[#This Row],[ul plasmid]]=0,0,4.5-Table1[[#This Row],[ul plasmid]])</f>
        <v>0</v>
      </c>
      <c r="J81" s="9" t="s">
        <v>185</v>
      </c>
      <c r="K81" s="9" t="str">
        <f>_xlfn.XLOOKUP(Table1[[#This Row],[barcode]],Table2[name],Table2[well],"")</f>
        <v/>
      </c>
    </row>
    <row r="82" spans="2:11" x14ac:dyDescent="0.2">
      <c r="B82" s="2"/>
      <c r="G82" s="2">
        <f t="shared" si="4"/>
        <v>0</v>
      </c>
      <c r="H82" s="2" cm="1">
        <f t="array" ref="H82">_xlfn.IFS(Table1[[#This Row],[fmol/ul]]=0,0,$J$5/Table1[[#This Row],[fmol/ul]]&lt;0.5,0.5,$J$5/Table1[[#This Row],[fmol/ul]]&gt;4.5,4.5,  TRUE, $J$5/Table1[[#This Row],[fmol/ul]])</f>
        <v>0</v>
      </c>
      <c r="I82" s="2">
        <f>IF(Table1[[#This Row],[ul plasmid]]=0,0,4.5-Table1[[#This Row],[ul plasmid]])</f>
        <v>0</v>
      </c>
      <c r="J82" s="9" t="s">
        <v>186</v>
      </c>
      <c r="K82" s="9" t="str">
        <f>_xlfn.XLOOKUP(Table1[[#This Row],[barcode]],Table2[name],Table2[well],"")</f>
        <v/>
      </c>
    </row>
    <row r="83" spans="2:11" x14ac:dyDescent="0.2">
      <c r="B83" s="2"/>
      <c r="G83" s="2">
        <f t="shared" si="4"/>
        <v>0</v>
      </c>
      <c r="H83" s="2" cm="1">
        <f t="array" ref="H83">_xlfn.IFS(Table1[[#This Row],[fmol/ul]]=0,0,$J$5/Table1[[#This Row],[fmol/ul]]&lt;0.5,0.5,$J$5/Table1[[#This Row],[fmol/ul]]&gt;4.5,4.5,  TRUE, $J$5/Table1[[#This Row],[fmol/ul]])</f>
        <v>0</v>
      </c>
      <c r="I83" s="2">
        <f>IF(Table1[[#This Row],[ul plasmid]]=0,0,4.5-Table1[[#This Row],[ul plasmid]])</f>
        <v>0</v>
      </c>
      <c r="J83" s="9" t="s">
        <v>187</v>
      </c>
      <c r="K83" s="9" t="str">
        <f>_xlfn.XLOOKUP(Table1[[#This Row],[barcode]],Table2[name],Table2[well],"")</f>
        <v/>
      </c>
    </row>
    <row r="84" spans="2:11" x14ac:dyDescent="0.2">
      <c r="B84" s="2"/>
      <c r="G84" s="2">
        <f t="shared" si="4"/>
        <v>0</v>
      </c>
      <c r="H84" s="2" cm="1">
        <f t="array" ref="H84">_xlfn.IFS(Table1[[#This Row],[fmol/ul]]=0,0,$J$5/Table1[[#This Row],[fmol/ul]]&lt;0.5,0.5,$J$5/Table1[[#This Row],[fmol/ul]]&gt;4.5,4.5,  TRUE, $J$5/Table1[[#This Row],[fmol/ul]])</f>
        <v>0</v>
      </c>
      <c r="I84" s="2">
        <f>IF(Table1[[#This Row],[ul plasmid]]=0,0,4.5-Table1[[#This Row],[ul plasmid]])</f>
        <v>0</v>
      </c>
      <c r="J84" s="9" t="s">
        <v>188</v>
      </c>
      <c r="K84" s="9" t="str">
        <f>_xlfn.XLOOKUP(Table1[[#This Row],[barcode]],Table2[name],Table2[well],"")</f>
        <v/>
      </c>
    </row>
    <row r="85" spans="2:11" x14ac:dyDescent="0.2">
      <c r="B85" s="2"/>
      <c r="G85" s="2">
        <f t="shared" si="4"/>
        <v>0</v>
      </c>
      <c r="H85" s="2" cm="1">
        <f t="array" ref="H85">_xlfn.IFS(Table1[[#This Row],[fmol/ul]]=0,0,$J$5/Table1[[#This Row],[fmol/ul]]&lt;0.5,0.5,$J$5/Table1[[#This Row],[fmol/ul]]&gt;4.5,4.5,  TRUE, $J$5/Table1[[#This Row],[fmol/ul]])</f>
        <v>0</v>
      </c>
      <c r="I85" s="2">
        <f>IF(Table1[[#This Row],[ul plasmid]]=0,0,4.5-Table1[[#This Row],[ul plasmid]])</f>
        <v>0</v>
      </c>
      <c r="J85" s="9" t="s">
        <v>189</v>
      </c>
      <c r="K85" s="9" t="str">
        <f>_xlfn.XLOOKUP(Table1[[#This Row],[barcode]],Table2[name],Table2[well],"")</f>
        <v/>
      </c>
    </row>
    <row r="86" spans="2:11" x14ac:dyDescent="0.2">
      <c r="B86" s="2"/>
      <c r="G86" s="2">
        <f t="shared" si="4"/>
        <v>0</v>
      </c>
      <c r="H86" s="2" cm="1">
        <f t="array" ref="H86">_xlfn.IFS(Table1[[#This Row],[fmol/ul]]=0,0,$J$5/Table1[[#This Row],[fmol/ul]]&lt;0.5,0.5,$J$5/Table1[[#This Row],[fmol/ul]]&gt;4.5,4.5,  TRUE, $J$5/Table1[[#This Row],[fmol/ul]])</f>
        <v>0</v>
      </c>
      <c r="I86" s="2">
        <f>IF(Table1[[#This Row],[ul plasmid]]=0,0,4.5-Table1[[#This Row],[ul plasmid]])</f>
        <v>0</v>
      </c>
      <c r="J86" s="9" t="s">
        <v>190</v>
      </c>
      <c r="K86" s="9" t="str">
        <f>_xlfn.XLOOKUP(Table1[[#This Row],[barcode]],Table2[name],Table2[well],"")</f>
        <v/>
      </c>
    </row>
    <row r="87" spans="2:11" x14ac:dyDescent="0.2">
      <c r="B87" s="2"/>
      <c r="G87" s="2">
        <f t="shared" si="4"/>
        <v>0</v>
      </c>
      <c r="H87" s="2" cm="1">
        <f t="array" ref="H87">_xlfn.IFS(Table1[[#This Row],[fmol/ul]]=0,0,$J$5/Table1[[#This Row],[fmol/ul]]&lt;0.5,0.5,$J$5/Table1[[#This Row],[fmol/ul]]&gt;4.5,4.5,  TRUE, $J$5/Table1[[#This Row],[fmol/ul]])</f>
        <v>0</v>
      </c>
      <c r="I87" s="2">
        <f>IF(Table1[[#This Row],[ul plasmid]]=0,0,4.5-Table1[[#This Row],[ul plasmid]])</f>
        <v>0</v>
      </c>
      <c r="J87" s="9" t="s">
        <v>191</v>
      </c>
      <c r="K87" s="9" t="str">
        <f>_xlfn.XLOOKUP(Table1[[#This Row],[barcode]],Table2[name],Table2[well],"")</f>
        <v/>
      </c>
    </row>
    <row r="88" spans="2:11" x14ac:dyDescent="0.2">
      <c r="B88" s="2"/>
      <c r="G88" s="2">
        <f t="shared" si="4"/>
        <v>0</v>
      </c>
      <c r="H88" s="2" cm="1">
        <f t="array" ref="H88">_xlfn.IFS(Table1[[#This Row],[fmol/ul]]=0,0,$J$5/Table1[[#This Row],[fmol/ul]]&lt;0.5,0.5,$J$5/Table1[[#This Row],[fmol/ul]]&gt;4.5,4.5,  TRUE, $J$5/Table1[[#This Row],[fmol/ul]])</f>
        <v>0</v>
      </c>
      <c r="I88" s="2">
        <f>IF(Table1[[#This Row],[ul plasmid]]=0,0,4.5-Table1[[#This Row],[ul plasmid]])</f>
        <v>0</v>
      </c>
      <c r="J88" s="9" t="s">
        <v>192</v>
      </c>
      <c r="K88" s="9" t="str">
        <f>_xlfn.XLOOKUP(Table1[[#This Row],[barcode]],Table2[name],Table2[well],"")</f>
        <v/>
      </c>
    </row>
    <row r="89" spans="2:11" x14ac:dyDescent="0.2">
      <c r="B89" s="2"/>
      <c r="G89" s="2">
        <f t="shared" si="4"/>
        <v>0</v>
      </c>
      <c r="H89" s="2" cm="1">
        <f t="array" ref="H89">_xlfn.IFS(Table1[[#This Row],[fmol/ul]]=0,0,$J$5/Table1[[#This Row],[fmol/ul]]&lt;0.5,0.5,$J$5/Table1[[#This Row],[fmol/ul]]&gt;4.5,4.5,  TRUE, $J$5/Table1[[#This Row],[fmol/ul]])</f>
        <v>0</v>
      </c>
      <c r="I89" s="2">
        <f>IF(Table1[[#This Row],[ul plasmid]]=0,0,4.5-Table1[[#This Row],[ul plasmid]])</f>
        <v>0</v>
      </c>
      <c r="J89" s="9" t="s">
        <v>193</v>
      </c>
      <c r="K89" s="9" t="str">
        <f>_xlfn.XLOOKUP(Table1[[#This Row],[barcode]],Table2[name],Table2[well],"")</f>
        <v/>
      </c>
    </row>
    <row r="90" spans="2:11" x14ac:dyDescent="0.2">
      <c r="B90" s="2"/>
      <c r="G90" s="2">
        <f t="shared" ref="G90:G104" si="5">F90/((E90*617.96)+36.04) * 1000000</f>
        <v>0</v>
      </c>
      <c r="H90" s="2" cm="1">
        <f t="array" ref="H90">_xlfn.IFS(Table1[[#This Row],[fmol/ul]]=0,0,$J$5/Table1[[#This Row],[fmol/ul]]&lt;0.5,0.5,$J$5/Table1[[#This Row],[fmol/ul]]&gt;4.5,4.5,  TRUE, $J$5/Table1[[#This Row],[fmol/ul]])</f>
        <v>0</v>
      </c>
      <c r="I90" s="2">
        <f>IF(Table1[[#This Row],[ul plasmid]]=0,0,4.5-Table1[[#This Row],[ul plasmid]])</f>
        <v>0</v>
      </c>
      <c r="J90" s="9" t="s">
        <v>194</v>
      </c>
      <c r="K90" s="9" t="str">
        <f>_xlfn.XLOOKUP(Table1[[#This Row],[barcode]],Table2[name],Table2[well],"")</f>
        <v/>
      </c>
    </row>
    <row r="91" spans="2:11" x14ac:dyDescent="0.2">
      <c r="B91" s="2"/>
      <c r="G91" s="2">
        <f t="shared" si="5"/>
        <v>0</v>
      </c>
      <c r="H91" s="2" cm="1">
        <f t="array" ref="H91">_xlfn.IFS(Table1[[#This Row],[fmol/ul]]=0,0,$J$5/Table1[[#This Row],[fmol/ul]]&lt;0.5,0.5,$J$5/Table1[[#This Row],[fmol/ul]]&gt;4.5,4.5,  TRUE, $J$5/Table1[[#This Row],[fmol/ul]])</f>
        <v>0</v>
      </c>
      <c r="I91" s="2">
        <f>IF(Table1[[#This Row],[ul plasmid]]=0,0,4.5-Table1[[#This Row],[ul plasmid]])</f>
        <v>0</v>
      </c>
      <c r="J91" s="9" t="s">
        <v>195</v>
      </c>
      <c r="K91" s="9" t="str">
        <f>_xlfn.XLOOKUP(Table1[[#This Row],[barcode]],Table2[name],Table2[well],"")</f>
        <v/>
      </c>
    </row>
    <row r="92" spans="2:11" x14ac:dyDescent="0.2">
      <c r="B92" s="2"/>
      <c r="G92" s="2">
        <f t="shared" si="5"/>
        <v>0</v>
      </c>
      <c r="H92" s="2" cm="1">
        <f t="array" ref="H92">_xlfn.IFS(Table1[[#This Row],[fmol/ul]]=0,0,$J$5/Table1[[#This Row],[fmol/ul]]&lt;0.5,0.5,$J$5/Table1[[#This Row],[fmol/ul]]&gt;4.5,4.5,  TRUE, $J$5/Table1[[#This Row],[fmol/ul]])</f>
        <v>0</v>
      </c>
      <c r="I92" s="2">
        <f>IF(Table1[[#This Row],[ul plasmid]]=0,0,4.5-Table1[[#This Row],[ul plasmid]])</f>
        <v>0</v>
      </c>
      <c r="J92" s="9" t="s">
        <v>196</v>
      </c>
      <c r="K92" s="9" t="str">
        <f>_xlfn.XLOOKUP(Table1[[#This Row],[barcode]],Table2[name],Table2[well],"")</f>
        <v/>
      </c>
    </row>
    <row r="93" spans="2:11" x14ac:dyDescent="0.2">
      <c r="B93" s="2"/>
      <c r="G93" s="2">
        <f t="shared" si="5"/>
        <v>0</v>
      </c>
      <c r="H93" s="2" cm="1">
        <f t="array" ref="H93">_xlfn.IFS(Table1[[#This Row],[fmol/ul]]=0,0,$J$5/Table1[[#This Row],[fmol/ul]]&lt;0.5,0.5,$J$5/Table1[[#This Row],[fmol/ul]]&gt;4.5,4.5,  TRUE, $J$5/Table1[[#This Row],[fmol/ul]])</f>
        <v>0</v>
      </c>
      <c r="I93" s="2">
        <f>IF(Table1[[#This Row],[ul plasmid]]=0,0,4.5-Table1[[#This Row],[ul plasmid]])</f>
        <v>0</v>
      </c>
      <c r="J93" s="9" t="s">
        <v>197</v>
      </c>
      <c r="K93" s="9" t="str">
        <f>_xlfn.XLOOKUP(Table1[[#This Row],[barcode]],Table2[name],Table2[well],"")</f>
        <v/>
      </c>
    </row>
    <row r="94" spans="2:11" x14ac:dyDescent="0.2">
      <c r="B94" s="2"/>
      <c r="G94" s="2">
        <f t="shared" si="5"/>
        <v>0</v>
      </c>
      <c r="H94" s="2" cm="1">
        <f t="array" ref="H94">_xlfn.IFS(Table1[[#This Row],[fmol/ul]]=0,0,$J$5/Table1[[#This Row],[fmol/ul]]&lt;0.5,0.5,$J$5/Table1[[#This Row],[fmol/ul]]&gt;4.5,4.5,  TRUE, $J$5/Table1[[#This Row],[fmol/ul]])</f>
        <v>0</v>
      </c>
      <c r="I94" s="2">
        <f>IF(Table1[[#This Row],[ul plasmid]]=0,0,4.5-Table1[[#This Row],[ul plasmid]])</f>
        <v>0</v>
      </c>
      <c r="J94" s="9" t="s">
        <v>198</v>
      </c>
      <c r="K94" s="9" t="str">
        <f>_xlfn.XLOOKUP(Table1[[#This Row],[barcode]],Table2[name],Table2[well],"")</f>
        <v/>
      </c>
    </row>
    <row r="95" spans="2:11" x14ac:dyDescent="0.2">
      <c r="B95" s="2"/>
      <c r="G95" s="2">
        <f t="shared" si="5"/>
        <v>0</v>
      </c>
      <c r="H95" s="2" cm="1">
        <f t="array" ref="H95">_xlfn.IFS(Table1[[#This Row],[fmol/ul]]=0,0,$J$5/Table1[[#This Row],[fmol/ul]]&lt;0.5,0.5,$J$5/Table1[[#This Row],[fmol/ul]]&gt;4.5,4.5,  TRUE, $J$5/Table1[[#This Row],[fmol/ul]])</f>
        <v>0</v>
      </c>
      <c r="I95" s="2">
        <f>IF(Table1[[#This Row],[ul plasmid]]=0,0,4.5-Table1[[#This Row],[ul plasmid]])</f>
        <v>0</v>
      </c>
      <c r="J95" s="9" t="s">
        <v>199</v>
      </c>
      <c r="K95" s="9" t="str">
        <f>_xlfn.XLOOKUP(Table1[[#This Row],[barcode]],Table2[name],Table2[well],"")</f>
        <v/>
      </c>
    </row>
    <row r="96" spans="2:11" x14ac:dyDescent="0.2">
      <c r="B96" s="2"/>
      <c r="G96" s="2">
        <f t="shared" si="5"/>
        <v>0</v>
      </c>
      <c r="H96" s="2" cm="1">
        <f t="array" ref="H96">_xlfn.IFS(Table1[[#This Row],[fmol/ul]]=0,0,$J$5/Table1[[#This Row],[fmol/ul]]&lt;0.5,0.5,$J$5/Table1[[#This Row],[fmol/ul]]&gt;4.5,4.5,  TRUE, $J$5/Table1[[#This Row],[fmol/ul]])</f>
        <v>0</v>
      </c>
      <c r="I96" s="2">
        <f>IF(Table1[[#This Row],[ul plasmid]]=0,0,4.5-Table1[[#This Row],[ul plasmid]])</f>
        <v>0</v>
      </c>
      <c r="J96" s="9" t="s">
        <v>200</v>
      </c>
      <c r="K96" s="9" t="str">
        <f>_xlfn.XLOOKUP(Table1[[#This Row],[barcode]],Table2[name],Table2[well],"")</f>
        <v/>
      </c>
    </row>
    <row r="97" spans="2:11" x14ac:dyDescent="0.2">
      <c r="B97" s="2"/>
      <c r="G97" s="2">
        <f t="shared" si="5"/>
        <v>0</v>
      </c>
      <c r="H97" s="2" cm="1">
        <f t="array" ref="H97">_xlfn.IFS(Table1[[#This Row],[fmol/ul]]=0,0,$J$5/Table1[[#This Row],[fmol/ul]]&lt;0.5,0.5,$J$5/Table1[[#This Row],[fmol/ul]]&gt;4.5,4.5,  TRUE, $J$5/Table1[[#This Row],[fmol/ul]])</f>
        <v>0</v>
      </c>
      <c r="I97" s="2">
        <f>IF(Table1[[#This Row],[ul plasmid]]=0,0,4.5-Table1[[#This Row],[ul plasmid]])</f>
        <v>0</v>
      </c>
      <c r="J97" s="9" t="s">
        <v>201</v>
      </c>
      <c r="K97" s="9" t="str">
        <f>_xlfn.XLOOKUP(Table1[[#This Row],[barcode]],Table2[name],Table2[well],"")</f>
        <v/>
      </c>
    </row>
    <row r="98" spans="2:11" x14ac:dyDescent="0.2">
      <c r="B98" s="2"/>
      <c r="G98" s="2">
        <f t="shared" si="5"/>
        <v>0</v>
      </c>
      <c r="H98" s="2" cm="1">
        <f t="array" ref="H98">_xlfn.IFS(Table1[[#This Row],[fmol/ul]]=0,0,$J$5/Table1[[#This Row],[fmol/ul]]&lt;0.5,0.5,$J$5/Table1[[#This Row],[fmol/ul]]&gt;4.5,4.5,  TRUE, $J$5/Table1[[#This Row],[fmol/ul]])</f>
        <v>0</v>
      </c>
      <c r="I98" s="2">
        <f>IF(Table1[[#This Row],[ul plasmid]]=0,0,4.5-Table1[[#This Row],[ul plasmid]])</f>
        <v>0</v>
      </c>
      <c r="J98" s="9" t="s">
        <v>202</v>
      </c>
      <c r="K98" s="9" t="str">
        <f>_xlfn.XLOOKUP(Table1[[#This Row],[barcode]],Table2[name],Table2[well],"")</f>
        <v/>
      </c>
    </row>
    <row r="99" spans="2:11" x14ac:dyDescent="0.2">
      <c r="B99" s="2"/>
      <c r="G99" s="2">
        <f t="shared" si="5"/>
        <v>0</v>
      </c>
      <c r="H99" s="2" cm="1">
        <f t="array" ref="H99">_xlfn.IFS(Table1[[#This Row],[fmol/ul]]=0,0,$J$5/Table1[[#This Row],[fmol/ul]]&lt;0.5,0.5,$J$5/Table1[[#This Row],[fmol/ul]]&gt;4.5,4.5,  TRUE, $J$5/Table1[[#This Row],[fmol/ul]])</f>
        <v>0</v>
      </c>
      <c r="I99" s="2">
        <f>IF(Table1[[#This Row],[ul plasmid]]=0,0,4.5-Table1[[#This Row],[ul plasmid]])</f>
        <v>0</v>
      </c>
      <c r="J99" s="9" t="s">
        <v>203</v>
      </c>
      <c r="K99" s="9" t="str">
        <f>_xlfn.XLOOKUP(Table1[[#This Row],[barcode]],Table2[name],Table2[well],"")</f>
        <v/>
      </c>
    </row>
    <row r="100" spans="2:11" x14ac:dyDescent="0.2">
      <c r="B100" s="2"/>
      <c r="G100" s="2">
        <f t="shared" si="5"/>
        <v>0</v>
      </c>
      <c r="H100" s="2" cm="1">
        <f t="array" ref="H100">_xlfn.IFS(Table1[[#This Row],[fmol/ul]]=0,0,$J$5/Table1[[#This Row],[fmol/ul]]&lt;0.5,0.5,$J$5/Table1[[#This Row],[fmol/ul]]&gt;4.5,4.5,  TRUE, $J$5/Table1[[#This Row],[fmol/ul]])</f>
        <v>0</v>
      </c>
      <c r="I100" s="2">
        <f>IF(Table1[[#This Row],[ul plasmid]]=0,0,4.5-Table1[[#This Row],[ul plasmid]])</f>
        <v>0</v>
      </c>
      <c r="J100" s="9" t="s">
        <v>204</v>
      </c>
      <c r="K100" s="9" t="str">
        <f>_xlfn.XLOOKUP(Table1[[#This Row],[barcode]],Table2[name],Table2[well],"")</f>
        <v/>
      </c>
    </row>
    <row r="101" spans="2:11" x14ac:dyDescent="0.2">
      <c r="B101" s="2"/>
      <c r="G101" s="2">
        <f t="shared" si="5"/>
        <v>0</v>
      </c>
      <c r="H101" s="2" cm="1">
        <f t="array" ref="H101">_xlfn.IFS(Table1[[#This Row],[fmol/ul]]=0,0,$J$5/Table1[[#This Row],[fmol/ul]]&lt;0.5,0.5,$J$5/Table1[[#This Row],[fmol/ul]]&gt;4.5,4.5,  TRUE, $J$5/Table1[[#This Row],[fmol/ul]])</f>
        <v>0</v>
      </c>
      <c r="I101" s="2">
        <f>IF(Table1[[#This Row],[ul plasmid]]=0,0,4.5-Table1[[#This Row],[ul plasmid]])</f>
        <v>0</v>
      </c>
      <c r="J101" s="9" t="s">
        <v>205</v>
      </c>
      <c r="K101" s="9" t="str">
        <f>_xlfn.XLOOKUP(Table1[[#This Row],[barcode]],Table2[name],Table2[well],"")</f>
        <v/>
      </c>
    </row>
    <row r="102" spans="2:11" x14ac:dyDescent="0.2">
      <c r="B102" s="2"/>
      <c r="G102" s="2">
        <f t="shared" si="5"/>
        <v>0</v>
      </c>
      <c r="H102" s="2" cm="1">
        <f t="array" ref="H102">_xlfn.IFS(Table1[[#This Row],[fmol/ul]]=0,0,$J$5/Table1[[#This Row],[fmol/ul]]&lt;0.5,0.5,$J$5/Table1[[#This Row],[fmol/ul]]&gt;4.5,4.5,  TRUE, $J$5/Table1[[#This Row],[fmol/ul]])</f>
        <v>0</v>
      </c>
      <c r="I102" s="2">
        <f>IF(Table1[[#This Row],[ul plasmid]]=0,0,4.5-Table1[[#This Row],[ul plasmid]])</f>
        <v>0</v>
      </c>
      <c r="J102" s="9" t="s">
        <v>206</v>
      </c>
      <c r="K102" s="9" t="str">
        <f>_xlfn.XLOOKUP(Table1[[#This Row],[barcode]],Table2[name],Table2[well],"")</f>
        <v/>
      </c>
    </row>
    <row r="103" spans="2:11" x14ac:dyDescent="0.2">
      <c r="B103" s="2"/>
      <c r="G103" s="2">
        <f t="shared" si="5"/>
        <v>0</v>
      </c>
      <c r="H103" s="2" cm="1">
        <f t="array" ref="H103">_xlfn.IFS(Table1[[#This Row],[fmol/ul]]=0,0,$J$5/Table1[[#This Row],[fmol/ul]]&lt;0.5,0.5,$J$5/Table1[[#This Row],[fmol/ul]]&gt;4.5,4.5,  TRUE, $J$5/Table1[[#This Row],[fmol/ul]])</f>
        <v>0</v>
      </c>
      <c r="I103" s="2">
        <f>IF(Table1[[#This Row],[ul plasmid]]=0,0,4.5-Table1[[#This Row],[ul plasmid]])</f>
        <v>0</v>
      </c>
      <c r="J103" s="9" t="s">
        <v>207</v>
      </c>
      <c r="K103" s="9" t="str">
        <f>_xlfn.XLOOKUP(Table1[[#This Row],[barcode]],Table2[name],Table2[well],"")</f>
        <v/>
      </c>
    </row>
    <row r="104" spans="2:11" x14ac:dyDescent="0.2">
      <c r="B104" s="2"/>
      <c r="G104" s="2">
        <f t="shared" si="5"/>
        <v>0</v>
      </c>
      <c r="H104" s="2" cm="1">
        <f t="array" ref="H104">_xlfn.IFS(Table1[[#This Row],[fmol/ul]]=0,0,$J$5/Table1[[#This Row],[fmol/ul]]&lt;0.5,0.5,$J$5/Table1[[#This Row],[fmol/ul]]&gt;4.5,4.5,  TRUE, $J$5/Table1[[#This Row],[fmol/ul]])</f>
        <v>0</v>
      </c>
      <c r="I104" s="2">
        <f>IF(Table1[[#This Row],[ul plasmid]]=0,0,4.5-Table1[[#This Row],[ul plasmid]])</f>
        <v>0</v>
      </c>
      <c r="J104" s="9" t="s">
        <v>208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D24:D104 D9:D22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B24:B104 B9:B22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topLeftCell="A66"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14</v>
      </c>
    </row>
    <row r="4" spans="2:6" x14ac:dyDescent="0.2">
      <c r="B4" s="6" t="s">
        <v>15</v>
      </c>
      <c r="C4" s="6" t="s">
        <v>16</v>
      </c>
      <c r="D4" t="s">
        <v>209</v>
      </c>
      <c r="F4" s="7" t="s">
        <v>15</v>
      </c>
    </row>
    <row r="5" spans="2:6" x14ac:dyDescent="0.2">
      <c r="B5" t="s">
        <v>113</v>
      </c>
      <c r="C5" t="s">
        <v>17</v>
      </c>
      <c r="D5" t="s">
        <v>210</v>
      </c>
      <c r="F5" s="3" t="s">
        <v>113</v>
      </c>
    </row>
    <row r="6" spans="2:6" x14ac:dyDescent="0.2">
      <c r="B6" t="s">
        <v>114</v>
      </c>
      <c r="C6" t="s">
        <v>18</v>
      </c>
      <c r="D6" t="s">
        <v>211</v>
      </c>
      <c r="F6" s="4" t="s">
        <v>114</v>
      </c>
    </row>
    <row r="7" spans="2:6" x14ac:dyDescent="0.2">
      <c r="B7" t="s">
        <v>115</v>
      </c>
      <c r="C7" t="s">
        <v>19</v>
      </c>
      <c r="D7" t="s">
        <v>212</v>
      </c>
      <c r="F7" s="3" t="s">
        <v>115</v>
      </c>
    </row>
    <row r="8" spans="2:6" x14ac:dyDescent="0.2">
      <c r="B8" t="s">
        <v>116</v>
      </c>
      <c r="C8" t="s">
        <v>20</v>
      </c>
      <c r="D8" t="s">
        <v>213</v>
      </c>
      <c r="F8" s="4" t="s">
        <v>116</v>
      </c>
    </row>
    <row r="9" spans="2:6" x14ac:dyDescent="0.2">
      <c r="B9" t="s">
        <v>117</v>
      </c>
      <c r="C9" t="s">
        <v>21</v>
      </c>
      <c r="D9" t="s">
        <v>214</v>
      </c>
      <c r="F9" s="3" t="s">
        <v>117</v>
      </c>
    </row>
    <row r="10" spans="2:6" x14ac:dyDescent="0.2">
      <c r="B10" t="s">
        <v>118</v>
      </c>
      <c r="C10" t="s">
        <v>22</v>
      </c>
      <c r="D10" t="s">
        <v>215</v>
      </c>
      <c r="F10" s="4" t="s">
        <v>118</v>
      </c>
    </row>
    <row r="11" spans="2:6" x14ac:dyDescent="0.2">
      <c r="B11" t="s">
        <v>119</v>
      </c>
      <c r="C11" t="s">
        <v>23</v>
      </c>
      <c r="D11" t="s">
        <v>216</v>
      </c>
      <c r="F11" s="3" t="s">
        <v>119</v>
      </c>
    </row>
    <row r="12" spans="2:6" x14ac:dyDescent="0.2">
      <c r="B12" t="s">
        <v>120</v>
      </c>
      <c r="C12" t="s">
        <v>24</v>
      </c>
      <c r="D12" t="s">
        <v>217</v>
      </c>
      <c r="F12" s="4" t="s">
        <v>120</v>
      </c>
    </row>
    <row r="13" spans="2:6" x14ac:dyDescent="0.2">
      <c r="B13" t="s">
        <v>121</v>
      </c>
      <c r="C13" t="s">
        <v>25</v>
      </c>
      <c r="D13" t="s">
        <v>218</v>
      </c>
      <c r="F13" s="3" t="s">
        <v>121</v>
      </c>
    </row>
    <row r="14" spans="2:6" x14ac:dyDescent="0.2">
      <c r="B14" t="s">
        <v>122</v>
      </c>
      <c r="C14" t="s">
        <v>26</v>
      </c>
      <c r="D14" t="s">
        <v>219</v>
      </c>
      <c r="F14" s="4" t="s">
        <v>122</v>
      </c>
    </row>
    <row r="15" spans="2:6" x14ac:dyDescent="0.2">
      <c r="B15" t="s">
        <v>123</v>
      </c>
      <c r="C15" t="s">
        <v>27</v>
      </c>
      <c r="D15" t="s">
        <v>220</v>
      </c>
      <c r="F15" s="3" t="s">
        <v>123</v>
      </c>
    </row>
    <row r="16" spans="2:6" x14ac:dyDescent="0.2">
      <c r="B16" t="s">
        <v>124</v>
      </c>
      <c r="C16" t="s">
        <v>28</v>
      </c>
      <c r="D16" t="s">
        <v>221</v>
      </c>
      <c r="F16" s="4" t="s">
        <v>124</v>
      </c>
    </row>
    <row r="17" spans="2:6" x14ac:dyDescent="0.2">
      <c r="B17" t="s">
        <v>125</v>
      </c>
      <c r="C17" t="s">
        <v>29</v>
      </c>
      <c r="D17" t="s">
        <v>222</v>
      </c>
      <c r="F17" s="3" t="s">
        <v>125</v>
      </c>
    </row>
    <row r="18" spans="2:6" x14ac:dyDescent="0.2">
      <c r="B18" t="s">
        <v>126</v>
      </c>
      <c r="C18" t="s">
        <v>30</v>
      </c>
      <c r="D18" t="s">
        <v>223</v>
      </c>
      <c r="F18" s="4" t="s">
        <v>126</v>
      </c>
    </row>
    <row r="19" spans="2:6" x14ac:dyDescent="0.2">
      <c r="B19" t="s">
        <v>127</v>
      </c>
      <c r="C19" t="s">
        <v>31</v>
      </c>
      <c r="D19" t="s">
        <v>224</v>
      </c>
      <c r="F19" s="3" t="s">
        <v>127</v>
      </c>
    </row>
    <row r="20" spans="2:6" x14ac:dyDescent="0.2">
      <c r="B20" t="s">
        <v>128</v>
      </c>
      <c r="C20" t="s">
        <v>32</v>
      </c>
      <c r="D20" t="s">
        <v>225</v>
      </c>
      <c r="F20" s="4" t="s">
        <v>128</v>
      </c>
    </row>
    <row r="21" spans="2:6" x14ac:dyDescent="0.2">
      <c r="B21" t="s">
        <v>129</v>
      </c>
      <c r="C21" t="s">
        <v>33</v>
      </c>
      <c r="D21" t="s">
        <v>226</v>
      </c>
      <c r="F21" s="3" t="s">
        <v>129</v>
      </c>
    </row>
    <row r="22" spans="2:6" x14ac:dyDescent="0.2">
      <c r="B22" t="s">
        <v>130</v>
      </c>
      <c r="C22" t="s">
        <v>34</v>
      </c>
      <c r="D22" t="s">
        <v>227</v>
      </c>
      <c r="F22" s="4" t="s">
        <v>130</v>
      </c>
    </row>
    <row r="23" spans="2:6" x14ac:dyDescent="0.2">
      <c r="B23" t="s">
        <v>131</v>
      </c>
      <c r="C23" t="s">
        <v>35</v>
      </c>
      <c r="D23" t="s">
        <v>228</v>
      </c>
      <c r="F23" s="3" t="s">
        <v>131</v>
      </c>
    </row>
    <row r="24" spans="2:6" x14ac:dyDescent="0.2">
      <c r="B24" t="s">
        <v>132</v>
      </c>
      <c r="C24" t="s">
        <v>36</v>
      </c>
      <c r="D24" t="s">
        <v>229</v>
      </c>
      <c r="F24" s="4" t="s">
        <v>132</v>
      </c>
    </row>
    <row r="25" spans="2:6" x14ac:dyDescent="0.2">
      <c r="B25" t="s">
        <v>133</v>
      </c>
      <c r="C25" t="s">
        <v>37</v>
      </c>
      <c r="D25" t="s">
        <v>230</v>
      </c>
      <c r="F25" s="3" t="s">
        <v>133</v>
      </c>
    </row>
    <row r="26" spans="2:6" x14ac:dyDescent="0.2">
      <c r="B26" t="s">
        <v>134</v>
      </c>
      <c r="C26" t="s">
        <v>38</v>
      </c>
      <c r="D26" t="s">
        <v>231</v>
      </c>
      <c r="F26" s="4" t="s">
        <v>134</v>
      </c>
    </row>
    <row r="27" spans="2:6" x14ac:dyDescent="0.2">
      <c r="B27" t="s">
        <v>135</v>
      </c>
      <c r="C27" t="s">
        <v>39</v>
      </c>
      <c r="D27" t="s">
        <v>232</v>
      </c>
      <c r="F27" s="3" t="s">
        <v>135</v>
      </c>
    </row>
    <row r="28" spans="2:6" x14ac:dyDescent="0.2">
      <c r="B28" t="s">
        <v>136</v>
      </c>
      <c r="C28" t="s">
        <v>40</v>
      </c>
      <c r="D28" t="s">
        <v>233</v>
      </c>
      <c r="F28" s="4" t="s">
        <v>136</v>
      </c>
    </row>
    <row r="29" spans="2:6" x14ac:dyDescent="0.2">
      <c r="B29" t="s">
        <v>137</v>
      </c>
      <c r="C29" t="s">
        <v>41</v>
      </c>
      <c r="D29" t="s">
        <v>234</v>
      </c>
      <c r="F29" s="3" t="s">
        <v>137</v>
      </c>
    </row>
    <row r="30" spans="2:6" x14ac:dyDescent="0.2">
      <c r="B30" t="s">
        <v>138</v>
      </c>
      <c r="C30" t="s">
        <v>42</v>
      </c>
      <c r="D30" t="s">
        <v>235</v>
      </c>
      <c r="F30" s="4" t="s">
        <v>138</v>
      </c>
    </row>
    <row r="31" spans="2:6" x14ac:dyDescent="0.2">
      <c r="B31" t="s">
        <v>139</v>
      </c>
      <c r="C31" t="s">
        <v>43</v>
      </c>
      <c r="D31" t="s">
        <v>236</v>
      </c>
      <c r="F31" s="3" t="s">
        <v>139</v>
      </c>
    </row>
    <row r="32" spans="2:6" x14ac:dyDescent="0.2">
      <c r="B32" t="s">
        <v>140</v>
      </c>
      <c r="C32" t="s">
        <v>44</v>
      </c>
      <c r="D32" t="s">
        <v>237</v>
      </c>
      <c r="F32" s="4" t="s">
        <v>140</v>
      </c>
    </row>
    <row r="33" spans="2:6" x14ac:dyDescent="0.2">
      <c r="B33" t="s">
        <v>141</v>
      </c>
      <c r="C33" t="s">
        <v>45</v>
      </c>
      <c r="D33" t="s">
        <v>238</v>
      </c>
      <c r="F33" s="3" t="s">
        <v>141</v>
      </c>
    </row>
    <row r="34" spans="2:6" x14ac:dyDescent="0.2">
      <c r="B34" t="s">
        <v>142</v>
      </c>
      <c r="C34" t="s">
        <v>46</v>
      </c>
      <c r="D34" t="s">
        <v>239</v>
      </c>
      <c r="F34" s="4" t="s">
        <v>142</v>
      </c>
    </row>
    <row r="35" spans="2:6" x14ac:dyDescent="0.2">
      <c r="B35" t="s">
        <v>143</v>
      </c>
      <c r="C35" t="s">
        <v>47</v>
      </c>
      <c r="D35" t="s">
        <v>240</v>
      </c>
      <c r="F35" s="3" t="s">
        <v>143</v>
      </c>
    </row>
    <row r="36" spans="2:6" x14ac:dyDescent="0.2">
      <c r="B36" t="s">
        <v>144</v>
      </c>
      <c r="C36" t="s">
        <v>48</v>
      </c>
      <c r="D36" t="s">
        <v>241</v>
      </c>
      <c r="F36" s="4" t="s">
        <v>144</v>
      </c>
    </row>
    <row r="37" spans="2:6" x14ac:dyDescent="0.2">
      <c r="B37" t="s">
        <v>145</v>
      </c>
      <c r="C37" t="s">
        <v>49</v>
      </c>
      <c r="D37" t="s">
        <v>242</v>
      </c>
      <c r="F37" s="3" t="s">
        <v>145</v>
      </c>
    </row>
    <row r="38" spans="2:6" x14ac:dyDescent="0.2">
      <c r="B38" t="s">
        <v>146</v>
      </c>
      <c r="C38" t="s">
        <v>50</v>
      </c>
      <c r="D38" t="s">
        <v>243</v>
      </c>
      <c r="F38" s="4" t="s">
        <v>146</v>
      </c>
    </row>
    <row r="39" spans="2:6" x14ac:dyDescent="0.2">
      <c r="B39" t="s">
        <v>147</v>
      </c>
      <c r="C39" t="s">
        <v>51</v>
      </c>
      <c r="D39" t="s">
        <v>244</v>
      </c>
      <c r="F39" s="3" t="s">
        <v>147</v>
      </c>
    </row>
    <row r="40" spans="2:6" x14ac:dyDescent="0.2">
      <c r="B40" t="s">
        <v>148</v>
      </c>
      <c r="C40" t="s">
        <v>52</v>
      </c>
      <c r="D40" t="s">
        <v>245</v>
      </c>
      <c r="F40" s="4" t="s">
        <v>148</v>
      </c>
    </row>
    <row r="41" spans="2:6" x14ac:dyDescent="0.2">
      <c r="B41" t="s">
        <v>149</v>
      </c>
      <c r="C41" t="s">
        <v>53</v>
      </c>
      <c r="D41" t="s">
        <v>246</v>
      </c>
      <c r="F41" s="3" t="s">
        <v>149</v>
      </c>
    </row>
    <row r="42" spans="2:6" x14ac:dyDescent="0.2">
      <c r="B42" t="s">
        <v>150</v>
      </c>
      <c r="C42" t="s">
        <v>54</v>
      </c>
      <c r="D42" t="s">
        <v>247</v>
      </c>
      <c r="F42" s="4" t="s">
        <v>150</v>
      </c>
    </row>
    <row r="43" spans="2:6" x14ac:dyDescent="0.2">
      <c r="B43" t="s">
        <v>151</v>
      </c>
      <c r="C43" t="s">
        <v>55</v>
      </c>
      <c r="D43" t="s">
        <v>248</v>
      </c>
      <c r="F43" s="3" t="s">
        <v>151</v>
      </c>
    </row>
    <row r="44" spans="2:6" x14ac:dyDescent="0.2">
      <c r="B44" t="s">
        <v>152</v>
      </c>
      <c r="C44" t="s">
        <v>56</v>
      </c>
      <c r="D44" t="s">
        <v>249</v>
      </c>
      <c r="F44" s="4" t="s">
        <v>152</v>
      </c>
    </row>
    <row r="45" spans="2:6" x14ac:dyDescent="0.2">
      <c r="B45" t="s">
        <v>153</v>
      </c>
      <c r="C45" t="s">
        <v>57</v>
      </c>
      <c r="D45" t="s">
        <v>250</v>
      </c>
      <c r="F45" s="3" t="s">
        <v>153</v>
      </c>
    </row>
    <row r="46" spans="2:6" x14ac:dyDescent="0.2">
      <c r="B46" t="s">
        <v>154</v>
      </c>
      <c r="C46" t="s">
        <v>58</v>
      </c>
      <c r="D46" t="s">
        <v>251</v>
      </c>
      <c r="F46" s="4" t="s">
        <v>154</v>
      </c>
    </row>
    <row r="47" spans="2:6" x14ac:dyDescent="0.2">
      <c r="B47" t="s">
        <v>155</v>
      </c>
      <c r="C47" t="s">
        <v>59</v>
      </c>
      <c r="D47" t="s">
        <v>252</v>
      </c>
      <c r="F47" s="3" t="s">
        <v>155</v>
      </c>
    </row>
    <row r="48" spans="2:6" x14ac:dyDescent="0.2">
      <c r="B48" t="s">
        <v>156</v>
      </c>
      <c r="C48" t="s">
        <v>60</v>
      </c>
      <c r="D48" t="s">
        <v>253</v>
      </c>
      <c r="F48" s="4" t="s">
        <v>156</v>
      </c>
    </row>
    <row r="49" spans="2:6" x14ac:dyDescent="0.2">
      <c r="B49" t="s">
        <v>157</v>
      </c>
      <c r="C49" t="s">
        <v>61</v>
      </c>
      <c r="D49" t="s">
        <v>254</v>
      </c>
      <c r="F49" s="3" t="s">
        <v>157</v>
      </c>
    </row>
    <row r="50" spans="2:6" x14ac:dyDescent="0.2">
      <c r="B50" t="s">
        <v>158</v>
      </c>
      <c r="C50" t="s">
        <v>62</v>
      </c>
      <c r="D50" t="s">
        <v>255</v>
      </c>
      <c r="F50" s="4" t="s">
        <v>158</v>
      </c>
    </row>
    <row r="51" spans="2:6" x14ac:dyDescent="0.2">
      <c r="B51" t="s">
        <v>159</v>
      </c>
      <c r="C51" t="s">
        <v>63</v>
      </c>
      <c r="D51" t="s">
        <v>256</v>
      </c>
      <c r="F51" s="3" t="s">
        <v>159</v>
      </c>
    </row>
    <row r="52" spans="2:6" x14ac:dyDescent="0.2">
      <c r="B52" t="s">
        <v>160</v>
      </c>
      <c r="C52" t="s">
        <v>64</v>
      </c>
      <c r="D52" t="s">
        <v>257</v>
      </c>
      <c r="F52" s="4" t="s">
        <v>160</v>
      </c>
    </row>
    <row r="53" spans="2:6" x14ac:dyDescent="0.2">
      <c r="B53" t="s">
        <v>161</v>
      </c>
      <c r="C53" t="s">
        <v>65</v>
      </c>
      <c r="D53" t="s">
        <v>258</v>
      </c>
      <c r="F53" s="3" t="s">
        <v>161</v>
      </c>
    </row>
    <row r="54" spans="2:6" x14ac:dyDescent="0.2">
      <c r="B54" t="s">
        <v>162</v>
      </c>
      <c r="C54" t="s">
        <v>66</v>
      </c>
      <c r="D54" t="s">
        <v>259</v>
      </c>
      <c r="F54" s="4" t="s">
        <v>162</v>
      </c>
    </row>
    <row r="55" spans="2:6" x14ac:dyDescent="0.2">
      <c r="B55" t="s">
        <v>163</v>
      </c>
      <c r="C55" t="s">
        <v>67</v>
      </c>
      <c r="D55" t="s">
        <v>260</v>
      </c>
      <c r="F55" s="3" t="s">
        <v>163</v>
      </c>
    </row>
    <row r="56" spans="2:6" x14ac:dyDescent="0.2">
      <c r="B56" t="s">
        <v>164</v>
      </c>
      <c r="C56" t="s">
        <v>68</v>
      </c>
      <c r="D56" t="s">
        <v>261</v>
      </c>
      <c r="F56" s="4" t="s">
        <v>164</v>
      </c>
    </row>
    <row r="57" spans="2:6" x14ac:dyDescent="0.2">
      <c r="B57" t="s">
        <v>165</v>
      </c>
      <c r="C57" t="s">
        <v>69</v>
      </c>
      <c r="D57" t="s">
        <v>262</v>
      </c>
      <c r="F57" s="3" t="s">
        <v>165</v>
      </c>
    </row>
    <row r="58" spans="2:6" x14ac:dyDescent="0.2">
      <c r="B58" t="s">
        <v>166</v>
      </c>
      <c r="C58" t="s">
        <v>70</v>
      </c>
      <c r="D58" t="s">
        <v>263</v>
      </c>
      <c r="F58" s="4" t="s">
        <v>166</v>
      </c>
    </row>
    <row r="59" spans="2:6" x14ac:dyDescent="0.2">
      <c r="B59" t="s">
        <v>167</v>
      </c>
      <c r="C59" t="s">
        <v>71</v>
      </c>
      <c r="D59" t="s">
        <v>264</v>
      </c>
      <c r="F59" s="3" t="s">
        <v>167</v>
      </c>
    </row>
    <row r="60" spans="2:6" x14ac:dyDescent="0.2">
      <c r="B60" t="s">
        <v>168</v>
      </c>
      <c r="C60" t="s">
        <v>72</v>
      </c>
      <c r="D60" t="s">
        <v>265</v>
      </c>
      <c r="F60" s="4" t="s">
        <v>168</v>
      </c>
    </row>
    <row r="61" spans="2:6" x14ac:dyDescent="0.2">
      <c r="B61" t="s">
        <v>169</v>
      </c>
      <c r="C61" t="s">
        <v>73</v>
      </c>
      <c r="D61" t="s">
        <v>266</v>
      </c>
      <c r="F61" s="3" t="s">
        <v>169</v>
      </c>
    </row>
    <row r="62" spans="2:6" x14ac:dyDescent="0.2">
      <c r="B62" t="s">
        <v>170</v>
      </c>
      <c r="C62" t="s">
        <v>74</v>
      </c>
      <c r="D62" t="s">
        <v>267</v>
      </c>
      <c r="F62" s="4" t="s">
        <v>170</v>
      </c>
    </row>
    <row r="63" spans="2:6" x14ac:dyDescent="0.2">
      <c r="B63" t="s">
        <v>171</v>
      </c>
      <c r="C63" t="s">
        <v>75</v>
      </c>
      <c r="D63" t="s">
        <v>268</v>
      </c>
      <c r="F63" s="3" t="s">
        <v>171</v>
      </c>
    </row>
    <row r="64" spans="2:6" x14ac:dyDescent="0.2">
      <c r="B64" t="s">
        <v>172</v>
      </c>
      <c r="C64" t="s">
        <v>76</v>
      </c>
      <c r="D64" t="s">
        <v>269</v>
      </c>
      <c r="F64" s="4" t="s">
        <v>172</v>
      </c>
    </row>
    <row r="65" spans="2:6" x14ac:dyDescent="0.2">
      <c r="B65" t="s">
        <v>173</v>
      </c>
      <c r="C65" t="s">
        <v>77</v>
      </c>
      <c r="D65" t="s">
        <v>270</v>
      </c>
      <c r="F65" s="3" t="s">
        <v>173</v>
      </c>
    </row>
    <row r="66" spans="2:6" x14ac:dyDescent="0.2">
      <c r="B66" t="s">
        <v>174</v>
      </c>
      <c r="C66" t="s">
        <v>78</v>
      </c>
      <c r="D66" t="s">
        <v>271</v>
      </c>
      <c r="F66" s="4" t="s">
        <v>174</v>
      </c>
    </row>
    <row r="67" spans="2:6" x14ac:dyDescent="0.2">
      <c r="B67" t="s">
        <v>175</v>
      </c>
      <c r="C67" t="s">
        <v>79</v>
      </c>
      <c r="D67" t="s">
        <v>272</v>
      </c>
      <c r="F67" s="3" t="s">
        <v>175</v>
      </c>
    </row>
    <row r="68" spans="2:6" x14ac:dyDescent="0.2">
      <c r="B68" t="s">
        <v>176</v>
      </c>
      <c r="C68" t="s">
        <v>80</v>
      </c>
      <c r="D68" t="s">
        <v>273</v>
      </c>
      <c r="F68" s="4" t="s">
        <v>176</v>
      </c>
    </row>
    <row r="69" spans="2:6" x14ac:dyDescent="0.2">
      <c r="B69" t="s">
        <v>177</v>
      </c>
      <c r="C69" t="s">
        <v>81</v>
      </c>
      <c r="D69" t="s">
        <v>274</v>
      </c>
      <c r="F69" s="3" t="s">
        <v>177</v>
      </c>
    </row>
    <row r="70" spans="2:6" x14ac:dyDescent="0.2">
      <c r="B70" t="s">
        <v>178</v>
      </c>
      <c r="C70" t="s">
        <v>82</v>
      </c>
      <c r="D70" t="s">
        <v>275</v>
      </c>
      <c r="F70" s="4" t="s">
        <v>178</v>
      </c>
    </row>
    <row r="71" spans="2:6" x14ac:dyDescent="0.2">
      <c r="B71" t="s">
        <v>179</v>
      </c>
      <c r="C71" t="s">
        <v>83</v>
      </c>
      <c r="D71" t="s">
        <v>276</v>
      </c>
      <c r="F71" s="3" t="s">
        <v>179</v>
      </c>
    </row>
    <row r="72" spans="2:6" x14ac:dyDescent="0.2">
      <c r="B72" t="s">
        <v>180</v>
      </c>
      <c r="C72" t="s">
        <v>84</v>
      </c>
      <c r="D72" t="s">
        <v>277</v>
      </c>
      <c r="F72" s="4" t="s">
        <v>180</v>
      </c>
    </row>
    <row r="73" spans="2:6" x14ac:dyDescent="0.2">
      <c r="B73" t="s">
        <v>181</v>
      </c>
      <c r="C73" t="s">
        <v>85</v>
      </c>
      <c r="D73" t="s">
        <v>278</v>
      </c>
      <c r="F73" s="3" t="s">
        <v>181</v>
      </c>
    </row>
    <row r="74" spans="2:6" x14ac:dyDescent="0.2">
      <c r="B74" t="s">
        <v>182</v>
      </c>
      <c r="C74" t="s">
        <v>86</v>
      </c>
      <c r="D74" t="s">
        <v>279</v>
      </c>
      <c r="F74" s="4" t="s">
        <v>182</v>
      </c>
    </row>
    <row r="75" spans="2:6" x14ac:dyDescent="0.2">
      <c r="B75" t="s">
        <v>183</v>
      </c>
      <c r="C75" t="s">
        <v>87</v>
      </c>
      <c r="D75" t="s">
        <v>280</v>
      </c>
      <c r="F75" s="3" t="s">
        <v>183</v>
      </c>
    </row>
    <row r="76" spans="2:6" x14ac:dyDescent="0.2">
      <c r="B76" t="s">
        <v>184</v>
      </c>
      <c r="C76" t="s">
        <v>88</v>
      </c>
      <c r="D76" t="s">
        <v>281</v>
      </c>
      <c r="F76" s="4" t="s">
        <v>184</v>
      </c>
    </row>
    <row r="77" spans="2:6" x14ac:dyDescent="0.2">
      <c r="B77" t="s">
        <v>185</v>
      </c>
      <c r="C77" t="s">
        <v>89</v>
      </c>
      <c r="D77" t="s">
        <v>282</v>
      </c>
      <c r="F77" s="3" t="s">
        <v>185</v>
      </c>
    </row>
    <row r="78" spans="2:6" x14ac:dyDescent="0.2">
      <c r="B78" t="s">
        <v>186</v>
      </c>
      <c r="C78" t="s">
        <v>90</v>
      </c>
      <c r="D78" t="s">
        <v>283</v>
      </c>
      <c r="F78" s="4" t="s">
        <v>186</v>
      </c>
    </row>
    <row r="79" spans="2:6" x14ac:dyDescent="0.2">
      <c r="B79" t="s">
        <v>187</v>
      </c>
      <c r="C79" t="s">
        <v>91</v>
      </c>
      <c r="D79" t="s">
        <v>284</v>
      </c>
      <c r="F79" s="3" t="s">
        <v>187</v>
      </c>
    </row>
    <row r="80" spans="2:6" x14ac:dyDescent="0.2">
      <c r="B80" t="s">
        <v>188</v>
      </c>
      <c r="C80" t="s">
        <v>92</v>
      </c>
      <c r="D80" t="s">
        <v>285</v>
      </c>
      <c r="F80" s="4" t="s">
        <v>188</v>
      </c>
    </row>
    <row r="81" spans="2:6" x14ac:dyDescent="0.2">
      <c r="B81" t="s">
        <v>189</v>
      </c>
      <c r="C81" t="s">
        <v>93</v>
      </c>
      <c r="D81" t="s">
        <v>286</v>
      </c>
      <c r="F81" s="3" t="s">
        <v>189</v>
      </c>
    </row>
    <row r="82" spans="2:6" x14ac:dyDescent="0.2">
      <c r="B82" t="s">
        <v>190</v>
      </c>
      <c r="C82" t="s">
        <v>94</v>
      </c>
      <c r="D82" t="s">
        <v>287</v>
      </c>
      <c r="F82" s="4" t="s">
        <v>190</v>
      </c>
    </row>
    <row r="83" spans="2:6" x14ac:dyDescent="0.2">
      <c r="B83" t="s">
        <v>191</v>
      </c>
      <c r="C83" t="s">
        <v>95</v>
      </c>
      <c r="D83" t="s">
        <v>288</v>
      </c>
      <c r="F83" s="3" t="s">
        <v>191</v>
      </c>
    </row>
    <row r="84" spans="2:6" x14ac:dyDescent="0.2">
      <c r="B84" t="s">
        <v>192</v>
      </c>
      <c r="C84" t="s">
        <v>96</v>
      </c>
      <c r="D84" t="s">
        <v>289</v>
      </c>
      <c r="F84" s="4" t="s">
        <v>192</v>
      </c>
    </row>
    <row r="85" spans="2:6" x14ac:dyDescent="0.2">
      <c r="B85" t="s">
        <v>193</v>
      </c>
      <c r="C85" t="s">
        <v>97</v>
      </c>
      <c r="D85" t="s">
        <v>290</v>
      </c>
      <c r="F85" s="3" t="s">
        <v>193</v>
      </c>
    </row>
    <row r="86" spans="2:6" x14ac:dyDescent="0.2">
      <c r="B86" t="s">
        <v>194</v>
      </c>
      <c r="C86" t="s">
        <v>98</v>
      </c>
      <c r="D86" t="s">
        <v>291</v>
      </c>
      <c r="F86" s="4" t="s">
        <v>194</v>
      </c>
    </row>
    <row r="87" spans="2:6" x14ac:dyDescent="0.2">
      <c r="B87" t="s">
        <v>195</v>
      </c>
      <c r="C87" t="s">
        <v>99</v>
      </c>
      <c r="D87" t="s">
        <v>292</v>
      </c>
      <c r="F87" s="3" t="s">
        <v>195</v>
      </c>
    </row>
    <row r="88" spans="2:6" x14ac:dyDescent="0.2">
      <c r="B88" t="s">
        <v>196</v>
      </c>
      <c r="C88" t="s">
        <v>100</v>
      </c>
      <c r="D88" t="s">
        <v>293</v>
      </c>
      <c r="F88" s="4" t="s">
        <v>196</v>
      </c>
    </row>
    <row r="89" spans="2:6" x14ac:dyDescent="0.2">
      <c r="B89" t="s">
        <v>197</v>
      </c>
      <c r="C89" t="s">
        <v>101</v>
      </c>
      <c r="D89" t="s">
        <v>294</v>
      </c>
      <c r="F89" s="3" t="s">
        <v>197</v>
      </c>
    </row>
    <row r="90" spans="2:6" x14ac:dyDescent="0.2">
      <c r="B90" t="s">
        <v>198</v>
      </c>
      <c r="C90" t="s">
        <v>102</v>
      </c>
      <c r="D90" t="s">
        <v>295</v>
      </c>
      <c r="F90" s="4" t="s">
        <v>198</v>
      </c>
    </row>
    <row r="91" spans="2:6" x14ac:dyDescent="0.2">
      <c r="B91" t="s">
        <v>199</v>
      </c>
      <c r="C91" t="s">
        <v>103</v>
      </c>
      <c r="D91" t="s">
        <v>296</v>
      </c>
      <c r="F91" s="3" t="s">
        <v>199</v>
      </c>
    </row>
    <row r="92" spans="2:6" x14ac:dyDescent="0.2">
      <c r="B92" t="s">
        <v>200</v>
      </c>
      <c r="C92" t="s">
        <v>104</v>
      </c>
      <c r="D92" t="s">
        <v>297</v>
      </c>
      <c r="F92" s="4" t="s">
        <v>200</v>
      </c>
    </row>
    <row r="93" spans="2:6" x14ac:dyDescent="0.2">
      <c r="B93" t="s">
        <v>201</v>
      </c>
      <c r="C93" t="s">
        <v>105</v>
      </c>
      <c r="D93" t="s">
        <v>298</v>
      </c>
      <c r="F93" s="3" t="s">
        <v>201</v>
      </c>
    </row>
    <row r="94" spans="2:6" x14ac:dyDescent="0.2">
      <c r="B94" t="s">
        <v>202</v>
      </c>
      <c r="C94" t="s">
        <v>106</v>
      </c>
      <c r="D94" t="s">
        <v>299</v>
      </c>
      <c r="F94" s="4" t="s">
        <v>202</v>
      </c>
    </row>
    <row r="95" spans="2:6" x14ac:dyDescent="0.2">
      <c r="B95" t="s">
        <v>203</v>
      </c>
      <c r="C95" t="s">
        <v>107</v>
      </c>
      <c r="D95" t="s">
        <v>300</v>
      </c>
      <c r="F95" s="3" t="s">
        <v>203</v>
      </c>
    </row>
    <row r="96" spans="2:6" x14ac:dyDescent="0.2">
      <c r="B96" t="s">
        <v>204</v>
      </c>
      <c r="C96" t="s">
        <v>108</v>
      </c>
      <c r="D96" t="s">
        <v>301</v>
      </c>
      <c r="F96" s="4" t="s">
        <v>204</v>
      </c>
    </row>
    <row r="97" spans="2:6" x14ac:dyDescent="0.2">
      <c r="B97" t="s">
        <v>205</v>
      </c>
      <c r="C97" t="s">
        <v>109</v>
      </c>
      <c r="D97" t="s">
        <v>302</v>
      </c>
      <c r="F97" s="3" t="s">
        <v>205</v>
      </c>
    </row>
    <row r="98" spans="2:6" x14ac:dyDescent="0.2">
      <c r="B98" t="s">
        <v>206</v>
      </c>
      <c r="C98" t="s">
        <v>110</v>
      </c>
      <c r="D98" t="s">
        <v>303</v>
      </c>
      <c r="F98" s="4" t="s">
        <v>206</v>
      </c>
    </row>
    <row r="99" spans="2:6" x14ac:dyDescent="0.2">
      <c r="B99" t="s">
        <v>207</v>
      </c>
      <c r="C99" t="s">
        <v>111</v>
      </c>
      <c r="D99" t="s">
        <v>304</v>
      </c>
      <c r="F99" s="3" t="s">
        <v>207</v>
      </c>
    </row>
    <row r="100" spans="2:6" x14ac:dyDescent="0.2">
      <c r="B100" t="s">
        <v>208</v>
      </c>
      <c r="C100" t="s">
        <v>112</v>
      </c>
      <c r="D100" t="s">
        <v>305</v>
      </c>
      <c r="F100" s="4" t="s">
        <v>208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N14" sqref="N14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307</v>
      </c>
      <c r="B1" s="8" t="s">
        <v>308</v>
      </c>
      <c r="C1" s="8" t="s">
        <v>309</v>
      </c>
      <c r="D1" s="8" t="s">
        <v>310</v>
      </c>
      <c r="E1" s="8" t="s">
        <v>311</v>
      </c>
      <c r="F1" s="8" t="s">
        <v>312</v>
      </c>
      <c r="G1" s="8" t="s">
        <v>313</v>
      </c>
      <c r="H1" s="8" t="s">
        <v>314</v>
      </c>
      <c r="I1" s="8" t="s">
        <v>315</v>
      </c>
    </row>
    <row r="2" spans="1:9" x14ac:dyDescent="0.2">
      <c r="A2" s="9" t="str">
        <f>TEXT(main!B9, "")</f>
        <v/>
      </c>
      <c r="B2" s="8" t="s">
        <v>113</v>
      </c>
      <c r="C2" s="9">
        <f>main!H9</f>
        <v>0</v>
      </c>
      <c r="D2" s="8" t="str">
        <f>IF(C2=0, "", "A01")</f>
        <v/>
      </c>
      <c r="E2" s="8" t="s">
        <v>113</v>
      </c>
      <c r="F2" s="9">
        <f>main!I9</f>
        <v>0</v>
      </c>
      <c r="G2" s="8" t="str">
        <f>_xlfn.XLOOKUP(main!D9,Table2[name],Table2[well],"")</f>
        <v/>
      </c>
      <c r="H2" s="8" t="s">
        <v>113</v>
      </c>
      <c r="I2" s="8">
        <f>IF(C2=0,0,0.5)</f>
        <v>0</v>
      </c>
    </row>
    <row r="3" spans="1:9" x14ac:dyDescent="0.2">
      <c r="A3" s="9" t="str">
        <f>TEXT(main!B10, "")</f>
        <v/>
      </c>
      <c r="B3" s="8" t="s">
        <v>114</v>
      </c>
      <c r="C3" s="9">
        <f>main!H10</f>
        <v>0</v>
      </c>
      <c r="D3" s="8" t="str">
        <f t="shared" ref="D3:D66" si="0">IF(C3=0, "", "A01")</f>
        <v/>
      </c>
      <c r="E3" s="8" t="s">
        <v>114</v>
      </c>
      <c r="F3" s="9">
        <f>main!I10</f>
        <v>0</v>
      </c>
      <c r="G3" s="8" t="str">
        <f>_xlfn.XLOOKUP(main!D10,Table2[name],Table2[well],"")</f>
        <v/>
      </c>
      <c r="H3" s="8" t="s">
        <v>114</v>
      </c>
      <c r="I3" s="8">
        <f t="shared" ref="I3:I66" si="1">IF(C3=0,0,0.5)</f>
        <v>0</v>
      </c>
    </row>
    <row r="4" spans="1:9" x14ac:dyDescent="0.2">
      <c r="A4" s="9" t="str">
        <f>TEXT(main!B11, "")</f>
        <v/>
      </c>
      <c r="B4" s="8" t="s">
        <v>115</v>
      </c>
      <c r="C4" s="9">
        <f>main!H11</f>
        <v>0</v>
      </c>
      <c r="D4" s="8" t="str">
        <f t="shared" si="0"/>
        <v/>
      </c>
      <c r="E4" s="8" t="s">
        <v>115</v>
      </c>
      <c r="F4" s="9">
        <f>main!I11</f>
        <v>0</v>
      </c>
      <c r="G4" s="8" t="str">
        <f>_xlfn.XLOOKUP(main!D11,Table2[name],Table2[well],"")</f>
        <v/>
      </c>
      <c r="H4" s="8" t="s">
        <v>115</v>
      </c>
      <c r="I4" s="8">
        <f t="shared" si="1"/>
        <v>0</v>
      </c>
    </row>
    <row r="5" spans="1:9" x14ac:dyDescent="0.2">
      <c r="A5" s="9" t="str">
        <f>TEXT(main!B12, "")</f>
        <v/>
      </c>
      <c r="B5" s="8" t="s">
        <v>116</v>
      </c>
      <c r="C5" s="9">
        <f>main!H12</f>
        <v>0</v>
      </c>
      <c r="D5" s="8" t="str">
        <f t="shared" si="0"/>
        <v/>
      </c>
      <c r="E5" s="8" t="s">
        <v>116</v>
      </c>
      <c r="F5" s="9">
        <f>main!I12</f>
        <v>0</v>
      </c>
      <c r="G5" s="8" t="str">
        <f>_xlfn.XLOOKUP(main!D12,Table2[name],Table2[well],"")</f>
        <v/>
      </c>
      <c r="H5" s="8" t="s">
        <v>116</v>
      </c>
      <c r="I5" s="8">
        <f t="shared" si="1"/>
        <v>0</v>
      </c>
    </row>
    <row r="6" spans="1:9" x14ac:dyDescent="0.2">
      <c r="A6" s="9" t="str">
        <f>TEXT(main!B13, "")</f>
        <v/>
      </c>
      <c r="B6" s="8" t="s">
        <v>117</v>
      </c>
      <c r="C6" s="9">
        <f>main!H13</f>
        <v>0</v>
      </c>
      <c r="D6" s="8" t="str">
        <f t="shared" si="0"/>
        <v/>
      </c>
      <c r="E6" s="8" t="s">
        <v>117</v>
      </c>
      <c r="F6" s="9">
        <f>main!I13</f>
        <v>0</v>
      </c>
      <c r="G6" s="8" t="str">
        <f>_xlfn.XLOOKUP(main!D13,Table2[name],Table2[well],"")</f>
        <v/>
      </c>
      <c r="H6" s="8" t="s">
        <v>117</v>
      </c>
      <c r="I6" s="8">
        <f t="shared" si="1"/>
        <v>0</v>
      </c>
    </row>
    <row r="7" spans="1:9" x14ac:dyDescent="0.2">
      <c r="A7" s="9" t="str">
        <f>TEXT(main!B14, "")</f>
        <v/>
      </c>
      <c r="B7" s="8" t="s">
        <v>118</v>
      </c>
      <c r="C7" s="9">
        <f>main!H14</f>
        <v>0</v>
      </c>
      <c r="D7" s="8" t="str">
        <f t="shared" si="0"/>
        <v/>
      </c>
      <c r="E7" s="8" t="s">
        <v>118</v>
      </c>
      <c r="F7" s="9">
        <f>main!I14</f>
        <v>0</v>
      </c>
      <c r="G7" s="8" t="str">
        <f>_xlfn.XLOOKUP(main!D14,Table2[name],Table2[well],"")</f>
        <v/>
      </c>
      <c r="H7" s="8" t="s">
        <v>118</v>
      </c>
      <c r="I7" s="8">
        <f t="shared" si="1"/>
        <v>0</v>
      </c>
    </row>
    <row r="8" spans="1:9" x14ac:dyDescent="0.2">
      <c r="A8" s="9" t="str">
        <f>TEXT(main!B15, "")</f>
        <v/>
      </c>
      <c r="B8" s="8" t="s">
        <v>119</v>
      </c>
      <c r="C8" s="9">
        <f>main!H15</f>
        <v>0</v>
      </c>
      <c r="D8" s="8" t="str">
        <f t="shared" si="0"/>
        <v/>
      </c>
      <c r="E8" s="8" t="s">
        <v>119</v>
      </c>
      <c r="F8" s="9">
        <f>main!I15</f>
        <v>0</v>
      </c>
      <c r="G8" s="8" t="str">
        <f>_xlfn.XLOOKUP(main!D15,Table2[name],Table2[well],"")</f>
        <v/>
      </c>
      <c r="H8" s="8" t="s">
        <v>119</v>
      </c>
      <c r="I8" s="8">
        <f t="shared" si="1"/>
        <v>0</v>
      </c>
    </row>
    <row r="9" spans="1:9" x14ac:dyDescent="0.2">
      <c r="A9" s="9" t="str">
        <f>TEXT(main!B16, "")</f>
        <v/>
      </c>
      <c r="B9" s="8" t="s">
        <v>120</v>
      </c>
      <c r="C9" s="9">
        <f>main!H16</f>
        <v>0</v>
      </c>
      <c r="D9" s="8" t="str">
        <f t="shared" si="0"/>
        <v/>
      </c>
      <c r="E9" s="8" t="s">
        <v>120</v>
      </c>
      <c r="F9" s="9">
        <f>main!I16</f>
        <v>0</v>
      </c>
      <c r="G9" s="8" t="str">
        <f>_xlfn.XLOOKUP(main!D16,Table2[name],Table2[well],"")</f>
        <v/>
      </c>
      <c r="H9" s="8" t="s">
        <v>120</v>
      </c>
      <c r="I9" s="8">
        <f t="shared" si="1"/>
        <v>0</v>
      </c>
    </row>
    <row r="10" spans="1:9" x14ac:dyDescent="0.2">
      <c r="A10" s="9" t="str">
        <f>TEXT(main!B17, "")</f>
        <v/>
      </c>
      <c r="B10" s="8" t="s">
        <v>121</v>
      </c>
      <c r="C10" s="9">
        <f>main!H17</f>
        <v>0</v>
      </c>
      <c r="D10" s="8" t="str">
        <f t="shared" si="0"/>
        <v/>
      </c>
      <c r="E10" s="8" t="s">
        <v>121</v>
      </c>
      <c r="F10" s="9">
        <f>main!I17</f>
        <v>0</v>
      </c>
      <c r="G10" s="8" t="str">
        <f>_xlfn.XLOOKUP(main!D17,Table2[name],Table2[well],"")</f>
        <v/>
      </c>
      <c r="H10" s="8" t="s">
        <v>121</v>
      </c>
      <c r="I10" s="8">
        <f t="shared" si="1"/>
        <v>0</v>
      </c>
    </row>
    <row r="11" spans="1:9" x14ac:dyDescent="0.2">
      <c r="A11" s="9" t="str">
        <f>TEXT(main!B18, "")</f>
        <v/>
      </c>
      <c r="B11" s="8" t="s">
        <v>122</v>
      </c>
      <c r="C11" s="9">
        <f>main!H18</f>
        <v>0</v>
      </c>
      <c r="D11" s="8" t="str">
        <f t="shared" si="0"/>
        <v/>
      </c>
      <c r="E11" s="8" t="s">
        <v>122</v>
      </c>
      <c r="F11" s="9">
        <f>main!I18</f>
        <v>0</v>
      </c>
      <c r="G11" s="8" t="str">
        <f>_xlfn.XLOOKUP(main!D18,Table2[name],Table2[well],"")</f>
        <v/>
      </c>
      <c r="H11" s="8" t="s">
        <v>122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123</v>
      </c>
      <c r="C12" s="9">
        <f>main!H19</f>
        <v>0</v>
      </c>
      <c r="D12" s="8" t="str">
        <f t="shared" si="0"/>
        <v/>
      </c>
      <c r="E12" s="8" t="s">
        <v>123</v>
      </c>
      <c r="F12" s="9">
        <f>main!I19</f>
        <v>0</v>
      </c>
      <c r="G12" s="8" t="str">
        <f>_xlfn.XLOOKUP(main!D19,Table2[name],Table2[well],"")</f>
        <v/>
      </c>
      <c r="H12" s="8" t="s">
        <v>123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124</v>
      </c>
      <c r="C13" s="9">
        <f>main!H20</f>
        <v>0</v>
      </c>
      <c r="D13" s="8" t="str">
        <f t="shared" si="0"/>
        <v/>
      </c>
      <c r="E13" s="8" t="s">
        <v>124</v>
      </c>
      <c r="F13" s="9">
        <f>main!I20</f>
        <v>0</v>
      </c>
      <c r="G13" s="8" t="str">
        <f>_xlfn.XLOOKUP(main!D20,Table2[name],Table2[well],"")</f>
        <v/>
      </c>
      <c r="H13" s="8" t="s">
        <v>124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125</v>
      </c>
      <c r="C14" s="9">
        <f>main!H21</f>
        <v>0</v>
      </c>
      <c r="D14" s="8" t="str">
        <f t="shared" si="0"/>
        <v/>
      </c>
      <c r="E14" s="8" t="s">
        <v>125</v>
      </c>
      <c r="F14" s="9">
        <f>main!I21</f>
        <v>0</v>
      </c>
      <c r="G14" s="8" t="str">
        <f>_xlfn.XLOOKUP(main!D21,Table2[name],Table2[well],"")</f>
        <v/>
      </c>
      <c r="H14" s="8" t="s">
        <v>125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126</v>
      </c>
      <c r="C15" s="9">
        <f>main!H22</f>
        <v>0</v>
      </c>
      <c r="D15" s="8" t="str">
        <f t="shared" si="0"/>
        <v/>
      </c>
      <c r="E15" s="8" t="s">
        <v>126</v>
      </c>
      <c r="F15" s="9">
        <f>main!I22</f>
        <v>0</v>
      </c>
      <c r="G15" s="8" t="str">
        <f>_xlfn.XLOOKUP(main!D22,Table2[name],Table2[well],"")</f>
        <v/>
      </c>
      <c r="H15" s="8" t="s">
        <v>126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127</v>
      </c>
      <c r="C16" s="9">
        <f>main!H23</f>
        <v>0</v>
      </c>
      <c r="D16" s="8" t="str">
        <f t="shared" si="0"/>
        <v/>
      </c>
      <c r="E16" s="8" t="s">
        <v>127</v>
      </c>
      <c r="F16" s="9">
        <f>main!I23</f>
        <v>0</v>
      </c>
      <c r="G16" s="8" t="str">
        <f>_xlfn.XLOOKUP(main!D23,Table2[name],Table2[well],"")</f>
        <v/>
      </c>
      <c r="H16" s="8" t="s">
        <v>127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128</v>
      </c>
      <c r="C17" s="9">
        <f>main!H24</f>
        <v>0</v>
      </c>
      <c r="D17" s="8" t="str">
        <f t="shared" si="0"/>
        <v/>
      </c>
      <c r="E17" s="8" t="s">
        <v>128</v>
      </c>
      <c r="F17" s="9">
        <f>main!I24</f>
        <v>0</v>
      </c>
      <c r="G17" s="8" t="str">
        <f>_xlfn.XLOOKUP(main!D24,Table2[name],Table2[well],"")</f>
        <v/>
      </c>
      <c r="H17" s="8" t="s">
        <v>128</v>
      </c>
      <c r="I17" s="8">
        <f t="shared" si="1"/>
        <v>0</v>
      </c>
    </row>
    <row r="18" spans="1:9" x14ac:dyDescent="0.2">
      <c r="A18" s="9" t="str">
        <f>TEXT(main!B25, "")</f>
        <v>A01</v>
      </c>
      <c r="B18" s="8" t="s">
        <v>129</v>
      </c>
      <c r="C18" s="9">
        <f>main!H25</f>
        <v>1.5449180199999999</v>
      </c>
      <c r="D18" s="8" t="str">
        <f t="shared" si="0"/>
        <v>A01</v>
      </c>
      <c r="E18" s="8" t="s">
        <v>129</v>
      </c>
      <c r="F18" s="9">
        <f>main!I25</f>
        <v>2.9550819800000001</v>
      </c>
      <c r="G18" s="8" t="str">
        <f>_xlfn.XLOOKUP(main!D25,Table2[name],Table2[well],"")</f>
        <v>A02</v>
      </c>
      <c r="H18" s="8" t="s">
        <v>129</v>
      </c>
      <c r="I18" s="8">
        <f t="shared" si="1"/>
        <v>0.5</v>
      </c>
    </row>
    <row r="19" spans="1:9" x14ac:dyDescent="0.2">
      <c r="A19" s="9" t="str">
        <f>TEXT(main!B26, "")</f>
        <v/>
      </c>
      <c r="B19" s="8" t="s">
        <v>130</v>
      </c>
      <c r="C19" s="9">
        <f>main!H26</f>
        <v>0</v>
      </c>
      <c r="D19" s="8" t="str">
        <f t="shared" si="0"/>
        <v/>
      </c>
      <c r="E19" s="8" t="s">
        <v>130</v>
      </c>
      <c r="F19" s="9">
        <f>main!I26</f>
        <v>0</v>
      </c>
      <c r="G19" s="8" t="str">
        <f>_xlfn.XLOOKUP(main!D26,Table2[name],Table2[well],"")</f>
        <v/>
      </c>
      <c r="H19" s="8" t="s">
        <v>130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131</v>
      </c>
      <c r="C20" s="9">
        <f>main!H27</f>
        <v>0</v>
      </c>
      <c r="D20" s="8" t="str">
        <f t="shared" si="0"/>
        <v/>
      </c>
      <c r="E20" s="8" t="s">
        <v>131</v>
      </c>
      <c r="F20" s="9">
        <f>main!I27</f>
        <v>0</v>
      </c>
      <c r="G20" s="8" t="str">
        <f>_xlfn.XLOOKUP(main!D27,Table2[name],Table2[well],"")</f>
        <v/>
      </c>
      <c r="H20" s="8" t="s">
        <v>131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132</v>
      </c>
      <c r="C21" s="9">
        <f>main!H28</f>
        <v>0</v>
      </c>
      <c r="D21" s="8" t="str">
        <f t="shared" si="0"/>
        <v/>
      </c>
      <c r="E21" s="8" t="s">
        <v>132</v>
      </c>
      <c r="F21" s="9">
        <f>main!I28</f>
        <v>0</v>
      </c>
      <c r="G21" s="8" t="str">
        <f>_xlfn.XLOOKUP(main!D28,Table2[name],Table2[well],"")</f>
        <v/>
      </c>
      <c r="H21" s="8" t="s">
        <v>132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133</v>
      </c>
      <c r="C22" s="9">
        <f>main!H29</f>
        <v>0</v>
      </c>
      <c r="D22" s="8" t="str">
        <f t="shared" si="0"/>
        <v/>
      </c>
      <c r="E22" s="8" t="s">
        <v>133</v>
      </c>
      <c r="F22" s="9">
        <f>main!I29</f>
        <v>0</v>
      </c>
      <c r="G22" s="8" t="str">
        <f>_xlfn.XLOOKUP(main!D29,Table2[name],Table2[well],"")</f>
        <v/>
      </c>
      <c r="H22" s="8" t="s">
        <v>133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134</v>
      </c>
      <c r="C23" s="9">
        <f>main!H30</f>
        <v>0</v>
      </c>
      <c r="D23" s="8" t="str">
        <f t="shared" si="0"/>
        <v/>
      </c>
      <c r="E23" s="8" t="s">
        <v>134</v>
      </c>
      <c r="F23" s="9">
        <f>main!I30</f>
        <v>0</v>
      </c>
      <c r="G23" s="8" t="str">
        <f>_xlfn.XLOOKUP(main!D30,Table2[name],Table2[well],"")</f>
        <v/>
      </c>
      <c r="H23" s="8" t="s">
        <v>134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135</v>
      </c>
      <c r="C24" s="9">
        <f>main!H31</f>
        <v>0</v>
      </c>
      <c r="D24" s="8" t="str">
        <f t="shared" si="0"/>
        <v/>
      </c>
      <c r="E24" s="8" t="s">
        <v>135</v>
      </c>
      <c r="F24" s="9">
        <f>main!I31</f>
        <v>0</v>
      </c>
      <c r="G24" s="8" t="str">
        <f>_xlfn.XLOOKUP(main!D31,Table2[name],Table2[well],"")</f>
        <v/>
      </c>
      <c r="H24" s="8" t="s">
        <v>135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136</v>
      </c>
      <c r="C25" s="9">
        <f>main!H32</f>
        <v>0</v>
      </c>
      <c r="D25" s="8" t="str">
        <f t="shared" si="0"/>
        <v/>
      </c>
      <c r="E25" s="8" t="s">
        <v>136</v>
      </c>
      <c r="F25" s="9">
        <f>main!I32</f>
        <v>0</v>
      </c>
      <c r="G25" s="8" t="str">
        <f>_xlfn.XLOOKUP(main!D32,Table2[name],Table2[well],"")</f>
        <v/>
      </c>
      <c r="H25" s="8" t="s">
        <v>136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137</v>
      </c>
      <c r="C26" s="9">
        <f>main!H33</f>
        <v>0</v>
      </c>
      <c r="D26" s="8" t="str">
        <f t="shared" si="0"/>
        <v/>
      </c>
      <c r="E26" s="8" t="s">
        <v>137</v>
      </c>
      <c r="F26" s="9">
        <f>main!I33</f>
        <v>0</v>
      </c>
      <c r="G26" s="8" t="str">
        <f>_xlfn.XLOOKUP(main!D33,Table2[name],Table2[well],"")</f>
        <v/>
      </c>
      <c r="H26" s="8" t="s">
        <v>137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138</v>
      </c>
      <c r="C27" s="9">
        <f>main!H34</f>
        <v>0</v>
      </c>
      <c r="D27" s="8" t="str">
        <f t="shared" si="0"/>
        <v/>
      </c>
      <c r="E27" s="8" t="s">
        <v>138</v>
      </c>
      <c r="F27" s="9">
        <f>main!I34</f>
        <v>0</v>
      </c>
      <c r="G27" s="8" t="str">
        <f>_xlfn.XLOOKUP(main!D34,Table2[name],Table2[well],"")</f>
        <v/>
      </c>
      <c r="H27" s="8" t="s">
        <v>138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139</v>
      </c>
      <c r="C28" s="9">
        <f>main!H35</f>
        <v>0</v>
      </c>
      <c r="D28" s="8" t="str">
        <f t="shared" si="0"/>
        <v/>
      </c>
      <c r="E28" s="8" t="s">
        <v>139</v>
      </c>
      <c r="F28" s="9">
        <f>main!I35</f>
        <v>0</v>
      </c>
      <c r="G28" s="8" t="str">
        <f>_xlfn.XLOOKUP(main!D35,Table2[name],Table2[well],"")</f>
        <v/>
      </c>
      <c r="H28" s="8" t="s">
        <v>139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140</v>
      </c>
      <c r="C29" s="9">
        <f>main!H36</f>
        <v>0</v>
      </c>
      <c r="D29" s="8" t="str">
        <f t="shared" si="0"/>
        <v/>
      </c>
      <c r="E29" s="8" t="s">
        <v>140</v>
      </c>
      <c r="F29" s="9">
        <f>main!I36</f>
        <v>0</v>
      </c>
      <c r="G29" s="8" t="str">
        <f>_xlfn.XLOOKUP(main!D36,Table2[name],Table2[well],"")</f>
        <v/>
      </c>
      <c r="H29" s="8" t="s">
        <v>140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141</v>
      </c>
      <c r="C30" s="9">
        <f>main!H37</f>
        <v>0</v>
      </c>
      <c r="D30" s="8" t="str">
        <f t="shared" si="0"/>
        <v/>
      </c>
      <c r="E30" s="8" t="s">
        <v>141</v>
      </c>
      <c r="F30" s="9">
        <f>main!I37</f>
        <v>0</v>
      </c>
      <c r="G30" s="8" t="str">
        <f>_xlfn.XLOOKUP(main!D37,Table2[name],Table2[well],"")</f>
        <v/>
      </c>
      <c r="H30" s="8" t="s">
        <v>141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142</v>
      </c>
      <c r="C31" s="9">
        <f>main!H38</f>
        <v>0</v>
      </c>
      <c r="D31" s="8" t="str">
        <f t="shared" si="0"/>
        <v/>
      </c>
      <c r="E31" s="8" t="s">
        <v>142</v>
      </c>
      <c r="F31" s="9">
        <f>main!I38</f>
        <v>0</v>
      </c>
      <c r="G31" s="8" t="str">
        <f>_xlfn.XLOOKUP(main!D38,Table2[name],Table2[well],"")</f>
        <v/>
      </c>
      <c r="H31" s="8" t="s">
        <v>142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143</v>
      </c>
      <c r="C32" s="9">
        <f>main!H39</f>
        <v>0</v>
      </c>
      <c r="D32" s="8" t="str">
        <f t="shared" si="0"/>
        <v/>
      </c>
      <c r="E32" s="8" t="s">
        <v>143</v>
      </c>
      <c r="F32" s="9">
        <f>main!I39</f>
        <v>0</v>
      </c>
      <c r="G32" s="8" t="str">
        <f>_xlfn.XLOOKUP(main!D39,Table2[name],Table2[well],"")</f>
        <v/>
      </c>
      <c r="H32" s="8" t="s">
        <v>143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144</v>
      </c>
      <c r="C33" s="9">
        <f>main!H40</f>
        <v>0</v>
      </c>
      <c r="D33" s="8" t="str">
        <f t="shared" si="0"/>
        <v/>
      </c>
      <c r="E33" s="8" t="s">
        <v>144</v>
      </c>
      <c r="F33" s="9">
        <f>main!I40</f>
        <v>0</v>
      </c>
      <c r="G33" s="8" t="str">
        <f>_xlfn.XLOOKUP(main!D40,Table2[name],Table2[well],"")</f>
        <v/>
      </c>
      <c r="H33" s="8" t="s">
        <v>144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145</v>
      </c>
      <c r="C34" s="9">
        <f>main!H41</f>
        <v>0</v>
      </c>
      <c r="D34" s="8" t="str">
        <f t="shared" si="0"/>
        <v/>
      </c>
      <c r="E34" s="8" t="s">
        <v>145</v>
      </c>
      <c r="F34" s="9">
        <f>main!I41</f>
        <v>0</v>
      </c>
      <c r="G34" s="8" t="str">
        <f>_xlfn.XLOOKUP(main!D41,Table2[name],Table2[well],"")</f>
        <v/>
      </c>
      <c r="H34" s="8" t="s">
        <v>145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146</v>
      </c>
      <c r="C35" s="9">
        <f>main!H42</f>
        <v>0</v>
      </c>
      <c r="D35" s="8" t="str">
        <f t="shared" si="0"/>
        <v/>
      </c>
      <c r="E35" s="8" t="s">
        <v>146</v>
      </c>
      <c r="F35" s="9">
        <f>main!I42</f>
        <v>0</v>
      </c>
      <c r="G35" s="8" t="str">
        <f>_xlfn.XLOOKUP(main!D42,Table2[name],Table2[well],"")</f>
        <v/>
      </c>
      <c r="H35" s="8" t="s">
        <v>146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147</v>
      </c>
      <c r="C36" s="9">
        <f>main!H43</f>
        <v>0</v>
      </c>
      <c r="D36" s="8" t="str">
        <f t="shared" si="0"/>
        <v/>
      </c>
      <c r="E36" s="8" t="s">
        <v>147</v>
      </c>
      <c r="F36" s="9">
        <f>main!I43</f>
        <v>0</v>
      </c>
      <c r="G36" s="8" t="str">
        <f>_xlfn.XLOOKUP(main!D43,Table2[name],Table2[well],"")</f>
        <v/>
      </c>
      <c r="H36" s="8" t="s">
        <v>147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148</v>
      </c>
      <c r="C37" s="9">
        <f>main!H44</f>
        <v>0</v>
      </c>
      <c r="D37" s="8" t="str">
        <f t="shared" si="0"/>
        <v/>
      </c>
      <c r="E37" s="8" t="s">
        <v>148</v>
      </c>
      <c r="F37" s="9">
        <f>main!I44</f>
        <v>0</v>
      </c>
      <c r="G37" s="8" t="str">
        <f>_xlfn.XLOOKUP(main!D44,Table2[name],Table2[well],"")</f>
        <v/>
      </c>
      <c r="H37" s="8" t="s">
        <v>148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149</v>
      </c>
      <c r="C38" s="9">
        <f>main!H45</f>
        <v>0</v>
      </c>
      <c r="D38" s="8" t="str">
        <f t="shared" si="0"/>
        <v/>
      </c>
      <c r="E38" s="8" t="s">
        <v>149</v>
      </c>
      <c r="F38" s="9">
        <f>main!I45</f>
        <v>0</v>
      </c>
      <c r="G38" s="8" t="str">
        <f>_xlfn.XLOOKUP(main!D45,Table2[name],Table2[well],"")</f>
        <v/>
      </c>
      <c r="H38" s="8" t="s">
        <v>149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150</v>
      </c>
      <c r="C39" s="9">
        <f>main!H46</f>
        <v>0</v>
      </c>
      <c r="D39" s="8" t="str">
        <f t="shared" si="0"/>
        <v/>
      </c>
      <c r="E39" s="8" t="s">
        <v>150</v>
      </c>
      <c r="F39" s="9">
        <f>main!I46</f>
        <v>0</v>
      </c>
      <c r="G39" s="8" t="str">
        <f>_xlfn.XLOOKUP(main!D46,Table2[name],Table2[well],"")</f>
        <v/>
      </c>
      <c r="H39" s="8" t="s">
        <v>150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151</v>
      </c>
      <c r="C40" s="9">
        <f>main!H47</f>
        <v>0</v>
      </c>
      <c r="D40" s="8" t="str">
        <f t="shared" si="0"/>
        <v/>
      </c>
      <c r="E40" s="8" t="s">
        <v>151</v>
      </c>
      <c r="F40" s="9">
        <f>main!I47</f>
        <v>0</v>
      </c>
      <c r="G40" s="8" t="str">
        <f>_xlfn.XLOOKUP(main!D47,Table2[name],Table2[well],"")</f>
        <v/>
      </c>
      <c r="H40" s="8" t="s">
        <v>151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152</v>
      </c>
      <c r="C41" s="9">
        <f>main!H48</f>
        <v>0</v>
      </c>
      <c r="D41" s="8" t="str">
        <f t="shared" si="0"/>
        <v/>
      </c>
      <c r="E41" s="8" t="s">
        <v>152</v>
      </c>
      <c r="F41" s="9">
        <f>main!I48</f>
        <v>0</v>
      </c>
      <c r="G41" s="8" t="str">
        <f>_xlfn.XLOOKUP(main!D48,Table2[name],Table2[well],"")</f>
        <v/>
      </c>
      <c r="H41" s="8" t="s">
        <v>152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153</v>
      </c>
      <c r="C42" s="9">
        <f>main!H49</f>
        <v>0</v>
      </c>
      <c r="D42" s="8" t="str">
        <f t="shared" si="0"/>
        <v/>
      </c>
      <c r="E42" s="8" t="s">
        <v>153</v>
      </c>
      <c r="F42" s="9">
        <f>main!I49</f>
        <v>0</v>
      </c>
      <c r="G42" s="8" t="str">
        <f>_xlfn.XLOOKUP(main!D49,Table2[name],Table2[well],"")</f>
        <v/>
      </c>
      <c r="H42" s="8" t="s">
        <v>153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154</v>
      </c>
      <c r="C43" s="9">
        <f>main!H50</f>
        <v>0</v>
      </c>
      <c r="D43" s="8" t="str">
        <f t="shared" si="0"/>
        <v/>
      </c>
      <c r="E43" s="8" t="s">
        <v>154</v>
      </c>
      <c r="F43" s="9">
        <f>main!I50</f>
        <v>0</v>
      </c>
      <c r="G43" s="8" t="str">
        <f>_xlfn.XLOOKUP(main!D50,Table2[name],Table2[well],"")</f>
        <v/>
      </c>
      <c r="H43" s="8" t="s">
        <v>154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155</v>
      </c>
      <c r="C44" s="9">
        <f>main!H51</f>
        <v>0</v>
      </c>
      <c r="D44" s="8" t="str">
        <f t="shared" si="0"/>
        <v/>
      </c>
      <c r="E44" s="8" t="s">
        <v>155</v>
      </c>
      <c r="F44" s="9">
        <f>main!I51</f>
        <v>0</v>
      </c>
      <c r="G44" s="8" t="str">
        <f>_xlfn.XLOOKUP(main!D51,Table2[name],Table2[well],"")</f>
        <v/>
      </c>
      <c r="H44" s="8" t="s">
        <v>155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156</v>
      </c>
      <c r="C45" s="9">
        <f>main!H52</f>
        <v>0</v>
      </c>
      <c r="D45" s="8" t="str">
        <f t="shared" si="0"/>
        <v/>
      </c>
      <c r="E45" s="8" t="s">
        <v>156</v>
      </c>
      <c r="F45" s="9">
        <f>main!I52</f>
        <v>0</v>
      </c>
      <c r="G45" s="8" t="str">
        <f>_xlfn.XLOOKUP(main!D52,Table2[name],Table2[well],"")</f>
        <v/>
      </c>
      <c r="H45" s="8" t="s">
        <v>156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157</v>
      </c>
      <c r="C46" s="9">
        <f>main!H53</f>
        <v>0</v>
      </c>
      <c r="D46" s="8" t="str">
        <f t="shared" si="0"/>
        <v/>
      </c>
      <c r="E46" s="8" t="s">
        <v>157</v>
      </c>
      <c r="F46" s="9">
        <f>main!I53</f>
        <v>0</v>
      </c>
      <c r="G46" s="8" t="str">
        <f>_xlfn.XLOOKUP(main!D53,Table2[name],Table2[well],"")</f>
        <v/>
      </c>
      <c r="H46" s="8" t="s">
        <v>157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158</v>
      </c>
      <c r="C47" s="9">
        <f>main!H54</f>
        <v>0</v>
      </c>
      <c r="D47" s="8" t="str">
        <f t="shared" si="0"/>
        <v/>
      </c>
      <c r="E47" s="8" t="s">
        <v>158</v>
      </c>
      <c r="F47" s="9">
        <f>main!I54</f>
        <v>0</v>
      </c>
      <c r="G47" s="8" t="str">
        <f>_xlfn.XLOOKUP(main!D54,Table2[name],Table2[well],"")</f>
        <v/>
      </c>
      <c r="H47" s="8" t="s">
        <v>158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159</v>
      </c>
      <c r="C48" s="9">
        <f>main!H55</f>
        <v>0</v>
      </c>
      <c r="D48" s="8" t="str">
        <f t="shared" si="0"/>
        <v/>
      </c>
      <c r="E48" s="8" t="s">
        <v>159</v>
      </c>
      <c r="F48" s="9">
        <f>main!I55</f>
        <v>0</v>
      </c>
      <c r="G48" s="8" t="str">
        <f>_xlfn.XLOOKUP(main!D55,Table2[name],Table2[well],"")</f>
        <v/>
      </c>
      <c r="H48" s="8" t="s">
        <v>159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160</v>
      </c>
      <c r="C49" s="9">
        <f>main!H56</f>
        <v>0</v>
      </c>
      <c r="D49" s="8" t="str">
        <f t="shared" si="0"/>
        <v/>
      </c>
      <c r="E49" s="8" t="s">
        <v>160</v>
      </c>
      <c r="F49" s="9">
        <f>main!I56</f>
        <v>0</v>
      </c>
      <c r="G49" s="8" t="str">
        <f>_xlfn.XLOOKUP(main!D56,Table2[name],Table2[well],"")</f>
        <v/>
      </c>
      <c r="H49" s="8" t="s">
        <v>160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161</v>
      </c>
      <c r="C50" s="9">
        <f>main!H57</f>
        <v>0</v>
      </c>
      <c r="D50" s="8" t="str">
        <f t="shared" si="0"/>
        <v/>
      </c>
      <c r="E50" s="8" t="s">
        <v>161</v>
      </c>
      <c r="F50" s="9">
        <f>main!I57</f>
        <v>0</v>
      </c>
      <c r="G50" s="8" t="str">
        <f>_xlfn.XLOOKUP(main!D57,Table2[name],Table2[well],"")</f>
        <v/>
      </c>
      <c r="H50" s="8" t="s">
        <v>161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162</v>
      </c>
      <c r="C51" s="9">
        <f>main!H58</f>
        <v>0</v>
      </c>
      <c r="D51" s="8" t="str">
        <f t="shared" si="0"/>
        <v/>
      </c>
      <c r="E51" s="8" t="s">
        <v>162</v>
      </c>
      <c r="F51" s="9">
        <f>main!I58</f>
        <v>0</v>
      </c>
      <c r="G51" s="8" t="str">
        <f>_xlfn.XLOOKUP(main!D58,Table2[name],Table2[well],"")</f>
        <v/>
      </c>
      <c r="H51" s="8" t="s">
        <v>162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163</v>
      </c>
      <c r="C52" s="9">
        <f>main!H59</f>
        <v>0</v>
      </c>
      <c r="D52" s="8" t="str">
        <f t="shared" si="0"/>
        <v/>
      </c>
      <c r="E52" s="8" t="s">
        <v>163</v>
      </c>
      <c r="F52" s="9">
        <f>main!I59</f>
        <v>0</v>
      </c>
      <c r="G52" s="8" t="str">
        <f>_xlfn.XLOOKUP(main!D59,Table2[name],Table2[well],"")</f>
        <v/>
      </c>
      <c r="H52" s="8" t="s">
        <v>163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164</v>
      </c>
      <c r="C53" s="9">
        <f>main!H60</f>
        <v>0</v>
      </c>
      <c r="D53" s="8" t="str">
        <f t="shared" si="0"/>
        <v/>
      </c>
      <c r="E53" s="8" t="s">
        <v>164</v>
      </c>
      <c r="F53" s="9">
        <f>main!I60</f>
        <v>0</v>
      </c>
      <c r="G53" s="8" t="str">
        <f>_xlfn.XLOOKUP(main!D60,Table2[name],Table2[well],"")</f>
        <v/>
      </c>
      <c r="H53" s="8" t="s">
        <v>164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165</v>
      </c>
      <c r="C54" s="9">
        <f>main!H61</f>
        <v>0</v>
      </c>
      <c r="D54" s="8" t="str">
        <f t="shared" si="0"/>
        <v/>
      </c>
      <c r="E54" s="8" t="s">
        <v>165</v>
      </c>
      <c r="F54" s="9">
        <f>main!I61</f>
        <v>0</v>
      </c>
      <c r="G54" s="8" t="str">
        <f>_xlfn.XLOOKUP(main!D61,Table2[name],Table2[well],"")</f>
        <v/>
      </c>
      <c r="H54" s="8" t="s">
        <v>165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166</v>
      </c>
      <c r="C55" s="9">
        <f>main!H62</f>
        <v>0</v>
      </c>
      <c r="D55" s="8" t="str">
        <f t="shared" si="0"/>
        <v/>
      </c>
      <c r="E55" s="8" t="s">
        <v>166</v>
      </c>
      <c r="F55" s="9">
        <f>main!I62</f>
        <v>0</v>
      </c>
      <c r="G55" s="8" t="str">
        <f>_xlfn.XLOOKUP(main!D62,Table2[name],Table2[well],"")</f>
        <v/>
      </c>
      <c r="H55" s="8" t="s">
        <v>166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167</v>
      </c>
      <c r="C56" s="9">
        <f>main!H63</f>
        <v>0</v>
      </c>
      <c r="D56" s="8" t="str">
        <f t="shared" si="0"/>
        <v/>
      </c>
      <c r="E56" s="8" t="s">
        <v>167</v>
      </c>
      <c r="F56" s="9">
        <f>main!I63</f>
        <v>0</v>
      </c>
      <c r="G56" s="8" t="str">
        <f>_xlfn.XLOOKUP(main!D63,Table2[name],Table2[well],"")</f>
        <v/>
      </c>
      <c r="H56" s="8" t="s">
        <v>167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168</v>
      </c>
      <c r="C57" s="9">
        <f>main!H64</f>
        <v>0</v>
      </c>
      <c r="D57" s="8" t="str">
        <f t="shared" si="0"/>
        <v/>
      </c>
      <c r="E57" s="8" t="s">
        <v>168</v>
      </c>
      <c r="F57" s="9">
        <f>main!I64</f>
        <v>0</v>
      </c>
      <c r="G57" s="8" t="str">
        <f>_xlfn.XLOOKUP(main!D64,Table2[name],Table2[well],"")</f>
        <v/>
      </c>
      <c r="H57" s="8" t="s">
        <v>168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169</v>
      </c>
      <c r="C58" s="9">
        <f>main!H65</f>
        <v>0</v>
      </c>
      <c r="D58" s="8" t="str">
        <f t="shared" si="0"/>
        <v/>
      </c>
      <c r="E58" s="8" t="s">
        <v>169</v>
      </c>
      <c r="F58" s="9">
        <f>main!I65</f>
        <v>0</v>
      </c>
      <c r="G58" s="8" t="str">
        <f>_xlfn.XLOOKUP(main!D65,Table2[name],Table2[well],"")</f>
        <v/>
      </c>
      <c r="H58" s="8" t="s">
        <v>169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170</v>
      </c>
      <c r="C59" s="9">
        <f>main!H66</f>
        <v>0</v>
      </c>
      <c r="D59" s="8" t="str">
        <f t="shared" si="0"/>
        <v/>
      </c>
      <c r="E59" s="8" t="s">
        <v>170</v>
      </c>
      <c r="F59" s="9">
        <f>main!I66</f>
        <v>0</v>
      </c>
      <c r="G59" s="8" t="str">
        <f>_xlfn.XLOOKUP(main!D66,Table2[name],Table2[well],"")</f>
        <v/>
      </c>
      <c r="H59" s="8" t="s">
        <v>170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171</v>
      </c>
      <c r="C60" s="9">
        <f>main!H67</f>
        <v>0</v>
      </c>
      <c r="D60" s="8" t="str">
        <f t="shared" si="0"/>
        <v/>
      </c>
      <c r="E60" s="8" t="s">
        <v>171</v>
      </c>
      <c r="F60" s="9">
        <f>main!I67</f>
        <v>0</v>
      </c>
      <c r="G60" s="8" t="str">
        <f>_xlfn.XLOOKUP(main!D67,Table2[name],Table2[well],"")</f>
        <v/>
      </c>
      <c r="H60" s="8" t="s">
        <v>171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172</v>
      </c>
      <c r="C61" s="9">
        <f>main!H68</f>
        <v>0</v>
      </c>
      <c r="D61" s="8" t="str">
        <f t="shared" si="0"/>
        <v/>
      </c>
      <c r="E61" s="8" t="s">
        <v>172</v>
      </c>
      <c r="F61" s="9">
        <f>main!I68</f>
        <v>0</v>
      </c>
      <c r="G61" s="8" t="str">
        <f>_xlfn.XLOOKUP(main!D68,Table2[name],Table2[well],"")</f>
        <v/>
      </c>
      <c r="H61" s="8" t="s">
        <v>172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173</v>
      </c>
      <c r="C62" s="9">
        <f>main!H69</f>
        <v>0</v>
      </c>
      <c r="D62" s="8" t="str">
        <f t="shared" si="0"/>
        <v/>
      </c>
      <c r="E62" s="8" t="s">
        <v>173</v>
      </c>
      <c r="F62" s="9">
        <f>main!I69</f>
        <v>0</v>
      </c>
      <c r="G62" s="8" t="str">
        <f>_xlfn.XLOOKUP(main!D69,Table2[name],Table2[well],"")</f>
        <v/>
      </c>
      <c r="H62" s="8" t="s">
        <v>173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174</v>
      </c>
      <c r="C63" s="9">
        <f>main!H70</f>
        <v>0</v>
      </c>
      <c r="D63" s="8" t="str">
        <f t="shared" si="0"/>
        <v/>
      </c>
      <c r="E63" s="8" t="s">
        <v>174</v>
      </c>
      <c r="F63" s="9">
        <f>main!I70</f>
        <v>0</v>
      </c>
      <c r="G63" s="8" t="str">
        <f>_xlfn.XLOOKUP(main!D70,Table2[name],Table2[well],"")</f>
        <v/>
      </c>
      <c r="H63" s="8" t="s">
        <v>174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175</v>
      </c>
      <c r="C64" s="9">
        <f>main!H71</f>
        <v>0</v>
      </c>
      <c r="D64" s="8" t="str">
        <f t="shared" si="0"/>
        <v/>
      </c>
      <c r="E64" s="8" t="s">
        <v>175</v>
      </c>
      <c r="F64" s="9">
        <f>main!I71</f>
        <v>0</v>
      </c>
      <c r="G64" s="8" t="str">
        <f>_xlfn.XLOOKUP(main!D71,Table2[name],Table2[well],"")</f>
        <v/>
      </c>
      <c r="H64" s="8" t="s">
        <v>175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176</v>
      </c>
      <c r="C65" s="9">
        <f>main!H72</f>
        <v>0</v>
      </c>
      <c r="D65" s="8" t="str">
        <f t="shared" si="0"/>
        <v/>
      </c>
      <c r="E65" s="8" t="s">
        <v>176</v>
      </c>
      <c r="F65" s="9">
        <f>main!I72</f>
        <v>0</v>
      </c>
      <c r="G65" s="8" t="str">
        <f>_xlfn.XLOOKUP(main!D72,Table2[name],Table2[well],"")</f>
        <v/>
      </c>
      <c r="H65" s="8" t="s">
        <v>176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177</v>
      </c>
      <c r="C66" s="9">
        <f>main!H73</f>
        <v>0</v>
      </c>
      <c r="D66" s="8" t="str">
        <f t="shared" si="0"/>
        <v/>
      </c>
      <c r="E66" s="8" t="s">
        <v>177</v>
      </c>
      <c r="F66" s="9">
        <f>main!I73</f>
        <v>0</v>
      </c>
      <c r="G66" s="8" t="str">
        <f>_xlfn.XLOOKUP(main!D73,Table2[name],Table2[well],"")</f>
        <v/>
      </c>
      <c r="H66" s="8" t="s">
        <v>177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178</v>
      </c>
      <c r="C67" s="9">
        <f>main!H74</f>
        <v>0</v>
      </c>
      <c r="D67" s="8" t="str">
        <f t="shared" ref="D67:D97" si="2">IF(C67=0, "", "A01")</f>
        <v/>
      </c>
      <c r="E67" s="8" t="s">
        <v>178</v>
      </c>
      <c r="F67" s="9">
        <f>main!I74</f>
        <v>0</v>
      </c>
      <c r="G67" s="8" t="str">
        <f>_xlfn.XLOOKUP(main!D74,Table2[name],Table2[well],"")</f>
        <v/>
      </c>
      <c r="H67" s="8" t="s">
        <v>178</v>
      </c>
      <c r="I67" s="8">
        <f t="shared" ref="I67:I97" si="3">IF(C67=0,0,0.5)</f>
        <v>0</v>
      </c>
    </row>
    <row r="68" spans="1:9" x14ac:dyDescent="0.2">
      <c r="A68" s="9" t="str">
        <f>TEXT(main!B75, "")</f>
        <v/>
      </c>
      <c r="B68" s="8" t="s">
        <v>179</v>
      </c>
      <c r="C68" s="9">
        <f>main!H75</f>
        <v>0</v>
      </c>
      <c r="D68" s="8" t="str">
        <f t="shared" si="2"/>
        <v/>
      </c>
      <c r="E68" s="8" t="s">
        <v>179</v>
      </c>
      <c r="F68" s="9">
        <f>main!I75</f>
        <v>0</v>
      </c>
      <c r="G68" s="8" t="str">
        <f>_xlfn.XLOOKUP(main!D75,Table2[name],Table2[well],"")</f>
        <v/>
      </c>
      <c r="H68" s="8" t="s">
        <v>179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180</v>
      </c>
      <c r="C69" s="9">
        <f>main!H76</f>
        <v>0</v>
      </c>
      <c r="D69" s="8" t="str">
        <f t="shared" si="2"/>
        <v/>
      </c>
      <c r="E69" s="8" t="s">
        <v>180</v>
      </c>
      <c r="F69" s="9">
        <f>main!I76</f>
        <v>0</v>
      </c>
      <c r="G69" s="8" t="str">
        <f>_xlfn.XLOOKUP(main!D76,Table2[name],Table2[well],"")</f>
        <v/>
      </c>
      <c r="H69" s="8" t="s">
        <v>180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181</v>
      </c>
      <c r="C70" s="9">
        <f>main!H77</f>
        <v>0</v>
      </c>
      <c r="D70" s="8" t="str">
        <f t="shared" si="2"/>
        <v/>
      </c>
      <c r="E70" s="8" t="s">
        <v>181</v>
      </c>
      <c r="F70" s="9">
        <f>main!I77</f>
        <v>0</v>
      </c>
      <c r="G70" s="8" t="str">
        <f>_xlfn.XLOOKUP(main!D77,Table2[name],Table2[well],"")</f>
        <v/>
      </c>
      <c r="H70" s="8" t="s">
        <v>181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182</v>
      </c>
      <c r="C71" s="9">
        <f>main!H78</f>
        <v>0</v>
      </c>
      <c r="D71" s="8" t="str">
        <f t="shared" si="2"/>
        <v/>
      </c>
      <c r="E71" s="8" t="s">
        <v>182</v>
      </c>
      <c r="F71" s="9">
        <f>main!I78</f>
        <v>0</v>
      </c>
      <c r="G71" s="8" t="str">
        <f>_xlfn.XLOOKUP(main!D78,Table2[name],Table2[well],"")</f>
        <v/>
      </c>
      <c r="H71" s="8" t="s">
        <v>182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183</v>
      </c>
      <c r="C72" s="9">
        <f>main!H79</f>
        <v>0</v>
      </c>
      <c r="D72" s="8" t="str">
        <f t="shared" si="2"/>
        <v/>
      </c>
      <c r="E72" s="8" t="s">
        <v>183</v>
      </c>
      <c r="F72" s="9">
        <f>main!I79</f>
        <v>0</v>
      </c>
      <c r="G72" s="8" t="str">
        <f>_xlfn.XLOOKUP(main!D79,Table2[name],Table2[well],"")</f>
        <v/>
      </c>
      <c r="H72" s="8" t="s">
        <v>183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184</v>
      </c>
      <c r="C73" s="9">
        <f>main!H80</f>
        <v>0</v>
      </c>
      <c r="D73" s="8" t="str">
        <f t="shared" si="2"/>
        <v/>
      </c>
      <c r="E73" s="8" t="s">
        <v>184</v>
      </c>
      <c r="F73" s="9">
        <f>main!I80</f>
        <v>0</v>
      </c>
      <c r="G73" s="8" t="str">
        <f>_xlfn.XLOOKUP(main!D80,Table2[name],Table2[well],"")</f>
        <v/>
      </c>
      <c r="H73" s="8" t="s">
        <v>184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185</v>
      </c>
      <c r="C74" s="9">
        <f>main!H81</f>
        <v>0</v>
      </c>
      <c r="D74" s="8" t="str">
        <f t="shared" si="2"/>
        <v/>
      </c>
      <c r="E74" s="8" t="s">
        <v>185</v>
      </c>
      <c r="F74" s="9">
        <f>main!I81</f>
        <v>0</v>
      </c>
      <c r="G74" s="8" t="str">
        <f>_xlfn.XLOOKUP(main!D81,Table2[name],Table2[well],"")</f>
        <v/>
      </c>
      <c r="H74" s="8" t="s">
        <v>185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186</v>
      </c>
      <c r="C75" s="9">
        <f>main!H82</f>
        <v>0</v>
      </c>
      <c r="D75" s="8" t="str">
        <f t="shared" si="2"/>
        <v/>
      </c>
      <c r="E75" s="8" t="s">
        <v>186</v>
      </c>
      <c r="F75" s="9">
        <f>main!I82</f>
        <v>0</v>
      </c>
      <c r="G75" s="8" t="str">
        <f>_xlfn.XLOOKUP(main!D82,Table2[name],Table2[well],"")</f>
        <v/>
      </c>
      <c r="H75" s="8" t="s">
        <v>186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187</v>
      </c>
      <c r="C76" s="9">
        <f>main!H83</f>
        <v>0</v>
      </c>
      <c r="D76" s="8" t="str">
        <f t="shared" si="2"/>
        <v/>
      </c>
      <c r="E76" s="8" t="s">
        <v>187</v>
      </c>
      <c r="F76" s="9">
        <f>main!I83</f>
        <v>0</v>
      </c>
      <c r="G76" s="8" t="str">
        <f>_xlfn.XLOOKUP(main!D83,Table2[name],Table2[well],"")</f>
        <v/>
      </c>
      <c r="H76" s="8" t="s">
        <v>187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188</v>
      </c>
      <c r="C77" s="9">
        <f>main!H84</f>
        <v>0</v>
      </c>
      <c r="D77" s="8" t="str">
        <f t="shared" si="2"/>
        <v/>
      </c>
      <c r="E77" s="8" t="s">
        <v>188</v>
      </c>
      <c r="F77" s="9">
        <f>main!I84</f>
        <v>0</v>
      </c>
      <c r="G77" s="8" t="str">
        <f>_xlfn.XLOOKUP(main!D84,Table2[name],Table2[well],"")</f>
        <v/>
      </c>
      <c r="H77" s="8" t="s">
        <v>188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189</v>
      </c>
      <c r="C78" s="9">
        <f>main!H85</f>
        <v>0</v>
      </c>
      <c r="D78" s="8" t="str">
        <f t="shared" si="2"/>
        <v/>
      </c>
      <c r="E78" s="8" t="s">
        <v>189</v>
      </c>
      <c r="F78" s="9">
        <f>main!I85</f>
        <v>0</v>
      </c>
      <c r="G78" s="8" t="str">
        <f>_xlfn.XLOOKUP(main!D85,Table2[name],Table2[well],"")</f>
        <v/>
      </c>
      <c r="H78" s="8" t="s">
        <v>189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190</v>
      </c>
      <c r="C79" s="9">
        <f>main!H86</f>
        <v>0</v>
      </c>
      <c r="D79" s="8" t="str">
        <f t="shared" si="2"/>
        <v/>
      </c>
      <c r="E79" s="8" t="s">
        <v>190</v>
      </c>
      <c r="F79" s="9">
        <f>main!I86</f>
        <v>0</v>
      </c>
      <c r="G79" s="8" t="str">
        <f>_xlfn.XLOOKUP(main!D86,Table2[name],Table2[well],"")</f>
        <v/>
      </c>
      <c r="H79" s="8" t="s">
        <v>190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191</v>
      </c>
      <c r="C80" s="9">
        <f>main!H87</f>
        <v>0</v>
      </c>
      <c r="D80" s="8" t="str">
        <f t="shared" si="2"/>
        <v/>
      </c>
      <c r="E80" s="8" t="s">
        <v>191</v>
      </c>
      <c r="F80" s="9">
        <f>main!I87</f>
        <v>0</v>
      </c>
      <c r="G80" s="8" t="str">
        <f>_xlfn.XLOOKUP(main!D87,Table2[name],Table2[well],"")</f>
        <v/>
      </c>
      <c r="H80" s="8" t="s">
        <v>191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192</v>
      </c>
      <c r="C81" s="9">
        <f>main!H88</f>
        <v>0</v>
      </c>
      <c r="D81" s="8" t="str">
        <f t="shared" si="2"/>
        <v/>
      </c>
      <c r="E81" s="8" t="s">
        <v>192</v>
      </c>
      <c r="F81" s="9">
        <f>main!I88</f>
        <v>0</v>
      </c>
      <c r="G81" s="8" t="str">
        <f>_xlfn.XLOOKUP(main!D88,Table2[name],Table2[well],"")</f>
        <v/>
      </c>
      <c r="H81" s="8" t="s">
        <v>192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193</v>
      </c>
      <c r="C82" s="9">
        <f>main!H89</f>
        <v>0</v>
      </c>
      <c r="D82" s="8" t="str">
        <f t="shared" si="2"/>
        <v/>
      </c>
      <c r="E82" s="8" t="s">
        <v>193</v>
      </c>
      <c r="F82" s="9">
        <f>main!I89</f>
        <v>0</v>
      </c>
      <c r="G82" s="8" t="str">
        <f>_xlfn.XLOOKUP(main!D89,Table2[name],Table2[well],"")</f>
        <v/>
      </c>
      <c r="H82" s="8" t="s">
        <v>193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194</v>
      </c>
      <c r="C83" s="9">
        <f>main!H90</f>
        <v>0</v>
      </c>
      <c r="D83" s="8" t="str">
        <f t="shared" si="2"/>
        <v/>
      </c>
      <c r="E83" s="8" t="s">
        <v>194</v>
      </c>
      <c r="F83" s="9">
        <f>main!I90</f>
        <v>0</v>
      </c>
      <c r="G83" s="8" t="str">
        <f>_xlfn.XLOOKUP(main!D90,Table2[name],Table2[well],"")</f>
        <v/>
      </c>
      <c r="H83" s="8" t="s">
        <v>194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195</v>
      </c>
      <c r="C84" s="9">
        <f>main!H91</f>
        <v>0</v>
      </c>
      <c r="D84" s="8" t="str">
        <f t="shared" si="2"/>
        <v/>
      </c>
      <c r="E84" s="8" t="s">
        <v>195</v>
      </c>
      <c r="F84" s="9">
        <f>main!I91</f>
        <v>0</v>
      </c>
      <c r="G84" s="8" t="str">
        <f>_xlfn.XLOOKUP(main!D91,Table2[name],Table2[well],"")</f>
        <v/>
      </c>
      <c r="H84" s="8" t="s">
        <v>195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196</v>
      </c>
      <c r="C85" s="9">
        <f>main!H92</f>
        <v>0</v>
      </c>
      <c r="D85" s="8" t="str">
        <f t="shared" si="2"/>
        <v/>
      </c>
      <c r="E85" s="8" t="s">
        <v>196</v>
      </c>
      <c r="F85" s="9">
        <f>main!I92</f>
        <v>0</v>
      </c>
      <c r="G85" s="8" t="str">
        <f>_xlfn.XLOOKUP(main!D92,Table2[name],Table2[well],"")</f>
        <v/>
      </c>
      <c r="H85" s="8" t="s">
        <v>196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197</v>
      </c>
      <c r="C86" s="9">
        <f>main!H93</f>
        <v>0</v>
      </c>
      <c r="D86" s="8" t="str">
        <f t="shared" si="2"/>
        <v/>
      </c>
      <c r="E86" s="8" t="s">
        <v>197</v>
      </c>
      <c r="F86" s="9">
        <f>main!I93</f>
        <v>0</v>
      </c>
      <c r="G86" s="8" t="str">
        <f>_xlfn.XLOOKUP(main!D93,Table2[name],Table2[well],"")</f>
        <v/>
      </c>
      <c r="H86" s="8" t="s">
        <v>197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198</v>
      </c>
      <c r="C87" s="9">
        <f>main!H94</f>
        <v>0</v>
      </c>
      <c r="D87" s="8" t="str">
        <f t="shared" si="2"/>
        <v/>
      </c>
      <c r="E87" s="8" t="s">
        <v>198</v>
      </c>
      <c r="F87" s="9">
        <f>main!I94</f>
        <v>0</v>
      </c>
      <c r="G87" s="8" t="str">
        <f>_xlfn.XLOOKUP(main!D94,Table2[name],Table2[well],"")</f>
        <v/>
      </c>
      <c r="H87" s="8" t="s">
        <v>198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199</v>
      </c>
      <c r="C88" s="9">
        <f>main!H95</f>
        <v>0</v>
      </c>
      <c r="D88" s="8" t="str">
        <f t="shared" si="2"/>
        <v/>
      </c>
      <c r="E88" s="8" t="s">
        <v>199</v>
      </c>
      <c r="F88" s="9">
        <f>main!I95</f>
        <v>0</v>
      </c>
      <c r="G88" s="8" t="str">
        <f>_xlfn.XLOOKUP(main!D95,Table2[name],Table2[well],"")</f>
        <v/>
      </c>
      <c r="H88" s="8" t="s">
        <v>199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200</v>
      </c>
      <c r="C89" s="9">
        <f>main!H96</f>
        <v>0</v>
      </c>
      <c r="D89" s="8" t="str">
        <f t="shared" si="2"/>
        <v/>
      </c>
      <c r="E89" s="8" t="s">
        <v>200</v>
      </c>
      <c r="F89" s="9">
        <f>main!I96</f>
        <v>0</v>
      </c>
      <c r="G89" s="8" t="str">
        <f>_xlfn.XLOOKUP(main!D96,Table2[name],Table2[well],"")</f>
        <v/>
      </c>
      <c r="H89" s="8" t="s">
        <v>200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201</v>
      </c>
      <c r="C90" s="9">
        <f>main!H97</f>
        <v>0</v>
      </c>
      <c r="D90" s="8" t="str">
        <f t="shared" si="2"/>
        <v/>
      </c>
      <c r="E90" s="8" t="s">
        <v>201</v>
      </c>
      <c r="F90" s="9">
        <f>main!I97</f>
        <v>0</v>
      </c>
      <c r="G90" s="8" t="str">
        <f>_xlfn.XLOOKUP(main!D97,Table2[name],Table2[well],"")</f>
        <v/>
      </c>
      <c r="H90" s="8" t="s">
        <v>201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202</v>
      </c>
      <c r="C91" s="9">
        <f>main!H98</f>
        <v>0</v>
      </c>
      <c r="D91" s="8" t="str">
        <f t="shared" si="2"/>
        <v/>
      </c>
      <c r="E91" s="8" t="s">
        <v>202</v>
      </c>
      <c r="F91" s="9">
        <f>main!I98</f>
        <v>0</v>
      </c>
      <c r="G91" s="8" t="str">
        <f>_xlfn.XLOOKUP(main!D98,Table2[name],Table2[well],"")</f>
        <v/>
      </c>
      <c r="H91" s="8" t="s">
        <v>202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203</v>
      </c>
      <c r="C92" s="9">
        <f>main!H99</f>
        <v>0</v>
      </c>
      <c r="D92" s="8" t="str">
        <f t="shared" si="2"/>
        <v/>
      </c>
      <c r="E92" s="8" t="s">
        <v>203</v>
      </c>
      <c r="F92" s="9">
        <f>main!I99</f>
        <v>0</v>
      </c>
      <c r="G92" s="8" t="str">
        <f>_xlfn.XLOOKUP(main!D99,Table2[name],Table2[well],"")</f>
        <v/>
      </c>
      <c r="H92" s="8" t="s">
        <v>203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204</v>
      </c>
      <c r="C93" s="9">
        <f>main!H100</f>
        <v>0</v>
      </c>
      <c r="D93" s="8" t="str">
        <f t="shared" si="2"/>
        <v/>
      </c>
      <c r="E93" s="8" t="s">
        <v>204</v>
      </c>
      <c r="F93" s="9">
        <f>main!I100</f>
        <v>0</v>
      </c>
      <c r="G93" s="8" t="str">
        <f>_xlfn.XLOOKUP(main!D100,Table2[name],Table2[well],"")</f>
        <v/>
      </c>
      <c r="H93" s="8" t="s">
        <v>204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205</v>
      </c>
      <c r="C94" s="9">
        <f>main!H101</f>
        <v>0</v>
      </c>
      <c r="D94" s="8" t="str">
        <f t="shared" si="2"/>
        <v/>
      </c>
      <c r="E94" s="8" t="s">
        <v>205</v>
      </c>
      <c r="F94" s="9">
        <f>main!I101</f>
        <v>0</v>
      </c>
      <c r="G94" s="8" t="str">
        <f>_xlfn.XLOOKUP(main!D101,Table2[name],Table2[well],"")</f>
        <v/>
      </c>
      <c r="H94" s="8" t="s">
        <v>205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206</v>
      </c>
      <c r="C95" s="9">
        <f>main!H102</f>
        <v>0</v>
      </c>
      <c r="D95" s="8" t="str">
        <f t="shared" si="2"/>
        <v/>
      </c>
      <c r="E95" s="8" t="s">
        <v>206</v>
      </c>
      <c r="F95" s="9">
        <f>main!I102</f>
        <v>0</v>
      </c>
      <c r="G95" s="8" t="str">
        <f>_xlfn.XLOOKUP(main!D102,Table2[name],Table2[well],"")</f>
        <v/>
      </c>
      <c r="H95" s="8" t="s">
        <v>206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207</v>
      </c>
      <c r="C96" s="9">
        <f>main!H103</f>
        <v>0</v>
      </c>
      <c r="D96" s="8" t="str">
        <f t="shared" si="2"/>
        <v/>
      </c>
      <c r="E96" s="8" t="s">
        <v>207</v>
      </c>
      <c r="F96" s="9">
        <f>main!I103</f>
        <v>0</v>
      </c>
      <c r="G96" s="8" t="str">
        <f>_xlfn.XLOOKUP(main!D103,Table2[name],Table2[well],"")</f>
        <v/>
      </c>
      <c r="H96" s="8" t="s">
        <v>207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208</v>
      </c>
      <c r="C97" s="9">
        <f>main!H104</f>
        <v>0</v>
      </c>
      <c r="D97" s="8" t="str">
        <f t="shared" si="2"/>
        <v/>
      </c>
      <c r="E97" s="8" t="s">
        <v>208</v>
      </c>
      <c r="F97" s="9">
        <f>main!I104</f>
        <v>0</v>
      </c>
      <c r="G97" s="8" t="str">
        <f>_xlfn.XLOOKUP(main!D104,Table2[name],Table2[well],"")</f>
        <v/>
      </c>
      <c r="H97" s="8" t="s">
        <v>208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2022-09-27T05:57:06Z</dcterms:modified>
</cp:coreProperties>
</file>