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NiUnaMenos langes -filterretwe" sheetId="1" r:id="rId1"/>
  </sheets>
  <calcPr calcId="144525"/>
</workbook>
</file>

<file path=xl/sharedStrings.xml><?xml version="1.0" encoding="utf-8"?>
<sst xmlns="http://schemas.openxmlformats.org/spreadsheetml/2006/main" count="527" uniqueCount="483">
  <si>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</si>
  <si>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</si>
  <si>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</si>
  <si>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</si>
  <si>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</si>
  <si>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</si>
  <si>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</si>
  <si>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</si>
  <si>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</si>
  <si>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</si>
  <si>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</si>
  <si>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</si>
  <si>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</si>
  <si>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</si>
  <si>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</si>
  <si>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</si>
  <si>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</si>
  <si>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</si>
  <si>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</si>
  <si>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</si>
  <si>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Monica Miy</t>
  </si>
  <si>
    <t>#MeToo #MeToo #MeToo DESOBEDECEN Orden de la #Justicia de ENTRE RIOS y sigue la #ViolenciaDeGenero contra #DoloresEtchevehere #NiUnaMenos #NiUnaMenos RT @JuanGrabois: El Patrón Feudal de Entre Ríos @lmetchevehere violando flagrantemente la restricción perimetral a favor de su hermana y jactándose de saberse impune. Cualquier hijo de vecino estaría en el suelo y esposado. Pero es Lord Etchevehere en Glifolandia. #NoALaPatotaDeEtchevehere</t>
  </si>
  <si>
    <t>https://twitter.com/JuanGrabois/status/1320050876141260801</t>
  </si>
  <si>
    <t>pic.twitter.com/jyDJsGIwyc</t>
  </si>
  <si>
    <t>Emmanuel 💚</t>
  </si>
  <si>
    <t>Porrito abortero 🥰💚🏳️‍🌈 #niunamenos #abortolegal #lgbt #puto #gay #instagay en Mendoza, Argentina</t>
  </si>
  <si>
    <t>https://www.instagram.com/p/CGvnSx7lh36JBXlpS0RZ-WXIALKryisugiWljA0/?igshid=1v7g8qpcqf3qf</t>
  </si>
  <si>
    <t>Mendoza</t>
  </si>
  <si>
    <t>Puto. Militante de la Clik. Mendoza.</t>
  </si>
  <si>
    <t>⚡️</t>
  </si>
  <si>
    <t>El documental de las 3 muertes de Marisela Escobedo me perturbó. #NiUnaMenos</t>
  </si>
  <si>
    <t>Guatemala</t>
  </si>
  <si>
    <t>Daniela Díaz Olvera</t>
  </si>
  <si>
    <t>Sonia es mi amiga y no sabemos dónde está, por favor, ayúdenme con un retuit. #TeBuscamosSonia #NiUnaMenos @FiscaliaEdomex</t>
  </si>
  <si>
    <t>https://pbs.twimg.com/media/ElINzAxUYAAociz.jpg</t>
  </si>
  <si>
    <t>Aprendiz de todo, oficial de nada.</t>
  </si>
  <si>
    <t>http://ladomadora.com</t>
  </si>
  <si>
    <t>giuliana</t>
  </si>
  <si>
    <t>Esto sigue y nos van a ir matando, violando, desapareciendo hasta que nos encuentren en un barranco o adentro de una bolsa peor que un perro #NiUnaMenos SIEMPRE VOY A QUERER VOLVER A CASA, NUNCA PAREN DE BUSCARME. RT @FlorBarro: EL MIEDO QUE ME DIO LEER ESTO!!!! Por favor leanlo y cuidense mucho porque nadie hace nada y esto empeora día a día</t>
  </si>
  <si>
    <t>https://twitter.com/florbarro/status/1319876768082350080</t>
  </si>
  <si>
    <t>https://pbs.twimg.com/media/ElEk6xWXEAA1taZ.jpg</t>
  </si>
  <si>
    <t>cuenta nueva♥️</t>
  </si>
  <si>
    <t>Claudia Guerra kong</t>
  </si>
  <si>
    <t>#vivaslasqueremos #vivaslibresysinmiedonosqueremos #niunamenos ✊✊💪💪♀️♀️💜💜 Lo mejor de esa plazita es que hay muy poca gente siempre 😷✌️ @ Paradero 11 ,villa alemana</t>
  </si>
  <si>
    <t>https://www.instagram.com/p/CGvkWloJ6gt/?igshid=97x370a1zn7t</t>
  </si>
  <si>
    <t>Valparaiso, Copiapó Chile</t>
  </si>
  <si>
    <t>La sonrisa, es la mejor medicina para el alma =). Contador Público Auditor. Fotógrafa aficionada IG: @clodette_phothie 📸</t>
  </si>
  <si>
    <t>Jhon Rojas</t>
  </si>
  <si>
    <t>Lamentamos y rechazamos el asesinato de Jenifer Alexandra, en el municipio de #Colón-Genova. Como gobernador, como padre de familia, convoco a todos los nariñenses a defender la vida, en especial a proteger a nuestra niñez. @gobnarino #NariñoDefiendeLaVida #NiUnaMenos</t>
  </si>
  <si>
    <t>https://pbs.twimg.com/media/ElILt3HXEAImyPF.jpg</t>
  </si>
  <si>
    <t>Nariño, Colombia</t>
  </si>
  <si>
    <t>Gobernador de Nariño. ¡En defensa de lo nuestro!</t>
  </si>
  <si>
    <t>http://www.jhonrojas.com</t>
  </si>
  <si>
    <t>Mujer México</t>
  </si>
  <si>
    <t>😭 ¡#ConLasNiñasNo! 😭 “Te lloro sin conocerte y grito en alto tu nombre exigiendo justicia” ☹️💜🇲🇽🚨 Así es como las colectivas feministas piden #JusticiaParaAyelin 👇 #NiUnaMás #NiUnaMenos</t>
  </si>
  <si>
    <t>https://buff.ly/31EiVXL</t>
  </si>
  <si>
    <t>México</t>
  </si>
  <si>
    <t>Somos una plataforma en pos de la equidad de género. Para un México fuerte y poderoso necesitamos que sus mujeres lo sean: que todas sean #MujerMéxico</t>
  </si>
  <si>
    <t>http://www.mujermexico.com</t>
  </si>
  <si>
    <t>Luna del Sur A.C.</t>
  </si>
  <si>
    <t>Como cada año y cada generación del Diplomado Internacional de Estudios de las Mujeres, Feminismos y Descolonización, se convoca a participar en el altar virtual en memoria de las víctimas de feminicidio. #AltarDesmufede #AltoAlFeminicidio #NiUnaMenos #NoLasOlvidamos</t>
  </si>
  <si>
    <t>https://pbs.twimg.com/media/ElILZsmXYAQaSrG.jpg</t>
  </si>
  <si>
    <t>Luna del Sur A.C. es una organización de la sociedad civil que ha trabajado el tema de las justicias desde el año 2003.</t>
  </si>
  <si>
    <t>http://lunadelsurac.blogspot.com</t>
  </si>
  <si>
    <t>Desaparecidos Guanajuato</t>
  </si>
  <si>
    <t>#TeBuscamos Luz María García Sierra 30 años #Desaparecida en #JuventinoRosas #Gto el 08/01/18 #NiUnaMenos tiene 3 tatuajes electrocardiograma en el pecho, búho en brazo, nombre de Melanie en muñeca #NiUnaMenos @LaAlamedaGto @botDesaparecidx @diezquerra @ConchitaSierra2 @SinTrata</t>
  </si>
  <si>
    <t>https://pbs.twimg.com/media/ElH7wenWkAc2kPN.jpg</t>
  </si>
  <si>
    <t>Guanajuato México Mundo</t>
  </si>
  <si>
    <t>Alerta Ciudadana de Personas #Desaparecidas y Violaciones a DH en Guanajuato #TeBuscamos #HastaEncontrarles #NiUnaMenos #DesaparecidosGto #Difunde #Sigue #Gto</t>
  </si>
  <si>
    <t>Mauricio Suárez León</t>
  </si>
  <si>
    <t>Vergüenza masculina con las mujeres, hacer tan evidente que en nuestra sociedad machista valen más los campeonatos de fútbol que su dignidad y su vida. Y disque las queremos y respetamos, ¿qué tal no? #NiUnaMenos #Machismo #Miradamasculina RT @PabloBechara21: Lo de Sebastian Villa volviendo a jugar en Boca es la mayor verguenza en ese club en los últimos años (y eso que tuvo) Habla de las dirigencias, de los hinchas y toda esta locura de priorizar la victoria (o la Copa) ante las convicciones (y no hablo de estilos). EN PLENO 2020</t>
  </si>
  <si>
    <t>https://twitter.com/PabloBechara21/status/1320002111158013952</t>
  </si>
  <si>
    <t>Bogotá- Colombia</t>
  </si>
  <si>
    <t>Nacido varón, formado como macho y transformado en hombre. Escribo y comparto reflexiones sobre masculinidad.</t>
  </si>
  <si>
    <t>https://www.facebook.com/MiradaMasculina/</t>
  </si>
  <si>
    <t>Carlos Quiñones</t>
  </si>
  <si>
    <t>Impunidad, injusticia y abandono total en 'Las tres muertes de Marisela Escobedo'. Este documental de #Netflix narra la terrible historia de Marisela, una madre que perdió a su hija en #CiudadJuárez, camino el país buscando justicia y luego fue asesinada. #NiUnaMenos #niunamas|</t>
  </si>
  <si>
    <t>https://pbs.twimg.com/media/ElICmXIXYAAuRxZ.jpg</t>
  </si>
  <si>
    <t>✅</t>
  </si>
  <si>
    <t>Cd Juárez - Dallas, Texas</t>
  </si>
  <si>
    <t>█║▌█║▌│█│║▌║││█║▌║ Photographer, Columnist. Traveler. Fotógrafo, Mexicano, Todologo. Viajero| |http://postcodestore.com|Columnista y escritor 🇲🇽🇺🇸</t>
  </si>
  <si>
    <t>http://www.instagram.com/sabio28</t>
  </si>
  <si>
    <t>KC•</t>
  </si>
  <si>
    <t>Son ls 5pm. Hay sol. Mi amiga sale a caminar a su perrita. Un tipo se para a acosarla. Que me van a decir?! Que que ella hacer afuera paseando a su perra a estas horas del dia?! 🤬 #NiUnaMenos</t>
  </si>
  <si>
    <t>Puerto Rico</t>
  </si>
  <si>
    <t>|DS 2 RCM|UPRCayey|♋️ ig:keisybonano</t>
  </si>
  <si>
    <t>Karen Quiroga A</t>
  </si>
  <si>
    <t>La historia de Esperanza no es una historia más… #NiUnaMás #NiUnaMenos #NosQueremosVivas #TocanAUnaRespondemosTodas #TenemosDerecho A VIVIR SEGURAS</t>
  </si>
  <si>
    <t>https://www.periodicocentral.mx/2020/pagina-negra/feminicidios/item/23163-feminicidio-75-esperanza-una-mujer-indigena-de-65-anos-fue-asesinada-con-tres-disparos-en-el-rostro-en-naupan</t>
  </si>
  <si>
    <t>Mujer, abogada, madre, amante del cine, la literatura y la mitología.</t>
  </si>
  <si>
    <t>https://www.facebook.com/KarenQuirogaAnguiano/</t>
  </si>
  <si>
    <t>Brenda Duarte #CIELER #MBB #VIP #AHGASE</t>
  </si>
  <si>
    <t>que no quede en el olvido #niunamenos RT @naiya_de_dragon: Hoy 23 de Octubre es el cumpleaños de mi hermana Ángeles, quien hubiera cumplido 24 años. Espero que estés bien donde estés, y gracias por velar siempre por mi.</t>
  </si>
  <si>
    <t>https://twitter.com/naiya_de_dragon/status/1319582846147842048</t>
  </si>
  <si>
    <t>https://pbs.twimg.com/media/ElAZmr5XEAEJ8om.jpg</t>
  </si>
  <si>
    <t>Buenos Aires</t>
  </si>
  <si>
    <t>#VIP #BIGBANG #MONBEBE #MONSTAX #ELF #SUPERJUNIOR #AHGASE #GOT7 #MELODY #BTOB #LEGGO #EXID #STAR1 #SISTAR</t>
  </si>
  <si>
    <t>http://www.facebook.com/srtasakuritafujoshi</t>
  </si>
  <si>
    <t>Victøria Peña†</t>
  </si>
  <si>
    <t>#AHORA #NiUnaMenos #niunamas2020 ⛔Nos llega al buzón y reprobamos este tipo de actos CABE ACLARAR que ya HAY DENUNCIA en contra de esta persona, Si han sido víctimas de acoso y por miedo te quedaste callada es el momento de ir a denunciar NO ESTÁN SOLAS⛔ #niunamas #Justicia</t>
  </si>
  <si>
    <t>https://pbs.twimg.com/media/ElH77BZWAAAmSTA.jpg</t>
  </si>
  <si>
    <t>Distrito Federal, México</t>
  </si>
  <si>
    <t>Esposa de la pizza,amante de los tacos,dueña de la otra media ciudad peluche,esclava de tres gatos, combatiente forestal y dueña del péndulo sísmico.</t>
  </si>
  <si>
    <t>http://instagram.com/bee_oscura</t>
  </si>
  <si>
    <t>Maripily (camotito)🇵🇪</t>
  </si>
  <si>
    <t>No siempre un violador es un extraño, suele pasar que son de tu mismo entorno social. ¿Hasta cuando las mujeres dejaremos de sufrir todo esto? #PeruPaisDeVioladores #NiUnaMenos RT @diarioojo: “¡Eran sus sobrinos!”: Cuatro hombres abusan de mujer de 59 años y la dejan en estado vegetativo</t>
  </si>
  <si>
    <t>https://twitter.com/diarioojo/status/1320085936680689665
https://ojo.pe/regionales/cusco-cuatro-hombres-abusan-de-mujer-de-59-anos-y-la-dejan-en-estado-vegetativo-eran-sus-sobrinos-web-ojo-noticia/</t>
  </si>
  <si>
    <t>Lima, Perú</t>
  </si>
  <si>
    <t>XD</t>
  </si>
  <si>
    <t>Ipas México</t>
  </si>
  <si>
    <t>"Cuando Rubí es asesinada por su novio, Marisela inicia una cruzada para lograr la captura y el juicio del homicida de su hija”. - Documental "Las tres muertes de Marisela Escobedo", #Netflix #Feminicidio #JusticiaParaTodas #NiUnaMas #NiUnaMenos</t>
  </si>
  <si>
    <t>https://www.jornada.com.mx/ultimas/espectaculos/2020/10/18/con-2018las-tres-muertes-de-marisela-escobedo2019-netflix-documenta-el-feminicidio-8386.html</t>
  </si>
  <si>
    <t>En Ipas México A. C. trabajamos para aumentar la capacidad de las mujeres de ejercer, en un marco de equidad, sus derechos sexuales y reproductivos.</t>
  </si>
  <si>
    <t>Patricia 💫</t>
  </si>
  <si>
    <t>Me encanta la vida social. Me visto como a mi se me da la gana. Me encanta beber y puedo estar mareada cuantas veces YO quiera... PERO eso no te da derecho de drogarme, violarme y hacer conmigo lo que se te da la PUTA GANA. #megustalavidasocial #NiUnaMenos #MujeresLibresYSeguras</t>
  </si>
  <si>
    <t>Montréal, Québec</t>
  </si>
  <si>
    <t>Mechicanela💚💜💪JesucristaMilagrosa</t>
  </si>
  <si>
    <t>Violaron y asesinaron a niña de 9 años, asesinaron también a su abuela de 73 años. #Feminicidio #emergencianacionalporfeminicidios #NiUnaMenos</t>
  </si>
  <si>
    <t>https://pbs.twimg.com/media/ElHy3QxWMAAxXpn.jpg</t>
  </si>
  <si>
    <t>Ipiales, Colombia</t>
  </si>
  <si>
    <t>Contadora @UNColombia 🦉Esp en Revisoria Fiscal y Aud Externa @unilibrebog Mg Educacion @umanizales Soy #GuaneñaFeminista</t>
  </si>
  <si>
    <t>Servicio de Información Pública</t>
  </si>
  <si>
    <t>📌 #NoticiasDeLaSemana | La ONG Voces de Género (@voces_gender) alertó sobre un aumento de casos de violencia de género durante el confinamiento. Informó que hasta septiembre de este año se contabilizaron más de 190 femicidios en todo el país. #NiUnaMenos #NiUnaMás</t>
  </si>
  <si>
    <t>Caracas, Venezuela</t>
  </si>
  <si>
    <t>Información independiente, verificada y en tiempo real sobre lo que sucede en 🇻🇪 #Venezuela 🔊 Suscríbete ⏩ http://linktr.ee/Infopublicave y vence la desinformación</t>
  </si>
  <si>
    <t>https://serviciodeinformacionpublica.com/</t>
  </si>
  <si>
    <t>zanatta</t>
  </si>
  <si>
    <t>En mi ofrenda habrá una veladora para todas las que nos faltan. #NiUnaMenos</t>
  </si>
  <si>
    <t>fan empedernida de JUSTIN BIEBER, zanatta zattanas</t>
  </si>
  <si>
    <t>http://Instagram.com/zanatta_ly/</t>
  </si>
  <si>
    <t>Marco Mata</t>
  </si>
  <si>
    <t>HOY TRANSMISIÓN DE #PORYPARATI en #TikTok no te lo puedes perder #SABADO #LGBT #pride #orgullolgbt #NiUnaMenos</t>
  </si>
  <si>
    <t>https://vm.tiktok.com/ZSQQkWk7/</t>
  </si>
  <si>
    <t>Centro de la Ciudad de México,</t>
  </si>
  <si>
    <t>CUENTA OFICIAL YouTube: Marco Mata Facebook: @marcomata1327 Bailarín Imitación The Great Pretender</t>
  </si>
  <si>
    <t>https://marcomta1993.wixsite.com/marcomataoficial</t>
  </si>
  <si>
    <t>@rielias22</t>
  </si>
  <si>
    <t>Difundir urgente gracias. #NiUnaMenos . RT @micasalvadori: Vanesa es mamá del barrio donde con mis amigas y colegas nos formamos en trabajo en terreno. Tiene que aparecer. Tiene 7 niñxs. ¡Si la viste comunícate con alguno de los números publicados!</t>
  </si>
  <si>
    <t>https://twitter.com/micasalvadori/status/1319814826542223361
https://twitter.com/desaparecidaorg/status/1319484467921231873</t>
  </si>
  <si>
    <t>Lomas de Zamora, Argentina</t>
  </si>
  <si>
    <t>peronista del general, no D los traidores PERÓN,EVITA,NK, CFK. 👈 ellos mis referentes políticos. mi nombre RICARDO. asistente D contaduría.ex jefe D seg prv.</t>
  </si>
  <si>
    <t>PantheraOncaEc</t>
  </si>
  <si>
    <t>#niunamenos cuándo podremos estar seguras??? Sucedió en #Quito RT @elcomerciocom: #ATENCIÓN | “Recibió cortes en los brazos, le tocaron los pechos”. Mujer es atacada en la calle en Quito, mientras la graban con celular »</t>
  </si>
  <si>
    <t>https://twitter.com/elcomerciocom/status/1320091300893511682
https://bit.ly/3dUWsdX</t>
  </si>
  <si>
    <t>https://pbs.twimg.com/media/ElHn_U_WkAIjWX2.jpg</t>
  </si>
  <si>
    <t>Mi sexta cuenta. Las cosas se dicen claro o no se dicen. #Taurina #deportista #guerrera</t>
  </si>
  <si>
    <t>Ericka</t>
  </si>
  <si>
    <t>Lo que estaba escrito y no vimos. #NiUnaMenos es prácticamente un partido político. NO, todas por ser mujeres NO pensamos igual. Están usando una campaña para favorecer a un sector político. No me representan. #rechazo #nomerepresentan RT @NiUnaMenosChile: Tal cual dicen nuestras compañeras "Hijas de Lilith" Mañana se cae!! #Apruebo #convencionconstituyente #NuncaMásSinNosotras</t>
  </si>
  <si>
    <t>https://twitter.com/niunamenoschile/status/1320090528516657158</t>
  </si>
  <si>
    <t>https://pbs.twimg.com/media/ElHnVsxWkAEgX6C.jpg</t>
  </si>
  <si>
    <t>Abogada, Bachiller en Ciencia Política.</t>
  </si>
  <si>
    <t>elbigdatamx</t>
  </si>
  <si>
    <t>😡 Hombre que ayudó a resolver caso de pequeña Fátima, violó a menor de 9 años  #NiUnaMás #NiUnaMenos</t>
  </si>
  <si>
    <t>http://bit.ly/31zZfUS</t>
  </si>
  <si>
    <t>https://pbs.twimg.com/media/ElDfBaRWkAM-y2Y.jpg</t>
  </si>
  <si>
    <t>México, DF</t>
  </si>
  <si>
    <t>Periodismo de investigación. Reportamos sobre la #CDMX y #Edomex, medio ambiente, movilidad y lo más relevante de México... ¡Vive la experiencia de informarte!</t>
  </si>
  <si>
    <t>http://www.elbigdata.mx</t>
  </si>
  <si>
    <t>Alai</t>
  </si>
  <si>
    <t>Están habiendo secuestros de mujeres en Lima. Tengan cuidado. #surco #sanBorja #niunamenos #peru #lima</t>
  </si>
  <si>
    <t>https://pbs.twimg.com/media/ElHo8I6W0AEY0bR.jpg</t>
  </si>
  <si>
    <t>Peru</t>
  </si>
  <si>
    <t>Architect | Fashion entreprenour | Youtuber 💜 La vida sin música sería un error 🎧 http://instagram.com/alaistv/ 📺 YouTube: Alaistv</t>
  </si>
  <si>
    <t>https://youtu.be/UcNJMvo0Voc</t>
  </si>
  <si>
    <t>Izquierda Socialista Querétaro</t>
  </si>
  <si>
    <t>Hoy Sara Abigail cumpliría 24 años  via @FacebookWatch seguimos luchando por justicia frente a su feminicidio y por una sociedad donde estos cimenes no ocurran nunca más. #NiUnaMenos #NiUnaMas #JusticiaSaraAbigail</t>
  </si>
  <si>
    <t>https://fb.watch/1kg1whEWLw/</t>
  </si>
  <si>
    <t xml:space="preserve">Querétaro </t>
  </si>
  <si>
    <t>Somos una organización revolucionaria que luchamos por el socialismo. La Izquierda Socialista (LIS) en Querétaro,integrante de sección mexicana CMI @marxismomx</t>
  </si>
  <si>
    <t>https://www.facebook.com/Izquierda-Socialista-Querétaro-412517209329699/</t>
  </si>
  <si>
    <t>maria luisa españa</t>
  </si>
  <si>
    <t>votar informada, mujeres debemos participar en igualdad d condiciones #nodalomismo el mecanismo. #MujeresLibresYSeguras #NiUnaMenos @isaflowers @loretocalderon2 @CarolinaLeitao @carolinagoic @TeresaValdesE @javiarce @andserr_andrea @CamilaAul @lorci @loretomonse @palipaulina</t>
  </si>
  <si>
    <t>https://pbs.twimg.com/media/ElHokrSXgAIbY7k.jpg</t>
  </si>
  <si>
    <t>Chile</t>
  </si>
  <si>
    <t>chilena -boliviana; mujer , madre e hija, feminista, Patipelada, coach ontológico, en gratitud Honrando la vida. #NuevoPactoSocial</t>
  </si>
  <si>
    <t>mdpya</t>
  </si>
  <si>
    <t>Golpeó a su pareja y le fracturó el maxilar #ViolenciaDeGénero #NiUnaMás #NiUnaMenos</t>
  </si>
  <si>
    <t>https://www.mdpya.com.ar/golpeo-a-su-pareja-y-le-fracturo-el-maxilar/</t>
  </si>
  <si>
    <t>https://pbs.twimg.com/media/ElGqXJjXIAID6zS.jpg</t>
  </si>
  <si>
    <t>Mar del Plata, Argentina</t>
  </si>
  <si>
    <t>Noticias de Mar del Plata y la Región</t>
  </si>
  <si>
    <t>http://www.mdpya.com.ar</t>
  </si>
  <si>
    <t>Cultura por la Seguridad</t>
  </si>
  <si>
    <t>🆘️ 🟣 Directorio de atención a víctimas de #ViolenciaDeGénero #Sonora. #NiUnaMenos</t>
  </si>
  <si>
    <t>https://pbs.twimg.com/media/ElHhUCfXgAEb7wf.jpg</t>
  </si>
  <si>
    <t>Sonora, México</t>
  </si>
  <si>
    <t>Somos una organización que busca sensibilizar a nuestra sociedad para hacer de la seguridad una forma de vida.</t>
  </si>
  <si>
    <t>https://www.facebook.com/Cultura-por-la-Seguridad-174988496007291/</t>
  </si>
  <si>
    <t>Periodistas Argentinas</t>
  </si>
  <si>
    <t>En Palpalá, #Jujuy , pronto estarán saliendo a la calle nuevamente. Familia, amigas, vecinos en este momento estarán haciendo carteles o terminando banderas. Un mes de escribir su nombre para pedir justicia. #IaraRueda #jujuyduele #NiUnaMenos</t>
  </si>
  <si>
    <t>https://pbs.twimg.com/media/ElHc5wPXEAEzoya.jpg</t>
  </si>
  <si>
    <t>En IG: @periodistasargentinas_</t>
  </si>
  <si>
    <t>Asociación ASVIPAD</t>
  </si>
  <si>
    <t>#NiUnaMás #NiUnaMenos Ayer en Villanueva, mpio de Colón Génova, #Nariño, un monstruo humano violó y asesinó a la niña JENNIFER ALEXANDRA ORTEGA GIL, de tan solo 9 añitos de edad, dejando gravemente herida a su abuela MARÍA GABINA GAVIRIA DE ORTEGA, de 73 años. @ICBFColombia</t>
  </si>
  <si>
    <t>pic.twitter.com/XYRe9UgYn5</t>
  </si>
  <si>
    <t>Pasto, Colombia</t>
  </si>
  <si>
    <t>http://www.asvipad.org</t>
  </si>
  <si>
    <t>Deportivo Saprissa 🏠</t>
  </si>
  <si>
    <t>"Estamos dispuestas a llevar esta lucha constantemente", @Majobrenes1894 #NiUnaMenos 💜</t>
  </si>
  <si>
    <t>pic.twitter.com/noRclHeMg6</t>
  </si>
  <si>
    <t>En casa 🏠</t>
  </si>
  <si>
    <t>¡Twitter oficial del Deportivo Saprissa! #QuedateEnCasa ➡️Recordá que prevenir el contagio del #Covid-19 está #EnNuestrasManos 🙌🏻💦</t>
  </si>
  <si>
    <t>http://www.deportivosaprissa.com/</t>
  </si>
  <si>
    <t>Gustavo Enrique Mestre Cubillos</t>
  </si>
  <si>
    <t>#NiUnaMás #NiUnaMenos|En el corregimiento de Villanueva, jurisdicción del Municipio de Colón Génova, Nariño, un monstruo humano violó sexualmente y asesinó a la niña JENNIFER ALEXANDRA ORTEGA GIL, de tan solo 9 añitos de edad. Abro hilo 👇🏾👇🏾</t>
  </si>
  <si>
    <t>pic.twitter.com/iKsNnA7MQ8</t>
  </si>
  <si>
    <t>España</t>
  </si>
  <si>
    <t>Abogado(No graduado), Abolicionista, Investigador, Activista Político, Defensor de DDHH y de la Dignidad Humana actualmente en el exilio por amenazas de muerte.</t>
  </si>
  <si>
    <t>https://www.facebook.com/mestrecubillos1</t>
  </si>
  <si>
    <t>Heroicas e Históricas</t>
  </si>
  <si>
    <t>El viernes 30 de Octubre se colocará una ofrenda en honor a nuestras hermanas asesinadas en el país. En la alameda de #Cuautla #Morelos. 🧡💜 -flores -veladoras -papel picado -fruta o cualquier otra. Cita: 16 Hrs. #NiUnaMenos</t>
  </si>
  <si>
    <t>https://pbs.twimg.com/media/ElHYN79XgAA8aMG.jpg</t>
  </si>
  <si>
    <t>Cuautla, Morelos</t>
  </si>
  <si>
    <t>En la colectiva Heroicas e Históricas comulgamos por la dignidad y derechos de todas las mujeres. #Morelos #Cuautla #México</t>
  </si>
  <si>
    <t>Oscar Zacca</t>
  </si>
  <si>
    <t>Esto tendría que tener una condena de cumplimiento efectivo o vamos a esperar qué llegue al femicidio para que quede preso? #NiUnaMenos RT @infocielo: Violencia de género: desfiguró a su pareja a golpes y quedó detenido</t>
  </si>
  <si>
    <t>https://twitter.com/infocielo/status/1320040456558870528
https://infocielo.com/c502801</t>
  </si>
  <si>
    <t>DonTorcuatoTigreBsAs Argentina</t>
  </si>
  <si>
    <t>Jefe de Agencia PAMI Tigre Presidente de la Asociación de Bomberos Voluntarios de Don Torcuato Consejero en la Federación de Bomb Volunt de la Pcia de Bs As</t>
  </si>
  <si>
    <t>VestidaDeAzul&amp;Plomo💙</t>
  </si>
  <si>
    <t>Hace unos días iba en el bus y una chica se me acerca y me advierte de un señor que no dejaba de verme, el señor no pasó ni dos minutos y se bajó.. No entendía lo que pasaba, solo me sentí insegura, pero ahora entiendo QUE ENTRE NOSOTRAS NOS AYUDAMOS. #NiUnaMenos</t>
  </si>
  <si>
    <t xml:space="preserve">Donde Juegues, te alentaré </t>
  </si>
  <si>
    <t>Emelec mi vida, sintiendo esta pasión desde antes de nacer💙 ★57-61-65-72-79-88-93-94-01-02-13-14-15-17★ #Arjona #Reik #melendi</t>
  </si>
  <si>
    <t>IpasLatinAmerica 🌸</t>
  </si>
  <si>
    <t>#GUATEMALA Datos del Observatorio de las Mujeres del Ministerio Público, detallan que de enero a septiembre de este año se registraron 350 muertes violentas de mujeres.  #Feminicidio #NiUnaMenos #ViolenciaDeGénero #DDHH</t>
  </si>
  <si>
    <t>https://es.globalvoices.org/2020/10/14/las-mujeres-guatemaltecas-cantan-sin-miedo-contra-los-feminicidios/</t>
  </si>
  <si>
    <t>Chapel Hill, NC</t>
  </si>
  <si>
    <t>Ipas trabaja a nivel mundial para incrementar la capacidad de las mujeres para ejercer sus derechos sexuales y reproductivos, especialmente el derecho al aborto</t>
  </si>
  <si>
    <t>http://www.ipas.org</t>
  </si>
  <si>
    <t>UnPutoCuentoDeHadas 💚💜</t>
  </si>
  <si>
    <t>No nos maten porque hay que seguir reproduciendo seres humanos, cómo máquinas reproductivas que somos 🙄 No es por ahí en mensaje. Que mala campaña para decir #NiUnaMenos RT @Gabolivavelez: Es así....</t>
  </si>
  <si>
    <t>https://twitter.com/Gabolivavelez/status/1320015190906327040</t>
  </si>
  <si>
    <t>https://pbs.twimg.com/media/ElGi0ekW0AAL-H2.jpg</t>
  </si>
  <si>
    <t>Ciudad Autónoma de Buenos Aire</t>
  </si>
  <si>
    <t>Sacar belleza de este caos es virtud* Producción de radio y contenidos digitales. Periodista. RIVER PLATE ⚪♥️⚪ Mamá de Balti I ATV | BAG | Cemento Doc | MUA</t>
  </si>
  <si>
    <t>http://bienvenidosalghetto.com.ar</t>
  </si>
  <si>
    <t>ℓα Уєуα</t>
  </si>
  <si>
    <t>Ayuden a compartir, este maldito sigue libre #niunamas #NiUnaMenos RT @navarrow_me: Por favor ayúdenme a compartir no podemos seguí así 🤬 en facebook parece como Luis slick amamos lo viral por favor 🙏🏼</t>
  </si>
  <si>
    <t>https://twitter.com/navarrow_me/status/1320046980073140228</t>
  </si>
  <si>
    <t>https://pbs.twimg.com/media/ElG_uo-XgAA9l8C.jpg</t>
  </si>
  <si>
    <t>mexico</t>
  </si>
  <si>
    <t>🌻ambientalista 🍄artesana 🦋 feminista 💜 sol ♓️ asd ♌️ luna ♉️ // sigue la cuenta de mi marca accesorios sustentables hechos a mano</t>
  </si>
  <si>
    <t>https://instagram.com/bisuteriayeya?igshid=dko9tr08kyze</t>
  </si>
  <si>
    <t>Eve</t>
  </si>
  <si>
    <t>#VivasNosQueremos #NiUnaMenos Ayer, clamando Justicia por #GeraldineQuintero (16) me encontré a Maya y @ReneAleCanta en ig con esta obra, que debe esparcirse por el mundo para que nuestra voz jamás calle en nombre todas las mujeres. Pues, si te metes con una, respondemos TODAS.</t>
  </si>
  <si>
    <t>pic.twitter.com/C5mRhUf7Md</t>
  </si>
  <si>
    <t>Venezuela</t>
  </si>
  <si>
    <t>Amor y respeto por todo lo que vive y anda... Venezolana y Cocuyera 🇻🇪❤🔥 #NosRobamosElFuego</t>
  </si>
  <si>
    <t>#JusticiaParaTodas</t>
  </si>
  <si>
    <t>La composición de la convención constitucional será 100% paritaria. Vota por ti, vota por mí, vota por todas #NiUnaMenos #AprueboCC #AprueboGanaelDomingo</t>
  </si>
  <si>
    <t>pic.twitter.com/tgz9v8nrMD</t>
  </si>
  <si>
    <t>Vota por todas esas mujeres que denunciaron y no fueron escuchadas #NiUnaMenos #AprueboCC #AprueboGanaelDomingo</t>
  </si>
  <si>
    <t>pic.twitter.com/omBL02YoI7</t>
  </si>
  <si>
    <t>Isis PB</t>
  </si>
  <si>
    <t>#NiUnaMenos @HechosAM @HMeridiano @MrElDiablo8 Por favor apoyenos para encontrar al asesino de mi prima.</t>
  </si>
  <si>
    <t>https://afondoedomex.com/zona-oriente/video-dramatico-jesus-entro-a-su-casa-y-mato-a-sharlyn-porque-no-quizo-volver-a-ser-su-novia/</t>
  </si>
  <si>
    <t>https://pbs.twimg.com/media/ElHIqerXgAAEiKQ.jpg</t>
  </si>
  <si>
    <t>Vota por ti, vota por mí, vota por todas #AprueboCC #AprueboGanaelDomingo #NiUnaMenos</t>
  </si>
  <si>
    <t>pic.twitter.com/KP2KL85MZX</t>
  </si>
  <si>
    <t>Vota por ti, vota por mí, vota por todas. Nunca más sin ellas #AprueboCC #NiUnaMenos #AprueboGanaelDomingo</t>
  </si>
  <si>
    <t>pic.twitter.com/9kycAkOqDd</t>
  </si>
  <si>
    <t>Madame Ayahuasca</t>
  </si>
  <si>
    <t>Concuerdo con ella, aquí me cuida más mi perro que el Estado de #Yucatán. Mérida está manchada de sangre por culpa de las autoridades que no hacen NADA. Y sisi me refiero a ustedes @MauVila @RenanBarrera @sspyuc #NiUnaMenos #yucatanfeminicida RT @HazRuidoYuc: Gobierno de #Yucatán no protegió a víctima de trata y prostitución “Anahí” decidió revelar su verdadero nombre. Ella es Sami Trujillo Franco y cree que es más probable que la cuiden las personas en la calle a que el Estado cumpla con sus obligaciones ➡️</t>
  </si>
  <si>
    <t>https://twitter.com/hazruidoyuc/status/1319633591589130242
https://bit.ly/2TjkIgn</t>
  </si>
  <si>
    <t>https://pbs.twimg.com/media/ElBHq9CXYAAxUvo.jpg</t>
  </si>
  <si>
    <t>Mérida, Yucatán</t>
  </si>
  <si>
    <t>Como artista tienes que liberarte.</t>
  </si>
  <si>
    <t>https://youtu.be/v5tsGcIHWdU</t>
  </si>
  <si>
    <t>Sen. Violeta Kresteva</t>
  </si>
  <si>
    <t>Beatriz desapareció en #Morelia y se activó la Alerta Alba; hoy fue hallada sin vida junto con tres cuerpos más  #NiUnaMenos #NiUnaMas</t>
  </si>
  <si>
    <t>https://bit.ly/35vYAF7</t>
  </si>
  <si>
    <t>El salvaje Michoacán</t>
  </si>
  <si>
    <t>Si la guerra esta perdida no me importa que mi pueblo sufra, no derramaré una sola lágrima por él, no merece nada mejor #Necaxa #Morelia #Michoacan #FICM</t>
  </si>
  <si>
    <t>Cinefania.com</t>
  </si>
  <si>
    <t>#estrenos "Mujeres del pantano", #thriller de #WIP en una penitenciaria donde pasan lista para que no haya #niunamenos!</t>
  </si>
  <si>
    <t>http://www.cinefania.com/movie.php/22105/</t>
  </si>
  <si>
    <t>https://pbs.twimg.com/media/ElHF0E9XUAEIn_R.jpg</t>
  </si>
  <si>
    <t>Argentina</t>
  </si>
  <si>
    <t>Twitter oficial de http://www.cinefania.com, con noticias, efemérides, películas online y material especial para buscadores de vertientes.</t>
  </si>
  <si>
    <t>http://www.cinefania.com</t>
  </si>
  <si>
    <t>PuertoRicoParaTod@s</t>
  </si>
  <si>
    <t>Este lunes 6pm en Justicia. #LasVidasTransImportan #NiUnaMás #NiUnaMenos</t>
  </si>
  <si>
    <t>https://pbs.twimg.com/media/ElHDCokXIAAjABt.jpg</t>
  </si>
  <si>
    <t>Puerto Rico Para Tod@s es una organización que lucha por los derechos y la inclusión de la comunidad lésbica, gay, bisexual, transgénero y transexual (LGBTT).</t>
  </si>
  <si>
    <t>http://www.prparatodos.org</t>
  </si>
  <si>
    <t>Sofía</t>
  </si>
  <si>
    <t>El machismo mata #NiUnaMenos</t>
  </si>
  <si>
    <t>https://pbs.twimg.com/media/ElHCM8UXgAIMMcd.jpg</t>
  </si>
  <si>
    <t>es xq soy acuario</t>
  </si>
  <si>
    <t>Drago Tsuji</t>
  </si>
  <si>
    <t>🆘🇲🇽#FeminicidiosEmergenciaNacional Acribillan a cuatro mujeres en Chihuahua. #NiUnaMas #NiUnaMenos</t>
  </si>
  <si>
    <t>https://www.periodicocentral.mx/2020/pagina-negra/feminicidios/item/23182-acribillan-a-cuatro-mujeres-en-chihuahua</t>
  </si>
  <si>
    <t>Mexico,City</t>
  </si>
  <si>
    <t>#Feminicidio Raúl mató a su exnovia en Izúcar porque la vio de la mano con su novio; Fiscalía no lo investiga como feminicidio. #SoyMíaNoTuya #NiUnaMas #NiUnaMenos</t>
  </si>
  <si>
    <t>https://www.periodicocentral.mx/2020/pagina-negra/feminicidios/item/22693-raul-mato-a-su-exnovia-en-izucar-porque-la-vio-de-la-mano-con-su-novio-fiscalia-no-lo-investiga-como-feminicidio</t>
  </si>
  <si>
    <t>#Feminicidio Después de dos años encuentra a su hija pero en una fosa clandestina en Sonora. #NiUnaMas #NiUnaMenos</t>
  </si>
  <si>
    <t>https://www.periodicocentral.mx/2020/pagina-negra/feminicidios/item/23175-despues-de-dos-anos-encuentra-a-su-hija-pero-en-una-fosa-clandestina-en-sonora</t>
  </si>
  <si>
    <t>#Feminicidio 75: Esperanza, una mujer indígena de 65 años, fue asesinada con tres disparos en el rostro en Naupan. #ViolenciaDeGénero #NiUnaMas #NiUnaMenos</t>
  </si>
  <si>
    <t>Manu</t>
  </si>
  <si>
    <t>Un NO solo entiendan lo que es un NO, para nosotras es mucho, NO nos destruyan!! #NiUnaMenos #niunamás #somoslibres #queremosserlo 💜💜💜🦋🦋🦋</t>
  </si>
  <si>
    <t>Love on the brain</t>
  </si>
  <si>
    <t>Daniel Rangel 🇲🇽</t>
  </si>
  <si>
    <t>Atenta a su entorno + capacidad de reacción + herramientas para defenderse = NO FUE UNA VÍCTIMA MÁS. ¿Vivas las queremos? Por supuesto, por eso armemos y capacitemos a nuestras mujeres. El delincuente a quien debe aprender a temer es a su victima. #NiUnaMenos</t>
  </si>
  <si>
    <t>pic.twitter.com/o7NpgMdjkf</t>
  </si>
  <si>
    <t>Guadalajara, Jalisco</t>
  </si>
  <si>
    <t>No entiendo a la gente que es feliz y que no me sigue en Twitter, en verdad que no la entiendo | Fundador #MéxicoLibre 🇲🇽 | Politólogo | Libertario | UDG ITAM</t>
  </si>
  <si>
    <t>http://www.mexlib.org.mx</t>
  </si>
  <si>
    <t>The Red Note / La Nota Roja</t>
  </si>
  <si>
    <t>Muchas de las primeras víctimas del feminicidio en Ciudad Juarez fueron encontrados en el desierto de Lote Bravo. Se difundieron rumores sobre un “violador de Lote Bravo” responsable de los asesinatos. #Feminicidio #juarez #NiUnaMenos #niunamas</t>
  </si>
  <si>
    <t>https://pbs.twimg.com/media/ElG84snXIAAsRH4.jpg</t>
  </si>
  <si>
    <t>Ciudad Juárez, Mexico</t>
  </si>
  <si>
    <t>Hosted by @lydiacachosi, a true crime podcast about the femicide in Juárez, Mexico. Disponible en español como La Nota Roja. #niunamenos</t>
  </si>
  <si>
    <t>https://lnk.bio/C9gA</t>
  </si>
  <si>
    <t>Hag Blau Makaroff</t>
  </si>
  <si>
    <t>Viernes a plena tarde en Pichincha #Rosario una chica fue secuestrada y violada en una camioneta. La Fiscalía necesita testigos. Esto también es #NiUnaMenos Hay cavernícolas que siguen pensando que pueden apropiarse del cuerpo de una mujer RT @Rosario_Plus: TESTIGOS SE BUSCAN‼️ Una joven denunció que fue secuestrada y violada en Oroño y Brown</t>
  </si>
  <si>
    <t>https://twitter.com/Rosario_Plus/status/1320032624786759680
https://www.rosarioplus.com/en-saco-y-corbata/seguridad/una-joven-denuncio-que-fue-secuestrada-en-una-camioneta-y-violada-en-plena-tarde_a5f944c92ab81e33fb36a7071</t>
  </si>
  <si>
    <t>Busco historias para @rosario_plus Periodista (UNR) Adoro el desafío de la hoja en blanco</t>
  </si>
  <si>
    <t>🌈 A Ción 🌈</t>
  </si>
  <si>
    <t>Imposible contener las lágrimas con el recuerdo de Micaela García por parte de @patepalero en el III #CongresoCoeducación de @CLAVICOCO #JusticiaParaMicaela #NiUnaMenos #Coeducación</t>
  </si>
  <si>
    <t>https://www.elespanol.com/mujer/actualidad/20200601/ley-micaela-brutal-asesinato-argentina-feminismo-funcionarios/493701570_0.html</t>
  </si>
  <si>
    <t>https://pbs.twimg.com/media/ElG2yaLXUAIGqE-.jpg</t>
  </si>
  <si>
    <t>Madrid/Burgos/Santander</t>
  </si>
  <si>
    <t>La libertad nunca es voluntariamente otorgada por el opresor; debe ser exigida por el que está siendo oprimido (Martin Luther King)</t>
  </si>
  <si>
    <t>Elda González🎗🔻❤️💛💜</t>
  </si>
  <si>
    <t>En los primeros 8 meses de 2020 hubo 645 feminicidios y en el mismo periodo en 2015 fueron 263, lo q supone un aumento de 145% en los últimos 6 años #Feminicidios #NiUnaMenos Acompáñanos al #PaseDeLista con @Drago237</t>
  </si>
  <si>
    <t>https://www.animalpolitico.com/lo-que-quiso-decir/feminicidios/</t>
  </si>
  <si>
    <t>pic.twitter.com/rSMOnjkfyq</t>
  </si>
  <si>
    <t>Seattle, WA</t>
  </si>
  <si>
    <t>Lead with your heart... I am a proud person of being dyslexic and asperger. #PaseDeLista11am Sábados / I support @MiercolesDRep @FrenteDeIzquierda</t>
  </si>
  <si>
    <t>https://www.youtube.com/channel/UCd0l4_HNmNCzaU41YIh5E5g</t>
  </si>
  <si>
    <t>Nathaly Medina</t>
  </si>
  <si>
    <t>Siento que la gente se indigna más cuando aparecen vivas que cuando aparecen muertas, lindo mi Ecuador. #NiUnaMenos</t>
  </si>
  <si>
    <t>Ecuador</t>
  </si>
  <si>
    <t>La dulzura de no hacer nada.</t>
  </si>
  <si>
    <t>#Ayotzinapa73Meses #NoALaDesapariciónForzada SeCumplieron6añosDeLaPrivación&amp;DesapariciónForzadaDeLos43NormalistasDeAyotzinapa. #ABC136Meses ¡¡¡PorVerdadyJusticia!!! #ABCNuncaMas #LaCorrupciónMata. #NoMasFeminicidios. #NiUnaMas. #NiUnaMenos. #NoAlSilencio</t>
  </si>
  <si>
    <t>pic.twitter.com/yXxzUFHYxa</t>
  </si>
  <si>
    <t>⚫Enboca 🇵🇹🏴‍☠️</t>
  </si>
  <si>
    <t>Hoy 24 de Octubre de 2.020 👉Únete a #PaseDeLista11am con @Drago237 y @alynmon #NoEstamosTodos #NoMásDesaparecidos #NiUnaMás #NiUnaMenos #NosQueremosVivas #GuarderíaABCNuncaMás #AyotzinapaNoNosCallarán #Ayotzinapa73meses #PaseDeLista1al43</t>
  </si>
  <si>
    <t xml:space="preserve">En Babia </t>
  </si>
  <si>
    <t>Tú opinión no cambia la vida de nadie, da ejemplo y podrás cambiar el mundo.</t>
  </si>
  <si>
    <t>Caracola Yo con @MiercolesDRep 🛰️🟥🟨🟪 🔻⚓</t>
  </si>
  <si>
    <t>México es uno de los países del mundo más peligrosos para las mujeres: feminicidio, desapariciones, violaciones, violencia machista... #NiUnaMenos #NiUnaMás #NosQueremosVivas #FeminicidioMéxico #PaseDeLista con @alynmon y @Drago237</t>
  </si>
  <si>
    <t>pic.twitter.com/JFVOFiDGWH</t>
  </si>
  <si>
    <t>Galicia</t>
  </si>
  <si>
    <t>Adicta á información, enganchada á actualidade. De esquerdas, republicana, sensible cos problemas sociais, feminista e antitaurina. Sigue a @MiercolesDRep</t>
  </si>
  <si>
    <t>https://miercolesderepublica.es/</t>
  </si>
  <si>
    <t>José</t>
  </si>
  <si>
    <t>Poder Judicial de Catamarca: ¡Justicia por Micaela Gordillo! #JusticiaPorMicaela #NiUnaMenos @LuciaCorpacci @MGYJCatamarca - ¡Firmá la petición!  vía @ChangeorgAR</t>
  </si>
  <si>
    <t>http://chng.it/qBdYjzdQ</t>
  </si>
  <si>
    <t>Emprendedor</t>
  </si>
  <si>
    <t>\(ϋ)/🤗♩𝑀𝒶𝓇í 𝒞𝒶𝓇𝓂𝑒𝓃🤗\(ϋ)/♩</t>
  </si>
  <si>
    <t>Te invitamos a unirte este #PaseDeLista11am Sábados con nuestro amigo @Drago237 #NoEstamosTodos #Desaparecidos #11añosGuarderíaABC #GuarderíaABC Nunca más #GuarderiaABC136Meses #Ayotzinapa73meses #Ayotzinapa6años #niunamas #niunamenos #Feminicidio</t>
  </si>
  <si>
    <t>https://pbs.twimg.com/media/ElGq8qPWMAYwQ-z.jpg</t>
  </si>
  <si>
    <t>#RedAMLO A.C.E.L.E.R.A 😊No contesto 🚫DM. 👠🤖No soy bot.👠🤖 🇲🇽 ¡¡Hasta la Victoria Siempre!!🇲🇽 NO Porn.</t>
  </si>
  <si>
    <t>May Graterol</t>
  </si>
  <si>
    <t>La golpeó hasta matarla y dejó su cuerpo tirado en la calle. A su compañera de 20 años, la madre de sus dos hijos. #NiUnaMenos #VivasNosQueremos RT @manuelita1504: #23Oct #Femicidio #Carabobo El 17/01/20 Greyci Bracho fue #GolpeadaHastaLaMuerteYLanzadaALaVía por Raúl Lovera Cañizales su esposo por 20 años; dejó 2 hijos de ambos. El 20/10/20 fue la #AudienciaPreliminar el imputado NO ADMITIÓ "dice no recordar", se inicia Proceso de #Juicio</t>
  </si>
  <si>
    <t>https://twitter.com/manuelita1504/status/1319781848835383296</t>
  </si>
  <si>
    <t>https://pbs.twimg.com/media/ElDLhRJWAAAAilU.jpg</t>
  </si>
  <si>
    <t>Comunicadora. Firme creyente y activista de #UnMundoMejor. Con las mujeres, con las niñas, los niños y adolescentes, con la humanidad y las causas necesarias.</t>
  </si>
  <si>
    <t>Marcela Godoy💚</t>
  </si>
  <si>
    <t>En la posibilidad de revisar conductas violentas y machistas, éste sr eligió reafirmalas. #ElMachismoMata #NiUnaMenos</t>
  </si>
  <si>
    <t>https://ahora.com.ar/aberrante-frase-del-chelo-delgado-la-denuncia-contra-sebastian-villa-a-todos-nos-ha-pasado-n4218956</t>
  </si>
  <si>
    <t>Paraná, Argentina</t>
  </si>
  <si>
    <t>✨ Mithril ✨</t>
  </si>
  <si>
    <t>La vida de Nora Lira cambió por completo el 2 de octubre del 2018, cuando su hija menor de edad desapareció en #CiudadObregón #Sonora . #Feminicidio #NiUnaMas #NiUnaMenos 👉 #PaseDeLista11am con @Drago237</t>
  </si>
  <si>
    <t>En tierra azteca.</t>
  </si>
  <si>
    <t>Creo aún que se puede cambiar este país. Cine, mi amor. 📽️🎞️💗 Al Pacino 🙌</t>
  </si>
  <si>
    <t>Acompáñanos al #PaseDeLista11am con @Drago237 Acribillan a cuatro mujeres el día miércoles 21/10/20, cuatro mujeres fueron asesinadas a balazos en diferentes puntos en el estado de #Chihuahua #Feminicidio #NiUnaMás #NiUnaMenos</t>
  </si>
  <si>
    <t>Asociación de Periodistas Feministas CyL</t>
  </si>
  <si>
    <t>#AgendaFeminista | Concentración contra la violencia machista convocada por @ADAVASYMT 🔴Valladolid, plaza Fuente Dorada 📆 Domingo 25 octubre ⏰ 20:00 horas #NoALaViolenciaMachista #NiUnaMenos #NiUnaMás</t>
  </si>
  <si>
    <t>https://pbs.twimg.com/media/ElGkuuYXIAIye8L.png</t>
  </si>
  <si>
    <t>Castilla y León, España</t>
  </si>
  <si>
    <t>Creemos en el periodismo y en el feminismo. Luchamos por visibilizar. Aspiramos a la igualdad real.</t>
  </si>
  <si>
    <t>Modo Glitter</t>
  </si>
  <si>
    <t>⚡️HOY⚡️ A espaldas de las fuerzas de seguridad los femicidios siguen creciendo y la situación es crítica en Jujuy y Tucumán. De la mano de @Laurenciokurda Leonela Sotelo y Verónica Risso analizan el presente de ambas provincias. Escuchalas a las 16 por @fmlatribu #NiUnaMenos</t>
  </si>
  <si>
    <t>https://pbs.twimg.com/media/ElGjJapXYAEocex.jpg</t>
  </si>
  <si>
    <t>El programa de radio del Observatorio de las violencias de género Ahora Que Sí Nos Ven ⚡ @ahoraquesinosv4 x http://www.fmlatribu.com FM 88.7 📻 sábado 16hs 💜</t>
  </si>
  <si>
    <t>http://www.youtube.com/c/modoglitter</t>
  </si>
  <si>
    <t>#PaseDeLista11am Con @Drago237 Éste sábado 24/10/2020 {11:00AM} @msalguerb @alynmon @sophie_sant @Lubruixa @nonalorehedzg03 @BelkotaG @MariaEl95097388 @rcanudasg @MayeyaMota @Solidaridad1000 🆘🇲🇽#FeminicidiosEmergenciaNacional. #NiUnaMas #NiUnaMenos</t>
  </si>
  <si>
    <t>pic.twitter.com/kfWOeVh069</t>
  </si>
  <si>
    <t>BaladaTurca</t>
  </si>
  <si>
    <t>Miradas #BaladaTurcaParaGallinas #NiUnaMenos #VivasNosQueremos #SinClientesNoHayTrata #Trata #Cine #CineNacional #CineArgentino #CineIndependiente #Película #Filmación #Largometraje #Rodaje #Film #IndependentFilm #Movie #Traffic #HumanTraffic #ActorsLife #Actor #Actriz #Shooting</t>
  </si>
  <si>
    <t>https://pbs.twimg.com/media/ElGchUVWkAIWWP7.jpg</t>
  </si>
  <si>
    <t>#Película #Cine Nacional Independiente - #Trata</t>
  </si>
  <si>
    <t>Acid</t>
  </si>
  <si>
    <t>Amigos ayudenme a compartir hasta dar con la pequeñ, se perdió en el municipio de Tizayuca Hidalgo ayer por la noche. #NiUnaMenos #NoMasViolencia #niunamas</t>
  </si>
  <si>
    <t>https://pbs.twimg.com/media/ElGbrSWW0AIoUo6.jpg</t>
  </si>
  <si>
    <t>⚠</t>
  </si>
  <si>
    <t>Difundir urgente gracias. #NiUnaMenos . RT @TFlooor: Hay una piba de 15 años desaparecida, no se habla de esto en la tele!!! No dejen de compartir hasta q aparezca!</t>
  </si>
  <si>
    <t>https://twitter.com/TFlooor/status/1319833881571360769
https://twitter.com/desaparecidaorg/status/1319808551276187648</t>
  </si>
  <si>
    <t>Romea</t>
  </si>
  <si>
    <t>#Feminicidio en España #NiUnaMenos RT @feminicidio: Con el asesinato de una mujer de un disparo de escopeta en Peguera, Mallorca, hemos actualizado el listado de feminicidios y asesinatos de mujeres en #España en 2020. #Feminicidio #NiUnaMenos</t>
  </si>
  <si>
    <t>https://twitter.com/feminicidio/status/1318100824367665157
https://feminicidio.net/feminicidios-y-otros-asesinatos-de-mujeres-cometidos-en-2020/</t>
  </si>
  <si>
    <t>Madrid, Comunidad de Madrid</t>
  </si>
  <si>
    <t>Artista. Practicando Aquí y ahora y un nuevo estado de Conciencia . La III REPÚBLICA Ya está llegando, esto es así .</t>
  </si>
  <si>
    <t>Difundir urgente las buenas noticias también se difunden. #NiUnaMenos . RT @desaparecidaorg: Más buenas noticias!!, apareció Ruth Mariel Chanampa !!, y está bien!. Se encontraba desaparecida desde el 13/10 en Boulogne, San Isidro. Agradecemos mucho!!, a todxs lxs que compartieron la búsqueda! 👏👏👏👏😊 Borramos nuestros tuits 💜</t>
  </si>
  <si>
    <t>https://twitter.com/desaparecidaorg/status/1319854956015505409</t>
  </si>
  <si>
    <t>https://pbs.twimg.com/media/ElERFb4XEAE3lAT.jpg</t>
  </si>
  <si>
    <t>@GenioOIdiota</t>
  </si>
  <si>
    <t>La Beriso - Ella (#niunamenos)  vía @YouTube</t>
  </si>
  <si>
    <t>https://youtu.be/XzML0hT1dRA</t>
  </si>
  <si>
    <t>Genio o Idiota? 🤔 CUENTA NO OFICIAL!!sábados y domingos por @popradio1015. de 9 a 12hs. Arrancamos este finde 1.8.20 #incomprobable #terapiadeconducta #vinilos</t>
  </si>
  <si>
    <t>Mrs. No. 05</t>
  </si>
  <si>
    <t>IndividuAs también #niunamas #NiUnaMenos 🤨 RT @AgenciaINS: Varios individuos mostraron armas de fuego en la azotea de un edificio del residencial Luis Llorens Torres, en San Juan, luego que partidarios del No en el plebiscito de “Estadidad Sí o No” desplegaran una gigantesca bandera puertorriqueña. Foto INS/Humberto Trías Casalduc</t>
  </si>
  <si>
    <t>https://twitter.com/AgenciaINS/status/1319729580559794181</t>
  </si>
  <si>
    <t>https://pbs.twimg.com/media/ElCe5q8W0AcSZdH.jpg</t>
  </si>
  <si>
    <t>Puerto Rico, USA</t>
  </si>
  <si>
    <t>💄Soy adicta a Fukitol 🍾I’m a Fukitol addict 💋Besos, Coco🍸🚬</t>
  </si>
  <si>
    <t>CyP Noticias</t>
  </si>
  <si>
    <t>#NiUnaMenos #VivasLasQueremos el compromiso de este medio, los 365 días del año #QuedateEnCasa</t>
  </si>
  <si>
    <t>Comunicación estratégica. Periodismo. Consultoría. Marketing. Asesoramiento externo. Todas las voces. Un producto de BRS Contenidos y Prensa SRL.</t>
  </si>
  <si>
    <t>http://www.cypnoticias.com.ar</t>
  </si>
  <si>
    <t>Josué Díaz Hernández</t>
  </si>
  <si>
    <t>#JhandrysEspinoza asesinada por por Aroldo Vidal, es un cubano funcionario de la embajada del régimen en Trinidad y Tobago. Venezolana de 32 años migrante asesinada por la brutalidad de los hombres. ¡Debemos cuidar a las venezolanas! #NiUnaMenos</t>
  </si>
  <si>
    <t>https://pbs.twimg.com/media/ElGVQ2bXgAAjUYJ.jpg
https://pbs.twimg.com/media/ElCjbAsWAAAHjm5.jpg</t>
  </si>
  <si>
    <t>Miranda, Venezuela</t>
  </si>
  <si>
    <t>Venezolano🇻🇪. Secretario General de @pr1merojusticia en #Yare. Portavoz de la Junta Directiva🔸 #HagamosQuePase</t>
  </si>
  <si>
    <t>#PaseDeLista11am con @Drago237 y @alynmon #TeBuscamos #NoMásDesaparecidos #AlertaAmber #Desaparecidos #NiUnaMenos #NoEstamosTodos</t>
  </si>
  <si>
    <t>AngelesMX</t>
  </si>
  <si>
    <t>Seguimos en la búsqueda de esta pequeña Compartan #NiUnaMenos #VAW #AngelesMexicoMG @AlertaBikerCDMX @PlataformaBiker @NiUnaMenosMx @AAMBER_mx #AlertaAmber</t>
  </si>
  <si>
    <t>https://pbs.twimg.com/media/ElGP2nCXYAA_Gpv.jpg</t>
  </si>
  <si>
    <t>MotoGrupo de apoyo a la ciudadanía 🚧🏍️🚲🛵🚑🚒🚓🚧 Apoyo vial/Apoyo a emergencias //Siempre hay un Ángel cerca de ti// Sin distinción de CC</t>
  </si>
  <si>
    <t>Plataforma Unitaria Auxiliares S.A.D</t>
  </si>
  <si>
    <t>#NiUnaMenos #niunamas #ViolenciaDeGenero #NosQueremosVivas Y LIBRES!!   RT @HestiaLibre: @Sumerjita #NiUnaMenos #niunamas #ViolenciaDeGenero #NosQueremosVivas Y LIBRES!!</t>
  </si>
  <si>
    <t>https://twitter.com/HestiaLibre/status/1319976279148515329</t>
  </si>
  <si>
    <t>https://pbs.twimg.com/media/ElF_bhWX0AAbTs-.jpg
https://pbs.twimg.com/media/ElGNbuJWAAMgI-N.jpg</t>
  </si>
  <si>
    <t>Ivan Delgado</t>
  </si>
  <si>
    <t>Menos mal que ese indeseable no es mi familia... #NiUnaMenos RT @acristofalo: Es realmente una vergüenza absoluta lo de Delgado.</t>
  </si>
  <si>
    <t>https://twitter.com/acristofalo/status/1319809181877178368</t>
  </si>
  <si>
    <t>pic.twitter.com/MToOfr544J</t>
  </si>
  <si>
    <t>Callao, Perú</t>
  </si>
  <si>
    <t>Demócrata, de derecha, pro familia. ⚽River Plate y Sport Boys del Callao. Peruano y Chalaco doblemente feliz. Alguito de politica y equipos médicos neonatales.</t>
  </si>
  <si>
    <t>INTERSECCIONAL 🏳️‍🌈 🏳️‍⚧️</t>
  </si>
  <si>
    <t>En diferentes partes de mundo🌎están asesinando a las mujeres trans👩🏳️‍⚧️y sus casos quedan impunes. #StopTranfemicidio #JusticiaParaEllas #Stoptransfobia #NosEstanMatando #NiUnaMenos #CuarentenaViolenta #JusticiaParaTodas</t>
  </si>
  <si>
    <t>https://pbs.twimg.com/media/ElDWC1vWAAAkc-o.jpg</t>
  </si>
  <si>
    <t>ONG 🇻🇪 || Por un mundo 🌐 donde quepamos todxs || 📌 Derechos y Líderazgo #LGBTIQ+ || 🎨 ARTIVISMO = Arte + Activismo</t>
  </si>
  <si>
    <t>https://interseccionalong.blogspot.com/</t>
  </si>
  <si>
    <t>#24Oct No podemos tolerar que sigan matando a las venezolanas. Apoyamos a todos los movimientos que defienden los derechos de las mujeres para que alcen su voz y visibilicen este crimen atroz. #NiUnaMenos RT @dsmolansky: #URGENTE Jhandrys Espinoza, una joven venezolana de 32 años que emigró a Trinidad y Tobago, fue asesinada anoche por estrangulamiento. El presunto homicida, Aroldo Vidal, es un cubano funcionario de la embajada del régimen de Maduro en Trinidad y Tobago.</t>
  </si>
  <si>
    <t>https://twitter.com/dsmolansky/status/1319734377887268865</t>
  </si>
  <si>
    <t>https://pbs.twimg.com/media/ElCjbAsWAAAHjm5.jpg</t>
  </si>
  <si>
    <t>María.</t>
  </si>
  <si>
    <t>Ayer en la noche ví 'las tres muertes de Marisela Escobedo' en @NetflixLAT. No solo no pude dormir del dolor, sino que hoy no me siento capaz de disfrutar este sábado. Hacer un mundo más seguro y justo para mi hija me motiva, pero sigue siendo asfixiante. #NiUnaMenos</t>
  </si>
  <si>
    <t>SDG #17</t>
  </si>
  <si>
    <t>Culture and creativity advocate working in creative economy, policy design and systems thinking. @cloreleadership fellow. Ex: @cheveningAA, @labcdmx, @domusweb</t>
  </si>
  <si>
    <t>TRZO</t>
  </si>
  <si>
    <t>Amigos publicistas ya tenemos la Nueva marca País: Perú, País de violadores y feminicidas #megustalavidasocial #NiUnaMenos #PeruPaisDeVioladores</t>
  </si>
  <si>
    <t>Perú, Lima</t>
  </si>
  <si>
    <t>---</t>
  </si>
  <si>
    <t>Yo, la peor de todas</t>
  </si>
  <si>
    <t>SOBRES FEMINAZIS‼ DEJEN DE PROTEGER AL CACAS. LAS MUJERES NECESITAN SU APOYO #NiUnaMenos #DiaMundialdelCancerdeMama RT @lopezdoriga: #IMPORTANTE En México, ocho de cada diez mujeres que padecen cáncer de mama ha visto interrumpido su tratamiento en el último año debido a la desaparición del Seguro Popular, al desabasto de medicamentos y a la pandemia, según encuesta</t>
  </si>
  <si>
    <t>https://twitter.com/lopezdoriga/status/1319775610588323840
https://bit.ly/2HrgoZQ</t>
  </si>
  <si>
    <t>Monterrey N.L MX</t>
  </si>
  <si>
    <t>he sido y soy la peor que ha habido, yo la peor del mundo</t>
  </si>
  <si>
    <t>Mónica</t>
  </si>
  <si>
    <t>Qué importante 💔 #NiUnaMenos RT @lunatikdsas: brutal</t>
  </si>
  <si>
    <t>https://twitter.com/lunatikdsas/status/1318925222809161728</t>
  </si>
  <si>
    <t>https://pbs.twimg.com/media/Ek3DfyPX0AA7x0W.jpg</t>
  </si>
  <si>
    <t>Getafe, España</t>
  </si>
  <si>
    <t>la revolución será feminista o no será ♀</t>
  </si>
  <si>
    <t>http://www.instagram.com/monicaafh</t>
  </si>
  <si>
    <t>lalita</t>
  </si>
  <si>
    <t>No es un desliz, @DiarioOle. Es la violencia machista opresora instalada y normalizada desde hace tantísimos años. Matan a una mujer cada 32 horas. #NiUnaMenos RT @DiarioOle: 🎤🔵🟡 El Chelo, integrante del Consejo de Fútbol, tuvo un desliz cuando opinó sobre la denuncia por violencia de género del colombiano y encendió la polémica en las redes.</t>
  </si>
  <si>
    <t>https://twitter.com/diarioole/status/1319795073580662784
https://www.ole.com.ar/boca-juniors/marcelo-delgado-carlos-tevez-river-copa_0_c4Oj8dC9M.html</t>
  </si>
  <si>
    <t>Burkina Faso</t>
  </si>
  <si>
    <t>Ser de Luz 💡</t>
  </si>
  <si>
    <t>Agencia de Noticias BAI</t>
  </si>
  <si>
    <t>Caso Etchevehere La Justicia protege a una de sus dueñas mujeres Dolores y dicta una perimetral para que Luis Miguel Etchevehere no se acerque por amenazas de violencia de género. #NiUnaMenos</t>
  </si>
  <si>
    <t>https://pbs.twimg.com/media/ElFg3E7XUAAlDSC.jpg</t>
  </si>
  <si>
    <t>La Plata, Argentina</t>
  </si>
  <si>
    <t>_Buenos Aires Interior / / / / / / / / _Agencia de Noticias BAI / / / / / / _Seguimos en Twitter / / / / / / / / / / / _Visita nuestro portal web / / /</t>
  </si>
  <si>
    <t>http://www.buenosairesinterior.com</t>
  </si>
  <si>
    <t>AYUNTAMIENTO DE LA CISTERNIGA</t>
  </si>
  <si>
    <t>CIRCULO DE HOMBRES CONTRA LA VIOLENCIA MACHISTA Red de Municipios de Valladolid - Hombres por la Igualdad. La Cistérniga, 23 de Octubre 2020. #ElSilencioNosHaceComplices #NosQueremosVivas #NiUnaMenos</t>
  </si>
  <si>
    <t>https://pbs.twimg.com/media/ElFcBguWMAAkVXn.jpg</t>
  </si>
  <si>
    <t>Maria Del Carmen Rey</t>
  </si>
  <si>
    <t>Compartimos para encontrar a Camila...tiene 16...Jujuy una vez más.. #NiUnaMenos RT @desaparecidaorg: Urgente!!, Camila está desaparecida desde el 21/10/2020, en barrio Jerusalén, La Quiaca, provincia de Jujuy. Tiene 16 años, su nombre es Camila Suyo Aguirre. Por favor compartí, y si la ves avisa al ☎ 388-4245600, 388-6860239 o 911 #NiUnaMenos</t>
  </si>
  <si>
    <t>https://twitter.com/desaparecidaorg/status/1319774844649615361</t>
  </si>
  <si>
    <t>https://pbs.twimg.com/media/ElDIOQrXIAIybtz.jpg</t>
  </si>
  <si>
    <t>Mar del Plata para vivir..Buenos Aires para volver✌💚 Platense tripera y k. choripanera bristolera comerciante. Sobreviviente..</t>
  </si>
  <si>
    <t>Selene es lo máximo.</t>
  </si>
  <si>
    <t>Ingrid, quiero ver a tu asesino tras las rejas. Mariana, quiero ver a tu asesino tras las rejas. Lorena, quiero ver a tu asesino tras las rejas. Rubi, quiero ver a tu asesino tras las rejas. ¡TODAS DEBEMOS SER MARISELA! Justicia para todas. #NiUnaMenos #niunamas</t>
  </si>
  <si>
    <t>Poesía, psicología y cigarros mentolados.</t>
  </si>
  <si>
    <t>https://www.facebook.com/Lo-que-siempre-te-quise-decir-108742587339137/</t>
  </si>
</sst>
</file>

<file path=xl/styles.xml><?xml version="1.0" encoding="utf-8"?>
<styleSheet xmlns="http://schemas.openxmlformats.org/spreadsheetml/2006/main">
  <numFmts count="5">
    <numFmt numFmtId="42" formatCode="_-&quot;£&quot;* #,##0_-;\-&quot;£&quot;* #,##0_-;_-&quot;£&quot;* &quot;-&quot;_-;_-@_-"/>
    <numFmt numFmtId="44" formatCode="_-&quot;£&quot;* #,##0.00_-;\-&quot;£&quot;* #,##0.00_-;_-&quot;£&quot;* &quot;-&quot;??_-;_-@_-"/>
    <numFmt numFmtId="176" formatCode="dd&quot;/&quot;mm&quot;/&quot;yyyy&quot; &quot;hh&quot;:&quot;mm"/>
    <numFmt numFmtId="41" formatCode="_-* #,##0_-;\-* #,##0_-;_-* &quot;-&quot;_-;_-@_-"/>
    <numFmt numFmtId="43" formatCode="_-* #,##0.00_-;\-* #,##0.00_-;_-*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u/>
      <sz val="11"/>
      <color rgb="FF0000FF"/>
      <name val="Arial"/>
      <charset val="0"/>
      <scheme val="minor"/>
    </font>
    <font>
      <sz val="11"/>
      <color theme="1"/>
      <name val="Arial"/>
      <charset val="0"/>
      <scheme val="minor"/>
    </font>
    <font>
      <b/>
      <sz val="11"/>
      <color rgb="FFFFFFFF"/>
      <name val="Arial"/>
      <charset val="0"/>
      <scheme val="minor"/>
    </font>
    <font>
      <u/>
      <sz val="11"/>
      <color rgb="FF800080"/>
      <name val="Arial"/>
      <charset val="0"/>
      <scheme val="minor"/>
    </font>
    <font>
      <b/>
      <sz val="18"/>
      <color theme="3"/>
      <name val="Arial"/>
      <charset val="134"/>
      <scheme val="minor"/>
    </font>
    <font>
      <sz val="11"/>
      <color theme="1"/>
      <name val="Arial"/>
      <charset val="134"/>
      <scheme val="minor"/>
    </font>
    <font>
      <b/>
      <sz val="11"/>
      <color theme="3"/>
      <name val="Arial"/>
      <charset val="134"/>
      <scheme val="minor"/>
    </font>
    <font>
      <b/>
      <sz val="11"/>
      <color rgb="FFFA7D00"/>
      <name val="Arial"/>
      <charset val="0"/>
      <scheme val="minor"/>
    </font>
    <font>
      <sz val="11"/>
      <color rgb="FF006100"/>
      <name val="Arial"/>
      <charset val="0"/>
      <scheme val="minor"/>
    </font>
    <font>
      <sz val="11"/>
      <color rgb="FF3F3F76"/>
      <name val="Arial"/>
      <charset val="0"/>
      <scheme val="minor"/>
    </font>
    <font>
      <i/>
      <sz val="11"/>
      <color rgb="FF7F7F7F"/>
      <name val="Arial"/>
      <charset val="0"/>
      <scheme val="minor"/>
    </font>
    <font>
      <b/>
      <sz val="11"/>
      <color rgb="FF3F3F3F"/>
      <name val="Arial"/>
      <charset val="0"/>
      <scheme val="minor"/>
    </font>
    <font>
      <b/>
      <sz val="11"/>
      <color theme="1"/>
      <name val="Arial"/>
      <charset val="0"/>
      <scheme val="minor"/>
    </font>
    <font>
      <sz val="11"/>
      <color rgb="FF9C0006"/>
      <name val="Arial"/>
      <charset val="0"/>
      <scheme val="minor"/>
    </font>
    <font>
      <b/>
      <sz val="13"/>
      <color theme="3"/>
      <name val="Arial"/>
      <charset val="134"/>
      <scheme val="minor"/>
    </font>
    <font>
      <sz val="11"/>
      <color theme="0"/>
      <name val="Arial"/>
      <charset val="0"/>
      <scheme val="minor"/>
    </font>
    <font>
      <sz val="11"/>
      <color rgb="FFFF0000"/>
      <name val="Arial"/>
      <charset val="0"/>
      <scheme val="minor"/>
    </font>
    <font>
      <b/>
      <sz val="15"/>
      <color theme="3"/>
      <name val="Arial"/>
      <charset val="134"/>
      <scheme val="minor"/>
    </font>
    <font>
      <sz val="11"/>
      <color rgb="FF9C6500"/>
      <name val="Arial"/>
      <charset val="0"/>
      <scheme val="minor"/>
    </font>
    <font>
      <sz val="11"/>
      <color rgb="FFFA7D00"/>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8"/>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xf numFmtId="0" fontId="19" fillId="33"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19" fillId="24"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19" fillId="29" borderId="0" applyNumberFormat="false" applyBorder="false" applyAlignment="false" applyProtection="false">
      <alignment vertical="center"/>
    </xf>
    <xf numFmtId="0" fontId="19" fillId="15"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19" fillId="25" borderId="0" applyNumberFormat="false" applyBorder="false" applyAlignment="false" applyProtection="false">
      <alignment vertical="center"/>
    </xf>
    <xf numFmtId="0" fontId="23" fillId="0" borderId="8" applyNumberFormat="false" applyFill="false" applyAlignment="false" applyProtection="false">
      <alignment vertical="center"/>
    </xf>
    <xf numFmtId="0" fontId="5" fillId="31"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5" fillId="6"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5" fillId="18" borderId="0" applyNumberFormat="false" applyBorder="false" applyAlignment="false" applyProtection="false">
      <alignment vertical="center"/>
    </xf>
    <xf numFmtId="0" fontId="5" fillId="16"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22" fillId="27" borderId="0" applyNumberFormat="false" applyBorder="false" applyAlignment="false" applyProtection="false">
      <alignment vertical="center"/>
    </xf>
    <xf numFmtId="0" fontId="19" fillId="28" borderId="0" applyNumberFormat="false" applyBorder="false" applyAlignment="false" applyProtection="false">
      <alignment vertical="center"/>
    </xf>
    <xf numFmtId="0" fontId="17" fillId="13" borderId="0" applyNumberFormat="false" applyBorder="false" applyAlignment="false" applyProtection="false">
      <alignment vertical="center"/>
    </xf>
    <xf numFmtId="0" fontId="5" fillId="12" borderId="0" applyNumberFormat="false" applyBorder="false" applyAlignment="false" applyProtection="false">
      <alignment vertical="center"/>
    </xf>
    <xf numFmtId="0" fontId="16" fillId="0" borderId="6" applyNumberFormat="false" applyFill="false" applyAlignment="false" applyProtection="false">
      <alignment vertical="center"/>
    </xf>
    <xf numFmtId="0" fontId="15" fillId="7" borderId="5" applyNumberFormat="false" applyAlignment="false" applyProtection="false">
      <alignment vertical="center"/>
    </xf>
    <xf numFmtId="44" fontId="9" fillId="0" borderId="0" applyFont="false" applyFill="false" applyBorder="false" applyAlignment="false" applyProtection="false">
      <alignment vertical="center"/>
    </xf>
    <xf numFmtId="0" fontId="5" fillId="10" borderId="0" applyNumberFormat="false" applyBorder="false" applyAlignment="false" applyProtection="false">
      <alignment vertical="center"/>
    </xf>
    <xf numFmtId="0" fontId="9" fillId="8" borderId="4" applyNumberFormat="false" applyFont="false" applyAlignment="false" applyProtection="false">
      <alignment vertical="center"/>
    </xf>
    <xf numFmtId="0" fontId="13" fillId="11" borderId="3" applyNumberFormat="false" applyAlignment="false" applyProtection="false">
      <alignment vertical="center"/>
    </xf>
    <xf numFmtId="0" fontId="10" fillId="0" borderId="0" applyNumberFormat="false" applyFill="false" applyBorder="false" applyAlignment="false" applyProtection="false">
      <alignment vertical="center"/>
    </xf>
    <xf numFmtId="0" fontId="11" fillId="7" borderId="3" applyNumberFormat="false" applyAlignment="false" applyProtection="false">
      <alignment vertical="center"/>
    </xf>
    <xf numFmtId="0" fontId="12" fillId="9" borderId="0" applyNumberFormat="false" applyBorder="false" applyAlignment="false" applyProtection="false">
      <alignment vertical="center"/>
    </xf>
    <xf numFmtId="0" fontId="10" fillId="0" borderId="2"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21" fillId="0" borderId="7" applyNumberFormat="false" applyFill="false" applyAlignment="false" applyProtection="false">
      <alignment vertical="center"/>
    </xf>
    <xf numFmtId="41" fontId="9" fillId="0" borderId="0" applyFont="false" applyFill="false" applyBorder="false" applyAlignment="false" applyProtection="false">
      <alignment vertical="center"/>
    </xf>
    <xf numFmtId="0" fontId="5" fillId="5"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18" fillId="0" borderId="7" applyNumberFormat="false" applyFill="false" applyAlignment="false" applyProtection="false">
      <alignment vertical="center"/>
    </xf>
    <xf numFmtId="43" fontId="9" fillId="0" borderId="0" applyFont="false" applyFill="false" applyBorder="false" applyAlignment="false" applyProtection="false">
      <alignment vertical="center"/>
    </xf>
    <xf numFmtId="0" fontId="6" fillId="4" borderId="1" applyNumberFormat="false" applyAlignment="false" applyProtection="false">
      <alignment vertical="center"/>
    </xf>
    <xf numFmtId="0" fontId="19" fillId="19"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NiUnaMenos langes -filterretwe-style" pivot="0" count="3">
      <tableStyleElement type="headerRow" dxfId="23"/>
      <tableStyleElement type="firstRowStripe" dxfId="22"/>
      <tableStyleElement type="secondRowStripe" dxfId="21"/>
    </tableStyle>
    <tableStyle name="Twitter Archiver Logs-style" pivot="0" count="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99"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NiUnaMenos langes -filterretw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twitter.com/manuelita1504/status/1319781848835383296" TargetMode="External"/><Relationship Id="rId98" Type="http://schemas.openxmlformats.org/officeDocument/2006/relationships/hyperlink" Target="https://pbs.twimg.com/media/ElGq8qPWMAYwQ-z.jpg" TargetMode="External"/><Relationship Id="rId97" Type="http://schemas.openxmlformats.org/officeDocument/2006/relationships/hyperlink" Target="http://chng.it/qBdYjzdQ" TargetMode="External"/><Relationship Id="rId96" Type="http://schemas.openxmlformats.org/officeDocument/2006/relationships/hyperlink" Target="https://miercolesderepublica.es/" TargetMode="External"/><Relationship Id="rId95" Type="http://schemas.openxmlformats.org/officeDocument/2006/relationships/hyperlink" Target="http://pic.twitter.com/JFVOFiDGWH" TargetMode="External"/><Relationship Id="rId94" Type="http://schemas.openxmlformats.org/officeDocument/2006/relationships/hyperlink" Target="http://pic.twitter.com/yXxzUFHYxa" TargetMode="External"/><Relationship Id="rId93" Type="http://schemas.openxmlformats.org/officeDocument/2006/relationships/hyperlink" Target="https://www.youtube.com/channel/UCd0l4_HNmNCzaU41YIh5E5g" TargetMode="External"/><Relationship Id="rId92" Type="http://schemas.openxmlformats.org/officeDocument/2006/relationships/hyperlink" Target="http://pic.twitter.com/rSMOnjkfyq" TargetMode="External"/><Relationship Id="rId91" Type="http://schemas.openxmlformats.org/officeDocument/2006/relationships/hyperlink" Target="https://www.animalpolitico.com/lo-que-quiso-decir/feminicidios/" TargetMode="External"/><Relationship Id="rId90" Type="http://schemas.openxmlformats.org/officeDocument/2006/relationships/hyperlink" Target="https://pbs.twimg.com/media/ElG2yaLXUAIGqE-.jpg" TargetMode="External"/><Relationship Id="rId9" Type="http://schemas.openxmlformats.org/officeDocument/2006/relationships/hyperlink" Target="https://www.instagram.com/p/CGvkWloJ6gt/?igshid=97x370a1zn7t" TargetMode="External"/><Relationship Id="rId89" Type="http://schemas.openxmlformats.org/officeDocument/2006/relationships/hyperlink" Target="https://www.elespanol.com/mujer/actualidad/20200601/ley-micaela-brutal-asesinato-argentina-feminismo-funcionarios/493701570_0.html" TargetMode="External"/><Relationship Id="rId88" Type="http://schemas.openxmlformats.org/officeDocument/2006/relationships/hyperlink" Target="https://lnk.bio/C9gA" TargetMode="External"/><Relationship Id="rId87" Type="http://schemas.openxmlformats.org/officeDocument/2006/relationships/hyperlink" Target="https://pbs.twimg.com/media/ElG84snXIAAsRH4.jpg" TargetMode="External"/><Relationship Id="rId86" Type="http://schemas.openxmlformats.org/officeDocument/2006/relationships/hyperlink" Target="http://www.mexlib.org.mx" TargetMode="External"/><Relationship Id="rId85" Type="http://schemas.openxmlformats.org/officeDocument/2006/relationships/hyperlink" Target="http://pic.twitter.com/o7NpgMdjkf" TargetMode="External"/><Relationship Id="rId84" Type="http://schemas.openxmlformats.org/officeDocument/2006/relationships/hyperlink" Target="https://www.periodicocentral.mx/2020/pagina-negra/feminicidios/item/23175-despues-de-dos-anos-encuentra-a-su-hija-pero-en-una-fosa-clandestina-en-sonora" TargetMode="External"/><Relationship Id="rId83" Type="http://schemas.openxmlformats.org/officeDocument/2006/relationships/hyperlink" Target="https://www.periodicocentral.mx/2020/pagina-negra/feminicidios/item/22693-raul-mato-a-su-exnovia-en-izucar-porque-la-vio-de-la-mano-con-su-novio-fiscalia-no-lo-investiga-como-feminicidio" TargetMode="External"/><Relationship Id="rId82" Type="http://schemas.openxmlformats.org/officeDocument/2006/relationships/hyperlink" Target="https://www.periodicocentral.mx/2020/pagina-negra/feminicidios/item/23182-acribillan-a-cuatro-mujeres-en-chihuahua" TargetMode="External"/><Relationship Id="rId81" Type="http://schemas.openxmlformats.org/officeDocument/2006/relationships/hyperlink" Target="https://pbs.twimg.com/media/ElHCM8UXgAIMMcd.jpg" TargetMode="External"/><Relationship Id="rId80" Type="http://schemas.openxmlformats.org/officeDocument/2006/relationships/hyperlink" Target="http://www.prparatodos.org" TargetMode="External"/><Relationship Id="rId8" Type="http://schemas.openxmlformats.org/officeDocument/2006/relationships/hyperlink" Target="https://pbs.twimg.com/media/ElEk6xWXEAA1taZ.jpg" TargetMode="External"/><Relationship Id="rId79" Type="http://schemas.openxmlformats.org/officeDocument/2006/relationships/hyperlink" Target="https://pbs.twimg.com/media/ElHDCokXIAAjABt.jpg" TargetMode="External"/><Relationship Id="rId78" Type="http://schemas.openxmlformats.org/officeDocument/2006/relationships/hyperlink" Target="http://www.cinefania.com" TargetMode="External"/><Relationship Id="rId77" Type="http://schemas.openxmlformats.org/officeDocument/2006/relationships/hyperlink" Target="https://pbs.twimg.com/media/ElHF0E9XUAEIn_R.jpg" TargetMode="External"/><Relationship Id="rId76" Type="http://schemas.openxmlformats.org/officeDocument/2006/relationships/hyperlink" Target="http://www.cinefania.com/movie.php/22105/" TargetMode="External"/><Relationship Id="rId75" Type="http://schemas.openxmlformats.org/officeDocument/2006/relationships/hyperlink" Target="http://cinefania.com" TargetMode="External"/><Relationship Id="rId74" Type="http://schemas.openxmlformats.org/officeDocument/2006/relationships/hyperlink" Target="https://bit.ly/35vYAF7" TargetMode="External"/><Relationship Id="rId73" Type="http://schemas.openxmlformats.org/officeDocument/2006/relationships/hyperlink" Target="https://youtu.be/v5tsGcIHWdU" TargetMode="External"/><Relationship Id="rId72" Type="http://schemas.openxmlformats.org/officeDocument/2006/relationships/hyperlink" Target="https://pbs.twimg.com/media/ElBHq9CXYAAxUvo.jpg" TargetMode="External"/><Relationship Id="rId71" Type="http://schemas.openxmlformats.org/officeDocument/2006/relationships/hyperlink" Target="http://pic.twitter.com/9kycAkOqDd" TargetMode="External"/><Relationship Id="rId70" Type="http://schemas.openxmlformats.org/officeDocument/2006/relationships/hyperlink" Target="http://pic.twitter.com/KP2KL85MZX" TargetMode="External"/><Relationship Id="rId7" Type="http://schemas.openxmlformats.org/officeDocument/2006/relationships/hyperlink" Target="https://twitter.com/florbarro/status/1319876768082350080" TargetMode="External"/><Relationship Id="rId69" Type="http://schemas.openxmlformats.org/officeDocument/2006/relationships/hyperlink" Target="https://pbs.twimg.com/media/ElHIqerXgAAEiKQ.jpg" TargetMode="External"/><Relationship Id="rId68" Type="http://schemas.openxmlformats.org/officeDocument/2006/relationships/hyperlink" Target="https://afondoedomex.com/zona-oriente/video-dramatico-jesus-entro-a-su-casa-y-mato-a-sharlyn-porque-no-quizo-volver-a-ser-su-novia/" TargetMode="External"/><Relationship Id="rId67" Type="http://schemas.openxmlformats.org/officeDocument/2006/relationships/hyperlink" Target="http://pic.twitter.com/omBL02YoI7" TargetMode="External"/><Relationship Id="rId66" Type="http://schemas.openxmlformats.org/officeDocument/2006/relationships/hyperlink" Target="http://pic.twitter.com/tgz9v8nrMD" TargetMode="External"/><Relationship Id="rId65" Type="http://schemas.openxmlformats.org/officeDocument/2006/relationships/hyperlink" Target="http://pic.twitter.com/C5mRhUf7Md" TargetMode="External"/><Relationship Id="rId64" Type="http://schemas.openxmlformats.org/officeDocument/2006/relationships/hyperlink" Target="https://instagram.com/bisuteriayeya?igshid=dko9tr08kyze" TargetMode="External"/><Relationship Id="rId63" Type="http://schemas.openxmlformats.org/officeDocument/2006/relationships/hyperlink" Target="https://pbs.twimg.com/media/ElG_uo-XgAA9l8C.jpg" TargetMode="External"/><Relationship Id="rId62" Type="http://schemas.openxmlformats.org/officeDocument/2006/relationships/hyperlink" Target="https://twitter.com/navarrow_me/status/1320046980073140228" TargetMode="External"/><Relationship Id="rId61" Type="http://schemas.openxmlformats.org/officeDocument/2006/relationships/hyperlink" Target="http://bienvenidosalghetto.com.ar" TargetMode="External"/><Relationship Id="rId60" Type="http://schemas.openxmlformats.org/officeDocument/2006/relationships/hyperlink" Target="https://pbs.twimg.com/media/ElGi0ekW0AAL-H2.jpg" TargetMode="External"/><Relationship Id="rId6" Type="http://schemas.openxmlformats.org/officeDocument/2006/relationships/hyperlink" Target="http://ladomadora.com" TargetMode="External"/><Relationship Id="rId59" Type="http://schemas.openxmlformats.org/officeDocument/2006/relationships/hyperlink" Target="https://twitter.com/Gabolivavelez/status/1320015190906327040" TargetMode="External"/><Relationship Id="rId58" Type="http://schemas.openxmlformats.org/officeDocument/2006/relationships/hyperlink" Target="http://www.ipas.org" TargetMode="External"/><Relationship Id="rId57" Type="http://schemas.openxmlformats.org/officeDocument/2006/relationships/hyperlink" Target="https://es.globalvoices.org/2020/10/14/las-mujeres-guatemaltecas-cantan-sin-miedo-contra-los-feminicidios/" TargetMode="External"/><Relationship Id="rId56" Type="http://schemas.openxmlformats.org/officeDocument/2006/relationships/hyperlink" Target="https://pbs.twimg.com/media/ElHYN79XgAA8aMG.jpg" TargetMode="External"/><Relationship Id="rId55" Type="http://schemas.openxmlformats.org/officeDocument/2006/relationships/hyperlink" Target="https://www.facebook.com/mestrecubillos1" TargetMode="External"/><Relationship Id="rId54" Type="http://schemas.openxmlformats.org/officeDocument/2006/relationships/hyperlink" Target="http://pic.twitter.com/iKsNnA7MQ8" TargetMode="External"/><Relationship Id="rId53" Type="http://schemas.openxmlformats.org/officeDocument/2006/relationships/hyperlink" Target="http://www.deportivosaprissa.com/" TargetMode="External"/><Relationship Id="rId52" Type="http://schemas.openxmlformats.org/officeDocument/2006/relationships/hyperlink" Target="http://pic.twitter.com/noRclHeMg6" TargetMode="External"/><Relationship Id="rId51" Type="http://schemas.openxmlformats.org/officeDocument/2006/relationships/hyperlink" Target="http://www.asvipad.org" TargetMode="External"/><Relationship Id="rId50" Type="http://schemas.openxmlformats.org/officeDocument/2006/relationships/hyperlink" Target="http://pic.twitter.com/XYRe9UgYn5" TargetMode="External"/><Relationship Id="rId5" Type="http://schemas.openxmlformats.org/officeDocument/2006/relationships/hyperlink" Target="https://pbs.twimg.com/media/ElINzAxUYAAociz.jpg" TargetMode="External"/><Relationship Id="rId49" Type="http://schemas.openxmlformats.org/officeDocument/2006/relationships/hyperlink" Target="https://pbs.twimg.com/media/ElHc5wPXEAEzoya.jpg" TargetMode="External"/><Relationship Id="rId48" Type="http://schemas.openxmlformats.org/officeDocument/2006/relationships/hyperlink" Target="https://www.facebook.com/Cultura-por-la-Seguridad-174988496007291/" TargetMode="External"/><Relationship Id="rId47" Type="http://schemas.openxmlformats.org/officeDocument/2006/relationships/hyperlink" Target="https://pbs.twimg.com/media/ElHhUCfXgAEb7wf.jpg" TargetMode="External"/><Relationship Id="rId46" Type="http://schemas.openxmlformats.org/officeDocument/2006/relationships/hyperlink" Target="http://www.mdpya.com.ar" TargetMode="External"/><Relationship Id="rId45" Type="http://schemas.openxmlformats.org/officeDocument/2006/relationships/hyperlink" Target="https://pbs.twimg.com/media/ElGqXJjXIAID6zS.jpg" TargetMode="External"/><Relationship Id="rId44" Type="http://schemas.openxmlformats.org/officeDocument/2006/relationships/hyperlink" Target="https://www.mdpya.com.ar/golpeo-a-su-pareja-y-le-fracturo-el-maxilar/" TargetMode="External"/><Relationship Id="rId43" Type="http://schemas.openxmlformats.org/officeDocument/2006/relationships/hyperlink" Target="https://pbs.twimg.com/media/ElHokrSXgAIbY7k.jpg" TargetMode="External"/><Relationship Id="rId42" Type="http://schemas.openxmlformats.org/officeDocument/2006/relationships/hyperlink" Target="https://fb.watch/1kg1whEWLw/" TargetMode="External"/><Relationship Id="rId41" Type="http://schemas.openxmlformats.org/officeDocument/2006/relationships/hyperlink" Target="https://youtu.be/UcNJMvo0Voc" TargetMode="External"/><Relationship Id="rId40" Type="http://schemas.openxmlformats.org/officeDocument/2006/relationships/hyperlink" Target="https://pbs.twimg.com/media/ElHo8I6W0AEY0bR.jpg" TargetMode="External"/><Relationship Id="rId4" Type="http://schemas.openxmlformats.org/officeDocument/2006/relationships/hyperlink" Target="https://www.instagram.com/p/CGvnSx7lh36JBXlpS0RZ-WXIALKryisugiWljA0/?igshid=1v7g8qpcqf3qf" TargetMode="External"/><Relationship Id="rId39" Type="http://schemas.openxmlformats.org/officeDocument/2006/relationships/hyperlink" Target="http://www.elbigdata.mx" TargetMode="External"/><Relationship Id="rId38" Type="http://schemas.openxmlformats.org/officeDocument/2006/relationships/hyperlink" Target="https://pbs.twimg.com/media/ElDfBaRWkAM-y2Y.jpg" TargetMode="External"/><Relationship Id="rId37" Type="http://schemas.openxmlformats.org/officeDocument/2006/relationships/hyperlink" Target="http://bit.ly/31zZfUS" TargetMode="External"/><Relationship Id="rId36" Type="http://schemas.openxmlformats.org/officeDocument/2006/relationships/hyperlink" Target="https://pbs.twimg.com/media/ElHnVsxWkAEgX6C.jpg" TargetMode="External"/><Relationship Id="rId35" Type="http://schemas.openxmlformats.org/officeDocument/2006/relationships/hyperlink" Target="https://twitter.com/niunamenoschile/status/1320090528516657158" TargetMode="External"/><Relationship Id="rId34" Type="http://schemas.openxmlformats.org/officeDocument/2006/relationships/hyperlink" Target="https://pbs.twimg.com/media/ElHn_U_WkAIjWX2.jpg" TargetMode="External"/><Relationship Id="rId33" Type="http://schemas.openxmlformats.org/officeDocument/2006/relationships/hyperlink" Target="https://marcomta1993.wixsite.com/marcomataoficial" TargetMode="External"/><Relationship Id="rId32" Type="http://schemas.openxmlformats.org/officeDocument/2006/relationships/hyperlink" Target="https://vm.tiktok.com/ZSQQkWk7/" TargetMode="External"/><Relationship Id="rId31" Type="http://schemas.openxmlformats.org/officeDocument/2006/relationships/hyperlink" Target="http://instagram.com/zanatta_ly/" TargetMode="External"/><Relationship Id="rId30" Type="http://schemas.openxmlformats.org/officeDocument/2006/relationships/hyperlink" Target="https://serviciodeinformacionpublica.com/" TargetMode="External"/><Relationship Id="rId3" Type="http://schemas.openxmlformats.org/officeDocument/2006/relationships/hyperlink" Target="http://pic.twitter.com/jyDJsGIwyc" TargetMode="External"/><Relationship Id="rId29" Type="http://schemas.openxmlformats.org/officeDocument/2006/relationships/hyperlink" Target="https://pbs.twimg.com/media/ElHy3QxWMAAxXpn.jpg" TargetMode="External"/><Relationship Id="rId28" Type="http://schemas.openxmlformats.org/officeDocument/2006/relationships/hyperlink" Target="https://www.jornada.com.mx/ultimas/espectaculos/2020/10/18/con-2018las-tres-muertes-de-marisela-escobedo2019-netflix-documenta-el-feminicidio-8386.html" TargetMode="External"/><Relationship Id="rId27" Type="http://schemas.openxmlformats.org/officeDocument/2006/relationships/hyperlink" Target="http://instagram.com/bee_oscura" TargetMode="External"/><Relationship Id="rId26" Type="http://schemas.openxmlformats.org/officeDocument/2006/relationships/hyperlink" Target="https://pbs.twimg.com/media/ElH77BZWAAAmSTA.jpg" TargetMode="External"/><Relationship Id="rId25" Type="http://schemas.openxmlformats.org/officeDocument/2006/relationships/hyperlink" Target="http://www.facebook.com/srtasakuritafujoshi" TargetMode="External"/><Relationship Id="rId24" Type="http://schemas.openxmlformats.org/officeDocument/2006/relationships/hyperlink" Target="https://pbs.twimg.com/media/ElAZmr5XEAEJ8om.jpg" TargetMode="External"/><Relationship Id="rId23" Type="http://schemas.openxmlformats.org/officeDocument/2006/relationships/hyperlink" Target="https://twitter.com/naiya_de_dragon/status/1319582846147842048" TargetMode="External"/><Relationship Id="rId22" Type="http://schemas.openxmlformats.org/officeDocument/2006/relationships/hyperlink" Target="https://www.facebook.com/KarenQuirogaAnguiano/" TargetMode="External"/><Relationship Id="rId21" Type="http://schemas.openxmlformats.org/officeDocument/2006/relationships/hyperlink" Target="https://www.periodicocentral.mx/2020/pagina-negra/feminicidios/item/23163-feminicidio-75-esperanza-una-mujer-indigena-de-65-anos-fue-asesinada-con-tres-disparos-en-el-rostro-en-naupan" TargetMode="External"/><Relationship Id="rId20" Type="http://schemas.openxmlformats.org/officeDocument/2006/relationships/hyperlink" Target="http://www.instagram.com/sabio28" TargetMode="External"/><Relationship Id="rId2" Type="http://schemas.openxmlformats.org/officeDocument/2006/relationships/hyperlink" Target="https://twitter.com/JuanGrabois/status/1320050876141260801" TargetMode="External"/><Relationship Id="rId19" Type="http://schemas.openxmlformats.org/officeDocument/2006/relationships/hyperlink" Target="https://pbs.twimg.com/media/ElICmXIXYAAuRxZ.jpg" TargetMode="External"/><Relationship Id="rId18" Type="http://schemas.openxmlformats.org/officeDocument/2006/relationships/hyperlink" Target="https://www.facebook.com/MiradaMasculina/" TargetMode="External"/><Relationship Id="rId17" Type="http://schemas.openxmlformats.org/officeDocument/2006/relationships/hyperlink" Target="https://twitter.com/PabloBechara21/status/1320002111158013952" TargetMode="External"/><Relationship Id="rId16" Type="http://schemas.openxmlformats.org/officeDocument/2006/relationships/hyperlink" Target="https://pbs.twimg.com/media/ElH7wenWkAc2kPN.jpg" TargetMode="External"/><Relationship Id="rId15" Type="http://schemas.openxmlformats.org/officeDocument/2006/relationships/hyperlink" Target="http://lunadelsurac.blogspot.com" TargetMode="External"/><Relationship Id="rId14" Type="http://schemas.openxmlformats.org/officeDocument/2006/relationships/hyperlink" Target="https://pbs.twimg.com/media/ElILZsmXYAQaSrG.jpg" TargetMode="External"/><Relationship Id="rId130" Type="http://schemas.openxmlformats.org/officeDocument/2006/relationships/hyperlink" Target="https://www.facebook.com/Lo-que-siempre-te-quise-decir-108742587339137/" TargetMode="External"/><Relationship Id="rId13" Type="http://schemas.openxmlformats.org/officeDocument/2006/relationships/hyperlink" Target="http://www.mujermexico.com" TargetMode="External"/><Relationship Id="rId129" Type="http://schemas.openxmlformats.org/officeDocument/2006/relationships/hyperlink" Target="https://pbs.twimg.com/media/ElDIOQrXIAIybtz.jpg" TargetMode="External"/><Relationship Id="rId128" Type="http://schemas.openxmlformats.org/officeDocument/2006/relationships/hyperlink" Target="https://twitter.com/desaparecidaorg/status/1319774844649615361" TargetMode="External"/><Relationship Id="rId127" Type="http://schemas.openxmlformats.org/officeDocument/2006/relationships/hyperlink" Target="https://pbs.twimg.com/media/ElFcBguWMAAkVXn.jpg" TargetMode="External"/><Relationship Id="rId126" Type="http://schemas.openxmlformats.org/officeDocument/2006/relationships/hyperlink" Target="http://www.buenosairesinterior.com" TargetMode="External"/><Relationship Id="rId125" Type="http://schemas.openxmlformats.org/officeDocument/2006/relationships/hyperlink" Target="https://pbs.twimg.com/media/ElFg3E7XUAAlDSC.jpg" TargetMode="External"/><Relationship Id="rId124" Type="http://schemas.openxmlformats.org/officeDocument/2006/relationships/hyperlink" Target="http://www.instagram.com/monicaafh" TargetMode="External"/><Relationship Id="rId123" Type="http://schemas.openxmlformats.org/officeDocument/2006/relationships/hyperlink" Target="https://pbs.twimg.com/media/Ek3DfyPX0AA7x0W.jpg" TargetMode="External"/><Relationship Id="rId122" Type="http://schemas.openxmlformats.org/officeDocument/2006/relationships/hyperlink" Target="https://twitter.com/lunatikdsas/status/1318925222809161728" TargetMode="External"/><Relationship Id="rId121" Type="http://schemas.openxmlformats.org/officeDocument/2006/relationships/hyperlink" Target="https://pbs.twimg.com/media/ElCjbAsWAAAHjm5.jpg" TargetMode="External"/><Relationship Id="rId120" Type="http://schemas.openxmlformats.org/officeDocument/2006/relationships/hyperlink" Target="https://twitter.com/dsmolansky/status/1319734377887268865" TargetMode="External"/><Relationship Id="rId12" Type="http://schemas.openxmlformats.org/officeDocument/2006/relationships/hyperlink" Target="https://buff.ly/31EiVXL" TargetMode="External"/><Relationship Id="rId119" Type="http://schemas.openxmlformats.org/officeDocument/2006/relationships/hyperlink" Target="https://interseccionalong.blogspot.com/" TargetMode="External"/><Relationship Id="rId118" Type="http://schemas.openxmlformats.org/officeDocument/2006/relationships/hyperlink" Target="https://pbs.twimg.com/media/ElDWC1vWAAAkc-o.jpg" TargetMode="External"/><Relationship Id="rId117" Type="http://schemas.openxmlformats.org/officeDocument/2006/relationships/hyperlink" Target="http://pic.twitter.com/MToOfr544J" TargetMode="External"/><Relationship Id="rId116" Type="http://schemas.openxmlformats.org/officeDocument/2006/relationships/hyperlink" Target="https://twitter.com/acristofalo/status/1319809181877178368" TargetMode="External"/><Relationship Id="rId115" Type="http://schemas.openxmlformats.org/officeDocument/2006/relationships/hyperlink" Target="https://twitter.com/HestiaLibre/status/1319976279148515329" TargetMode="External"/><Relationship Id="rId114" Type="http://schemas.openxmlformats.org/officeDocument/2006/relationships/hyperlink" Target="https://pbs.twimg.com/media/ElGP2nCXYAA_Gpv.jpg" TargetMode="External"/><Relationship Id="rId113" Type="http://schemas.openxmlformats.org/officeDocument/2006/relationships/hyperlink" Target="http://www.cypnoticias.com.ar" TargetMode="External"/><Relationship Id="rId112" Type="http://schemas.openxmlformats.org/officeDocument/2006/relationships/hyperlink" Target="https://pbs.twimg.com/media/ElCe5q8W0AcSZdH.jpg" TargetMode="External"/><Relationship Id="rId111" Type="http://schemas.openxmlformats.org/officeDocument/2006/relationships/hyperlink" Target="https://twitter.com/AgenciaINS/status/1319729580559794181" TargetMode="External"/><Relationship Id="rId110" Type="http://schemas.openxmlformats.org/officeDocument/2006/relationships/hyperlink" Target="https://youtu.be/XzML0hT1dRA" TargetMode="External"/><Relationship Id="rId11" Type="http://schemas.openxmlformats.org/officeDocument/2006/relationships/hyperlink" Target="http://www.jhonrojas.com" TargetMode="External"/><Relationship Id="rId109" Type="http://schemas.openxmlformats.org/officeDocument/2006/relationships/hyperlink" Target="https://pbs.twimg.com/media/ElERFb4XEAE3lAT.jpg" TargetMode="External"/><Relationship Id="rId108" Type="http://schemas.openxmlformats.org/officeDocument/2006/relationships/hyperlink" Target="https://twitter.com/desaparecidaorg/status/1319854956015505409" TargetMode="External"/><Relationship Id="rId107" Type="http://schemas.openxmlformats.org/officeDocument/2006/relationships/hyperlink" Target="https://pbs.twimg.com/media/ElGbrSWW0AIoUo6.jpg" TargetMode="External"/><Relationship Id="rId106" Type="http://schemas.openxmlformats.org/officeDocument/2006/relationships/hyperlink" Target="https://pbs.twimg.com/media/ElGchUVWkAIWWP7.jpg" TargetMode="External"/><Relationship Id="rId105" Type="http://schemas.openxmlformats.org/officeDocument/2006/relationships/hyperlink" Target="http://pic.twitter.com/kfWOeVh069" TargetMode="External"/><Relationship Id="rId104" Type="http://schemas.openxmlformats.org/officeDocument/2006/relationships/hyperlink" Target="http://www.youtube.com/c/modoglitter" TargetMode="External"/><Relationship Id="rId103" Type="http://schemas.openxmlformats.org/officeDocument/2006/relationships/hyperlink" Target="https://pbs.twimg.com/media/ElGjJapXYAEocex.jpg" TargetMode="External"/><Relationship Id="rId102" Type="http://schemas.openxmlformats.org/officeDocument/2006/relationships/hyperlink" Target="https://pbs.twimg.com/media/ElGkuuYXIAIye8L.png" TargetMode="External"/><Relationship Id="rId101" Type="http://schemas.openxmlformats.org/officeDocument/2006/relationships/hyperlink" Target="https://ahora.com.ar/aberrante-frase-del-chelo-delgado-la-denuncia-contra-sebastian-villa-a-todos-nos-ha-pasado-n4218956" TargetMode="External"/><Relationship Id="rId100" Type="http://schemas.openxmlformats.org/officeDocument/2006/relationships/hyperlink" Target="https://pbs.twimg.com/media/ElDLhRJWAAAAilU.jpg" TargetMode="External"/><Relationship Id="rId10" Type="http://schemas.openxmlformats.org/officeDocument/2006/relationships/hyperlink" Target="https://pbs.twimg.com/media/ElILt3HXEAImyPF.jpg"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tabSelected="1" workbookViewId="0">
      <pane ySplit="1" topLeftCell="A3" activePane="bottomLeft" state="frozen"/>
      <selection/>
      <selection pane="bottomLeft" activeCell="D9" sqref="D9"/>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44128.6697569444</v>
      </c>
      <c r="B2" s="4" t="str">
        <f>HYPERLINK("https://twitter.com/miy_monica","@miy_monica")</f>
        <v>@miy_monica</v>
      </c>
      <c r="C2" s="5" t="s">
        <v>20</v>
      </c>
      <c r="D2" s="5" t="s">
        <v>21</v>
      </c>
      <c r="E2" s="4" t="str">
        <f>HYPERLINK("https://twitter.com/miy_monica/status/1320139116886003713","1320139116886003713")</f>
        <v>1320139116886003713</v>
      </c>
      <c r="F2" s="4" t="s">
        <v>22</v>
      </c>
      <c r="G2" s="4" t="s">
        <v>23</v>
      </c>
      <c r="H2" s="5"/>
      <c r="I2" s="5">
        <v>0</v>
      </c>
      <c r="J2" s="5">
        <v>0</v>
      </c>
      <c r="K2" s="4" t="str">
        <f>HYPERLINK("https://mobile.twitter.com","Twitter Web App")</f>
        <v>Twitter Web App</v>
      </c>
      <c r="L2" s="6">
        <v>518</v>
      </c>
      <c r="M2" s="6">
        <v>415</v>
      </c>
      <c r="N2" s="6">
        <v>9</v>
      </c>
      <c r="O2" s="6"/>
      <c r="P2" s="7">
        <v>42424.2122685185</v>
      </c>
      <c r="Q2" s="5"/>
      <c r="R2" s="5"/>
      <c r="S2" s="5"/>
      <c r="T2" s="5"/>
      <c r="U2" s="8" t="str">
        <f>HYPERLINK("https://pbs.twimg.com/profile_images/751569714078449666/l3ZSkv7i.jpg","View")</f>
        <v>View</v>
      </c>
    </row>
    <row r="3" spans="1:21">
      <c r="A3" s="3">
        <v>44128.6677199074</v>
      </c>
      <c r="B3" s="4" t="str">
        <f>HYPERLINK("https://twitter.com/EmmanuelNF","@EmmanuelNF")</f>
        <v>@EmmanuelNF</v>
      </c>
      <c r="C3" s="5" t="s">
        <v>24</v>
      </c>
      <c r="D3" s="5" t="s">
        <v>25</v>
      </c>
      <c r="E3" s="4" t="str">
        <f>HYPERLINK("https://twitter.com/EmmanuelNF/status/1320138381288861697","1320138381288861697")</f>
        <v>1320138381288861697</v>
      </c>
      <c r="F3" s="4" t="s">
        <v>26</v>
      </c>
      <c r="G3" s="5"/>
      <c r="H3" s="5"/>
      <c r="I3" s="5">
        <v>0</v>
      </c>
      <c r="J3" s="5">
        <v>0</v>
      </c>
      <c r="K3" s="4" t="str">
        <f>HYPERLINK("http://instagram.com","Instagram")</f>
        <v>Instagram</v>
      </c>
      <c r="L3" s="6">
        <v>107</v>
      </c>
      <c r="M3" s="6">
        <v>256</v>
      </c>
      <c r="N3" s="6">
        <v>1</v>
      </c>
      <c r="O3" s="6"/>
      <c r="P3" s="7">
        <v>40480.9883680556</v>
      </c>
      <c r="Q3" s="5" t="s">
        <v>27</v>
      </c>
      <c r="R3" s="5" t="s">
        <v>28</v>
      </c>
      <c r="S3" s="5"/>
      <c r="T3" s="5"/>
      <c r="U3" s="8" t="str">
        <f>HYPERLINK("https://pbs.twimg.com/profile_images/1282403014448500737/QImnmJ7P.jpg","View")</f>
        <v>View</v>
      </c>
    </row>
    <row r="4" spans="1:21">
      <c r="A4" s="3">
        <v>44128.6613078704</v>
      </c>
      <c r="B4" s="4" t="str">
        <f>HYPERLINK("https://twitter.com/j_xiquin","@j_xiquin")</f>
        <v>@j_xiquin</v>
      </c>
      <c r="C4" s="5" t="s">
        <v>29</v>
      </c>
      <c r="D4" s="5" t="s">
        <v>30</v>
      </c>
      <c r="E4" s="4" t="str">
        <f>HYPERLINK("https://twitter.com/j_xiquin/status/1320136058143690752","1320136058143690752")</f>
        <v>1320136058143690752</v>
      </c>
      <c r="F4" s="5"/>
      <c r="G4" s="5"/>
      <c r="H4" s="5"/>
      <c r="I4" s="5">
        <v>0</v>
      </c>
      <c r="J4" s="5">
        <v>0</v>
      </c>
      <c r="K4" s="4" t="str">
        <f>HYPERLINK("http://twitter.com/download/iphone","Twitter for iPhone")</f>
        <v>Twitter for iPhone</v>
      </c>
      <c r="L4" s="6">
        <v>227</v>
      </c>
      <c r="M4" s="6">
        <v>440</v>
      </c>
      <c r="N4" s="6">
        <v>1</v>
      </c>
      <c r="O4" s="6"/>
      <c r="P4" s="7">
        <v>41300.5485763889</v>
      </c>
      <c r="Q4" s="5" t="s">
        <v>31</v>
      </c>
      <c r="R4" s="5"/>
      <c r="S4" s="5"/>
      <c r="T4" s="5"/>
      <c r="U4" s="8" t="str">
        <f>HYPERLINK("https://pbs.twimg.com/profile_images/1319051844254040064/u-mGioSj.jpg","View")</f>
        <v>View</v>
      </c>
    </row>
    <row r="5" spans="1:21">
      <c r="A5" s="3">
        <v>44128.6523611111</v>
      </c>
      <c r="B5" s="4" t="str">
        <f>HYPERLINK("https://twitter.com/CalcetasMoradas","@CalcetasMoradas")</f>
        <v>@CalcetasMoradas</v>
      </c>
      <c r="C5" s="5" t="s">
        <v>32</v>
      </c>
      <c r="D5" s="5" t="s">
        <v>33</v>
      </c>
      <c r="E5" s="4" t="str">
        <f>HYPERLINK("https://twitter.com/CalcetasMoradas/status/1320132816273719302","1320132816273719302")</f>
        <v>1320132816273719302</v>
      </c>
      <c r="F5" s="5"/>
      <c r="G5" s="4" t="s">
        <v>34</v>
      </c>
      <c r="H5" s="5"/>
      <c r="I5" s="5">
        <v>1</v>
      </c>
      <c r="J5" s="5">
        <v>0</v>
      </c>
      <c r="K5" s="4" t="str">
        <f>HYPERLINK("https://mobile.twitter.com","Twitter Web App")</f>
        <v>Twitter Web App</v>
      </c>
      <c r="L5" s="6">
        <v>668</v>
      </c>
      <c r="M5" s="6">
        <v>1551</v>
      </c>
      <c r="N5" s="6">
        <v>5</v>
      </c>
      <c r="O5" s="6"/>
      <c r="P5" s="7">
        <v>41651.7276388889</v>
      </c>
      <c r="Q5" s="5"/>
      <c r="R5" s="5" t="s">
        <v>35</v>
      </c>
      <c r="S5" s="4" t="s">
        <v>36</v>
      </c>
      <c r="T5" s="5"/>
      <c r="U5" s="8" t="str">
        <f>HYPERLINK("https://pbs.twimg.com/profile_images/1296550981887557633/jCPz1Luc.jpg","View")</f>
        <v>View</v>
      </c>
    </row>
    <row r="6" spans="1:21">
      <c r="A6" s="3">
        <v>44128.6512037037</v>
      </c>
      <c r="B6" s="4" t="str">
        <f>HYPERLINK("https://twitter.com/giuliana_B4CC1","@giuliana_B4CC1")</f>
        <v>@giuliana_B4CC1</v>
      </c>
      <c r="C6" s="5" t="s">
        <v>37</v>
      </c>
      <c r="D6" s="5" t="s">
        <v>38</v>
      </c>
      <c r="E6" s="4" t="str">
        <f>HYPERLINK("https://twitter.com/giuliana_B4CC1/status/1320132395790630918","1320132395790630918")</f>
        <v>1320132395790630918</v>
      </c>
      <c r="F6" s="4" t="s">
        <v>39</v>
      </c>
      <c r="G6" s="4" t="s">
        <v>40</v>
      </c>
      <c r="H6" s="5"/>
      <c r="I6" s="5">
        <v>0</v>
      </c>
      <c r="J6" s="5">
        <v>2</v>
      </c>
      <c r="K6" s="4" t="str">
        <f>HYPERLINK("http://twitter.com/download/iphone","Twitter for iPhone")</f>
        <v>Twitter for iPhone</v>
      </c>
      <c r="L6" s="6">
        <v>78</v>
      </c>
      <c r="M6" s="6">
        <v>62</v>
      </c>
      <c r="N6" s="6">
        <v>0</v>
      </c>
      <c r="O6" s="6"/>
      <c r="P6" s="7">
        <v>44019.7499305556</v>
      </c>
      <c r="Q6" s="5"/>
      <c r="R6" s="5" t="s">
        <v>41</v>
      </c>
      <c r="S6" s="5"/>
      <c r="T6" s="5"/>
      <c r="U6" s="8" t="str">
        <f>HYPERLINK("https://pbs.twimg.com/profile_images/1280668021950943232/D1UrIPbV.jpg","View")</f>
        <v>View</v>
      </c>
    </row>
    <row r="7" spans="1:21">
      <c r="A7" s="3">
        <v>44128.6498958333</v>
      </c>
      <c r="B7" s="4" t="str">
        <f>HYPERLINK("https://twitter.com/clauguerrak","@clauguerrak")</f>
        <v>@clauguerrak</v>
      </c>
      <c r="C7" s="5" t="s">
        <v>42</v>
      </c>
      <c r="D7" s="5" t="s">
        <v>43</v>
      </c>
      <c r="E7" s="4" t="str">
        <f>HYPERLINK("https://twitter.com/clauguerrak/status/1320131920882065408","1320131920882065408")</f>
        <v>1320131920882065408</v>
      </c>
      <c r="F7" s="4" t="s">
        <v>44</v>
      </c>
      <c r="G7" s="5"/>
      <c r="H7" s="4" t="str">
        <f>HYPERLINK("https://ctrlq.org/maps/address/#-33.0510983,-71.3940634","Map")</f>
        <v>Map</v>
      </c>
      <c r="I7" s="5">
        <v>0</v>
      </c>
      <c r="J7" s="5">
        <v>0</v>
      </c>
      <c r="K7" s="4" t="str">
        <f>HYPERLINK("http://instagram.com","Instagram")</f>
        <v>Instagram</v>
      </c>
      <c r="L7" s="6">
        <v>529</v>
      </c>
      <c r="M7" s="6">
        <v>1251</v>
      </c>
      <c r="N7" s="6">
        <v>5</v>
      </c>
      <c r="O7" s="6"/>
      <c r="P7" s="7">
        <v>40046.661875</v>
      </c>
      <c r="Q7" s="5" t="s">
        <v>45</v>
      </c>
      <c r="R7" s="5" t="s">
        <v>46</v>
      </c>
      <c r="S7" s="5"/>
      <c r="T7" s="5"/>
      <c r="U7" s="8" t="str">
        <f>HYPERLINK("https://pbs.twimg.com/profile_images/1222332209111003136/HLiakd45.jpg","View")</f>
        <v>View</v>
      </c>
    </row>
    <row r="8" spans="1:21">
      <c r="A8" s="3">
        <v>44128.6460532407</v>
      </c>
      <c r="B8" s="4" t="str">
        <f>HYPERLINK("https://twitter.com/jhonrojasca","@jhonrojasca")</f>
        <v>@jhonrojasca</v>
      </c>
      <c r="C8" s="5" t="s">
        <v>47</v>
      </c>
      <c r="D8" s="5" t="s">
        <v>48</v>
      </c>
      <c r="E8" s="4" t="str">
        <f>HYPERLINK("https://twitter.com/jhonrojasca/status/1320130528356478976","1320130528356478976")</f>
        <v>1320130528356478976</v>
      </c>
      <c r="F8" s="5"/>
      <c r="G8" s="4" t="s">
        <v>49</v>
      </c>
      <c r="H8" s="5"/>
      <c r="I8" s="5">
        <v>8</v>
      </c>
      <c r="J8" s="5">
        <v>15</v>
      </c>
      <c r="K8" s="4" t="str">
        <f>HYPERLINK("http://twitter.com/download/iphone","Twitter for iPhone")</f>
        <v>Twitter for iPhone</v>
      </c>
      <c r="L8" s="6">
        <v>7522</v>
      </c>
      <c r="M8" s="6">
        <v>207</v>
      </c>
      <c r="N8" s="6">
        <v>12</v>
      </c>
      <c r="O8" s="6"/>
      <c r="P8" s="7">
        <v>43118.7596759259</v>
      </c>
      <c r="Q8" s="5" t="s">
        <v>50</v>
      </c>
      <c r="R8" s="5" t="s">
        <v>51</v>
      </c>
      <c r="S8" s="4" t="s">
        <v>52</v>
      </c>
      <c r="T8" s="5"/>
      <c r="U8" s="8" t="str">
        <f>HYPERLINK("https://pbs.twimg.com/profile_images/1319711060274892801/9Dms2hrh.jpg","View")</f>
        <v>View</v>
      </c>
    </row>
    <row r="9" spans="1:21">
      <c r="A9" s="3">
        <v>44128.6458564815</v>
      </c>
      <c r="B9" s="4" t="str">
        <f>HYPERLINK("https://twitter.com/MujerMexico_Of","@MujerMexico_Of")</f>
        <v>@MujerMexico_Of</v>
      </c>
      <c r="C9" s="5" t="s">
        <v>53</v>
      </c>
      <c r="D9" s="5" t="s">
        <v>54</v>
      </c>
      <c r="E9" s="4" t="str">
        <f>HYPERLINK("https://twitter.com/MujerMexico_Of/status/1320130456067674114","1320130456067674114")</f>
        <v>1320130456067674114</v>
      </c>
      <c r="F9" s="4" t="s">
        <v>55</v>
      </c>
      <c r="G9" s="5"/>
      <c r="H9" s="5"/>
      <c r="I9" s="5">
        <v>1</v>
      </c>
      <c r="J9" s="5">
        <v>0</v>
      </c>
      <c r="K9" s="4" t="str">
        <f>HYPERLINK("https://buffer.com","Buffer")</f>
        <v>Buffer</v>
      </c>
      <c r="L9" s="6">
        <v>602</v>
      </c>
      <c r="M9" s="6">
        <v>410</v>
      </c>
      <c r="N9" s="6">
        <v>3</v>
      </c>
      <c r="O9" s="6"/>
      <c r="P9" s="7">
        <v>43727.5222222222</v>
      </c>
      <c r="Q9" s="5" t="s">
        <v>56</v>
      </c>
      <c r="R9" s="5" t="s">
        <v>57</v>
      </c>
      <c r="S9" s="4" t="s">
        <v>58</v>
      </c>
      <c r="T9" s="5"/>
      <c r="U9" s="8" t="str">
        <f>HYPERLINK("https://pbs.twimg.com/profile_images/1223026900798337024/ghPMEibO.jpg","View")</f>
        <v>View</v>
      </c>
    </row>
    <row r="10" spans="1:21">
      <c r="A10" s="3">
        <v>44128.6451041667</v>
      </c>
      <c r="B10" s="4" t="str">
        <f>HYPERLINK("https://twitter.com/LunaDelSurAcOax","@LunaDelSurAcOax")</f>
        <v>@LunaDelSurAcOax</v>
      </c>
      <c r="C10" s="5" t="s">
        <v>59</v>
      </c>
      <c r="D10" s="5" t="s">
        <v>60</v>
      </c>
      <c r="E10" s="4" t="str">
        <f>HYPERLINK("https://twitter.com/LunaDelSurAcOax/status/1320130183400247297","1320130183400247297")</f>
        <v>1320130183400247297</v>
      </c>
      <c r="F10" s="5"/>
      <c r="G10" s="4" t="s">
        <v>61</v>
      </c>
      <c r="H10" s="5"/>
      <c r="I10" s="5">
        <v>0</v>
      </c>
      <c r="J10" s="5">
        <v>0</v>
      </c>
      <c r="K10" s="4" t="str">
        <f>HYPERLINK("http://twitter.com/download/android","Twitter for Android")</f>
        <v>Twitter for Android</v>
      </c>
      <c r="L10" s="6">
        <v>410</v>
      </c>
      <c r="M10" s="6">
        <v>274</v>
      </c>
      <c r="N10" s="6">
        <v>3</v>
      </c>
      <c r="O10" s="6"/>
      <c r="P10" s="7">
        <v>41704.4439699074</v>
      </c>
      <c r="Q10" s="5"/>
      <c r="R10" s="5" t="s">
        <v>62</v>
      </c>
      <c r="S10" s="4" t="s">
        <v>63</v>
      </c>
      <c r="T10" s="5"/>
      <c r="U10" s="8" t="str">
        <f>HYPERLINK("https://pbs.twimg.com/profile_images/441645690259636224/EcABn7ds.jpeg","View")</f>
        <v>View</v>
      </c>
    </row>
    <row r="11" spans="1:21">
      <c r="A11" s="3">
        <v>44128.6354166667</v>
      </c>
      <c r="B11" s="4" t="str">
        <f>HYPERLINK("https://twitter.com/DesapGto","@DesapGto")</f>
        <v>@DesapGto</v>
      </c>
      <c r="C11" s="5" t="s">
        <v>64</v>
      </c>
      <c r="D11" s="5" t="s">
        <v>65</v>
      </c>
      <c r="E11" s="4" t="str">
        <f>HYPERLINK("https://twitter.com/DesapGto/status/1320126672985874433","1320126672985874433")</f>
        <v>1320126672985874433</v>
      </c>
      <c r="F11" s="5"/>
      <c r="G11" s="4" t="s">
        <v>66</v>
      </c>
      <c r="H11" s="5"/>
      <c r="I11" s="5">
        <v>6</v>
      </c>
      <c r="J11" s="5">
        <v>5</v>
      </c>
      <c r="K11" s="4" t="str">
        <f>HYPERLINK("https://about.twitter.com/products/tweetdeck","TweetDeck")</f>
        <v>TweetDeck</v>
      </c>
      <c r="L11" s="6">
        <v>1120</v>
      </c>
      <c r="M11" s="6">
        <v>851</v>
      </c>
      <c r="N11" s="6">
        <v>6</v>
      </c>
      <c r="O11" s="6"/>
      <c r="P11" s="7">
        <v>43911.7566087963</v>
      </c>
      <c r="Q11" s="5" t="s">
        <v>67</v>
      </c>
      <c r="R11" s="5" t="s">
        <v>68</v>
      </c>
      <c r="S11" s="5"/>
      <c r="T11" s="5"/>
      <c r="U11" s="8" t="str">
        <f>HYPERLINK("https://pbs.twimg.com/profile_images/1241537196240318466/h05fNKgU.jpg","View")</f>
        <v>View</v>
      </c>
    </row>
    <row r="12" spans="1:21">
      <c r="A12" s="3">
        <v>44128.6335185185</v>
      </c>
      <c r="B12" s="4" t="str">
        <f>HYPERLINK("https://twitter.com/miradamasculina","@miradamasculina")</f>
        <v>@miradamasculina</v>
      </c>
      <c r="C12" s="5" t="s">
        <v>69</v>
      </c>
      <c r="D12" s="5" t="s">
        <v>70</v>
      </c>
      <c r="E12" s="4" t="str">
        <f>HYPERLINK("https://twitter.com/miradamasculina/status/1320125985501679617","1320125985501679617")</f>
        <v>1320125985501679617</v>
      </c>
      <c r="F12" s="4" t="s">
        <v>71</v>
      </c>
      <c r="G12" s="5"/>
      <c r="H12" s="5"/>
      <c r="I12" s="5">
        <v>0</v>
      </c>
      <c r="J12" s="5">
        <v>0</v>
      </c>
      <c r="K12" s="4" t="str">
        <f>HYPERLINK("https://mobile.twitter.com","Twitter Web App")</f>
        <v>Twitter Web App</v>
      </c>
      <c r="L12" s="6">
        <v>131</v>
      </c>
      <c r="M12" s="6">
        <v>470</v>
      </c>
      <c r="N12" s="6">
        <v>2</v>
      </c>
      <c r="O12" s="6"/>
      <c r="P12" s="7">
        <v>39669.37375</v>
      </c>
      <c r="Q12" s="5" t="s">
        <v>72</v>
      </c>
      <c r="R12" s="5" t="s">
        <v>73</v>
      </c>
      <c r="S12" s="4" t="s">
        <v>74</v>
      </c>
      <c r="T12" s="5"/>
      <c r="U12" s="8" t="str">
        <f>HYPERLINK("https://pbs.twimg.com/profile_images/1311813303967117314/fvWlrQmE.jpg","View")</f>
        <v>View</v>
      </c>
    </row>
    <row r="13" spans="1:21">
      <c r="A13" s="3">
        <v>44128.6186226852</v>
      </c>
      <c r="B13" s="4" t="str">
        <f>HYPERLINK("https://twitter.com/sabio28","@sabio28")</f>
        <v>@sabio28</v>
      </c>
      <c r="C13" s="5" t="s">
        <v>75</v>
      </c>
      <c r="D13" s="5" t="s">
        <v>76</v>
      </c>
      <c r="E13" s="4" t="str">
        <f>HYPERLINK("https://twitter.com/sabio28/status/1320120586161561600","1320120586161561600")</f>
        <v>1320120586161561600</v>
      </c>
      <c r="F13" s="5"/>
      <c r="G13" s="4" t="s">
        <v>77</v>
      </c>
      <c r="H13" s="5"/>
      <c r="I13" s="5">
        <v>1</v>
      </c>
      <c r="J13" s="5">
        <v>3</v>
      </c>
      <c r="K13" s="4" t="str">
        <f t="shared" ref="K13:K14" si="0">HYPERLINK("http://twitter.com/download/iphone","Twitter for iPhone")</f>
        <v>Twitter for iPhone</v>
      </c>
      <c r="L13" s="6">
        <v>8331</v>
      </c>
      <c r="M13" s="6">
        <v>384</v>
      </c>
      <c r="N13" s="6">
        <v>141</v>
      </c>
      <c r="O13" s="6" t="s">
        <v>78</v>
      </c>
      <c r="P13" s="7">
        <v>39866.6542824074</v>
      </c>
      <c r="Q13" s="5" t="s">
        <v>79</v>
      </c>
      <c r="R13" s="5" t="s">
        <v>80</v>
      </c>
      <c r="S13" s="4" t="s">
        <v>81</v>
      </c>
      <c r="T13" s="5"/>
      <c r="U13" s="8" t="str">
        <f>HYPERLINK("https://pbs.twimg.com/profile_images/834638937733865474/ucVnDt08.jpg","View")</f>
        <v>View</v>
      </c>
    </row>
    <row r="14" spans="1:21">
      <c r="A14" s="3">
        <v>44128.6100578704</v>
      </c>
      <c r="B14" s="4" t="str">
        <f>HYPERLINK("https://twitter.com/kei_bonano","@kei_bonano")</f>
        <v>@kei_bonano</v>
      </c>
      <c r="C14" s="5" t="s">
        <v>82</v>
      </c>
      <c r="D14" s="5" t="s">
        <v>83</v>
      </c>
      <c r="E14" s="4" t="str">
        <f>HYPERLINK("https://twitter.com/kei_bonano/status/1320117484045914115","1320117484045914115")</f>
        <v>1320117484045914115</v>
      </c>
      <c r="F14" s="5"/>
      <c r="G14" s="5"/>
      <c r="H14" s="5"/>
      <c r="I14" s="5">
        <v>1</v>
      </c>
      <c r="J14" s="5">
        <v>1</v>
      </c>
      <c r="K14" s="4" t="str">
        <f t="shared" si="0"/>
        <v>Twitter for iPhone</v>
      </c>
      <c r="L14" s="6">
        <v>459</v>
      </c>
      <c r="M14" s="6">
        <v>405</v>
      </c>
      <c r="N14" s="6">
        <v>1</v>
      </c>
      <c r="O14" s="6"/>
      <c r="P14" s="7">
        <v>40763.7431828704</v>
      </c>
      <c r="Q14" s="5" t="s">
        <v>84</v>
      </c>
      <c r="R14" s="5" t="s">
        <v>85</v>
      </c>
      <c r="S14" s="5"/>
      <c r="T14" s="5"/>
      <c r="U14" s="8" t="str">
        <f>HYPERLINK("https://pbs.twimg.com/profile_images/1221531711831445505/m8aXH42j.jpg","View")</f>
        <v>View</v>
      </c>
    </row>
    <row r="15" spans="1:21">
      <c r="A15" s="3">
        <v>44128.6041666667</v>
      </c>
      <c r="B15" s="4" t="str">
        <f>HYPERLINK("https://twitter.com/KarenQuirogaA","@KarenQuirogaA")</f>
        <v>@KarenQuirogaA</v>
      </c>
      <c r="C15" s="5" t="s">
        <v>86</v>
      </c>
      <c r="D15" s="5" t="s">
        <v>87</v>
      </c>
      <c r="E15" s="4" t="str">
        <f>HYPERLINK("https://twitter.com/KarenQuirogaA/status/1320115348096466944","1320115348096466944")</f>
        <v>1320115348096466944</v>
      </c>
      <c r="F15" s="4" t="s">
        <v>88</v>
      </c>
      <c r="G15" s="5"/>
      <c r="H15" s="5"/>
      <c r="I15" s="5">
        <v>3</v>
      </c>
      <c r="J15" s="5">
        <v>1</v>
      </c>
      <c r="K15" s="4" t="str">
        <f t="shared" ref="K15:K16" si="1">HYPERLINK("https://mobile.twitter.com","Twitter Web App")</f>
        <v>Twitter Web App</v>
      </c>
      <c r="L15" s="6">
        <v>27565</v>
      </c>
      <c r="M15" s="6">
        <v>3163</v>
      </c>
      <c r="N15" s="6">
        <v>113</v>
      </c>
      <c r="O15" s="6"/>
      <c r="P15" s="7">
        <v>39959.3211689815</v>
      </c>
      <c r="Q15" s="5"/>
      <c r="R15" s="5" t="s">
        <v>89</v>
      </c>
      <c r="S15" s="4" t="s">
        <v>90</v>
      </c>
      <c r="T15" s="5"/>
      <c r="U15" s="8" t="str">
        <f>HYPERLINK("https://pbs.twimg.com/profile_images/1235756546715521024/0m9zi8uH.jpg","View")</f>
        <v>View</v>
      </c>
    </row>
    <row r="16" spans="1:21">
      <c r="A16" s="3">
        <v>44128.5984953704</v>
      </c>
      <c r="B16" s="4" t="str">
        <f>HYPERLINK("https://twitter.com/Sakurita_Lee","@Sakurita_Lee")</f>
        <v>@Sakurita_Lee</v>
      </c>
      <c r="C16" s="5" t="s">
        <v>91</v>
      </c>
      <c r="D16" s="5" t="s">
        <v>92</v>
      </c>
      <c r="E16" s="4" t="str">
        <f>HYPERLINK("https://twitter.com/Sakurita_Lee/status/1320113294959628288","1320113294959628288")</f>
        <v>1320113294959628288</v>
      </c>
      <c r="F16" s="4" t="s">
        <v>93</v>
      </c>
      <c r="G16" s="4" t="s">
        <v>94</v>
      </c>
      <c r="H16" s="5"/>
      <c r="I16" s="5">
        <v>0</v>
      </c>
      <c r="J16" s="5">
        <v>1</v>
      </c>
      <c r="K16" s="4" t="str">
        <f t="shared" si="1"/>
        <v>Twitter Web App</v>
      </c>
      <c r="L16" s="6">
        <v>121</v>
      </c>
      <c r="M16" s="6">
        <v>980</v>
      </c>
      <c r="N16" s="6">
        <v>0</v>
      </c>
      <c r="O16" s="6"/>
      <c r="P16" s="7">
        <v>40676.5734490741</v>
      </c>
      <c r="Q16" s="5" t="s">
        <v>95</v>
      </c>
      <c r="R16" s="5" t="s">
        <v>96</v>
      </c>
      <c r="S16" s="4" t="s">
        <v>97</v>
      </c>
      <c r="T16" s="5"/>
      <c r="U16" s="8" t="str">
        <f>HYPERLINK("https://pbs.twimg.com/profile_images/1081389729352953857/Hl97EOft.jpg","View")</f>
        <v>View</v>
      </c>
    </row>
    <row r="17" spans="1:21">
      <c r="A17" s="3">
        <v>44128.5981481481</v>
      </c>
      <c r="B17" s="4" t="str">
        <f>HYPERLINK("https://twitter.com/AbejaOscura","@AbejaOscura")</f>
        <v>@AbejaOscura</v>
      </c>
      <c r="C17" s="5" t="s">
        <v>98</v>
      </c>
      <c r="D17" s="5" t="s">
        <v>99</v>
      </c>
      <c r="E17" s="4" t="str">
        <f>HYPERLINK("https://twitter.com/AbejaOscura/status/1320113166873956352","1320113166873956352")</f>
        <v>1320113166873956352</v>
      </c>
      <c r="F17" s="5"/>
      <c r="G17" s="4" t="s">
        <v>100</v>
      </c>
      <c r="H17" s="5"/>
      <c r="I17" s="5">
        <v>1</v>
      </c>
      <c r="J17" s="5">
        <v>0</v>
      </c>
      <c r="K17" s="4" t="str">
        <f>HYPERLINK("http://twitter.com/download/android","Twitter for Android")</f>
        <v>Twitter for Android</v>
      </c>
      <c r="L17" s="6">
        <v>308</v>
      </c>
      <c r="M17" s="6">
        <v>620</v>
      </c>
      <c r="N17" s="6">
        <v>4</v>
      </c>
      <c r="O17" s="6"/>
      <c r="P17" s="7">
        <v>42072.9344560185</v>
      </c>
      <c r="Q17" s="5" t="s">
        <v>101</v>
      </c>
      <c r="R17" s="5" t="s">
        <v>102</v>
      </c>
      <c r="S17" s="4" t="s">
        <v>103</v>
      </c>
      <c r="T17" s="5"/>
      <c r="U17" s="8" t="str">
        <f>HYPERLINK("https://pbs.twimg.com/profile_images/1308059000899067905/vnTD4cd8.jpg","View")</f>
        <v>View</v>
      </c>
    </row>
    <row r="18" spans="1:21">
      <c r="A18" s="3">
        <v>44128.5932291667</v>
      </c>
      <c r="B18" s="4" t="str">
        <f>HYPERLINK("https://twitter.com/marycamotito","@marycamotito")</f>
        <v>@marycamotito</v>
      </c>
      <c r="C18" s="5" t="s">
        <v>104</v>
      </c>
      <c r="D18" s="5" t="s">
        <v>105</v>
      </c>
      <c r="E18" s="4" t="str">
        <f>HYPERLINK("https://twitter.com/marycamotito/status/1320111386706530304","1320111386706530304")</f>
        <v>1320111386706530304</v>
      </c>
      <c r="F18" s="5" t="s">
        <v>106</v>
      </c>
      <c r="G18" s="5"/>
      <c r="H18" s="5"/>
      <c r="I18" s="5">
        <v>0</v>
      </c>
      <c r="J18" s="5">
        <v>0</v>
      </c>
      <c r="K18" s="4" t="str">
        <f>HYPERLINK("https://mobile.twitter.com","Twitter Web App")</f>
        <v>Twitter Web App</v>
      </c>
      <c r="L18" s="6">
        <v>121</v>
      </c>
      <c r="M18" s="6">
        <v>872</v>
      </c>
      <c r="N18" s="6">
        <v>1</v>
      </c>
      <c r="O18" s="6"/>
      <c r="P18" s="7">
        <v>41158.6065972222</v>
      </c>
      <c r="Q18" s="5" t="s">
        <v>107</v>
      </c>
      <c r="R18" s="5" t="s">
        <v>108</v>
      </c>
      <c r="S18" s="5"/>
      <c r="T18" s="5"/>
      <c r="U18" s="8" t="str">
        <f>HYPERLINK("https://pbs.twimg.com/profile_images/1318765466563870720/CDq0JJE4.jpg","View")</f>
        <v>View</v>
      </c>
    </row>
    <row r="19" spans="1:21">
      <c r="A19" s="3">
        <v>44128.5869907407</v>
      </c>
      <c r="B19" s="4" t="str">
        <f>HYPERLINK("https://twitter.com/IpasMEX","@IpasMEX")</f>
        <v>@IpasMEX</v>
      </c>
      <c r="C19" s="5" t="s">
        <v>109</v>
      </c>
      <c r="D19" s="5" t="s">
        <v>110</v>
      </c>
      <c r="E19" s="4" t="str">
        <f>HYPERLINK("https://twitter.com/IpasMEX/status/1320109126593044481","1320109126593044481")</f>
        <v>1320109126593044481</v>
      </c>
      <c r="F19" s="4" t="s">
        <v>111</v>
      </c>
      <c r="G19" s="5"/>
      <c r="H19" s="5"/>
      <c r="I19" s="5">
        <v>0</v>
      </c>
      <c r="J19" s="5">
        <v>4</v>
      </c>
      <c r="K19" s="4" t="str">
        <f>HYPERLINK("http://twitter.com/download/iphone","Twitter for iPhone")</f>
        <v>Twitter for iPhone</v>
      </c>
      <c r="L19" s="6">
        <v>4021</v>
      </c>
      <c r="M19" s="6">
        <v>643</v>
      </c>
      <c r="N19" s="6">
        <v>42</v>
      </c>
      <c r="O19" s="6"/>
      <c r="P19" s="7">
        <v>41771.6843402778</v>
      </c>
      <c r="Q19" s="5" t="s">
        <v>56</v>
      </c>
      <c r="R19" s="5" t="s">
        <v>112</v>
      </c>
      <c r="S19" s="5"/>
      <c r="T19" s="5"/>
      <c r="U19" s="8" t="str">
        <f>HYPERLINK("https://pbs.twimg.com/profile_images/1102616701013839872/fgfiMcja.png","View")</f>
        <v>View</v>
      </c>
    </row>
    <row r="20" spans="1:21">
      <c r="A20" s="3">
        <v>44128.582025463</v>
      </c>
      <c r="B20" s="4" t="str">
        <f>HYPERLINK("https://twitter.com/PattyOrdonezTo","@PattyOrdonezTo")</f>
        <v>@PattyOrdonezTo</v>
      </c>
      <c r="C20" s="5" t="s">
        <v>113</v>
      </c>
      <c r="D20" s="5" t="s">
        <v>114</v>
      </c>
      <c r="E20" s="4" t="str">
        <f>HYPERLINK("https://twitter.com/PattyOrdonezTo/status/1320107327513645057","1320107327513645057")</f>
        <v>1320107327513645057</v>
      </c>
      <c r="F20" s="5"/>
      <c r="G20" s="5"/>
      <c r="H20" s="5"/>
      <c r="I20" s="5">
        <v>0</v>
      </c>
      <c r="J20" s="5">
        <v>0</v>
      </c>
      <c r="K20" s="4" t="str">
        <f t="shared" ref="K20:K21" si="2">HYPERLINK("http://twitter.com/download/android","Twitter for Android")</f>
        <v>Twitter for Android</v>
      </c>
      <c r="L20" s="6">
        <v>60</v>
      </c>
      <c r="M20" s="6">
        <v>183</v>
      </c>
      <c r="N20" s="6">
        <v>0</v>
      </c>
      <c r="O20" s="6"/>
      <c r="P20" s="7">
        <v>40136.9272453704</v>
      </c>
      <c r="Q20" s="5" t="s">
        <v>115</v>
      </c>
      <c r="R20" s="5"/>
      <c r="S20" s="5"/>
      <c r="T20" s="5"/>
      <c r="U20" s="8" t="str">
        <f>HYPERLINK("https://pbs.twimg.com/profile_images/1319032429642919942/00iLVZHE.jpg","View")</f>
        <v>View</v>
      </c>
    </row>
    <row r="21" spans="1:21">
      <c r="A21" s="3">
        <v>44128.5706365741</v>
      </c>
      <c r="B21" s="4" t="str">
        <f>HYPERLINK("https://twitter.com/EvelynMuA","@EvelynMuA")</f>
        <v>@EvelynMuA</v>
      </c>
      <c r="C21" s="5" t="s">
        <v>116</v>
      </c>
      <c r="D21" s="5" t="s">
        <v>117</v>
      </c>
      <c r="E21" s="4" t="str">
        <f>HYPERLINK("https://twitter.com/EvelynMuA/status/1320103199290916865","1320103199290916865")</f>
        <v>1320103199290916865</v>
      </c>
      <c r="F21" s="5"/>
      <c r="G21" s="4" t="s">
        <v>118</v>
      </c>
      <c r="H21" s="5"/>
      <c r="I21" s="5">
        <v>2</v>
      </c>
      <c r="J21" s="5">
        <v>1</v>
      </c>
      <c r="K21" s="4" t="str">
        <f t="shared" si="2"/>
        <v>Twitter for Android</v>
      </c>
      <c r="L21" s="6">
        <v>632</v>
      </c>
      <c r="M21" s="6">
        <v>1023</v>
      </c>
      <c r="N21" s="6">
        <v>2</v>
      </c>
      <c r="O21" s="6"/>
      <c r="P21" s="7">
        <v>40753.3803819444</v>
      </c>
      <c r="Q21" s="5" t="s">
        <v>119</v>
      </c>
      <c r="R21" s="5" t="s">
        <v>120</v>
      </c>
      <c r="S21" s="5"/>
      <c r="T21" s="5"/>
      <c r="U21" s="8" t="str">
        <f>HYPERLINK("https://pbs.twimg.com/profile_images/1283096749016571908/eU8pKHDw.jpg","View")</f>
        <v>View</v>
      </c>
    </row>
    <row r="22" spans="1:21">
      <c r="A22" s="3">
        <v>44128.5694444444</v>
      </c>
      <c r="B22" s="4" t="str">
        <f>HYPERLINK("https://twitter.com/infopublicave","@infopublicave")</f>
        <v>@infopublicave</v>
      </c>
      <c r="C22" s="5" t="s">
        <v>121</v>
      </c>
      <c r="D22" s="5" t="s">
        <v>122</v>
      </c>
      <c r="E22" s="4" t="str">
        <f>HYPERLINK("https://twitter.com/infopublicave/status/1320102765146836994","1320102765146836994")</f>
        <v>1320102765146836994</v>
      </c>
      <c r="F22" s="5"/>
      <c r="G22" s="5"/>
      <c r="H22" s="5"/>
      <c r="I22" s="5">
        <v>0</v>
      </c>
      <c r="J22" s="5">
        <v>1</v>
      </c>
      <c r="K22" s="4" t="str">
        <f>HYPERLINK("https://about.twitter.com/products/tweetdeck","TweetDeck")</f>
        <v>TweetDeck</v>
      </c>
      <c r="L22" s="6">
        <v>29728</v>
      </c>
      <c r="M22" s="6">
        <v>54</v>
      </c>
      <c r="N22" s="6">
        <v>251</v>
      </c>
      <c r="O22" s="6"/>
      <c r="P22" s="7">
        <v>42848.7676157407</v>
      </c>
      <c r="Q22" s="5" t="s">
        <v>123</v>
      </c>
      <c r="R22" s="5" t="s">
        <v>124</v>
      </c>
      <c r="S22" s="4" t="s">
        <v>125</v>
      </c>
      <c r="T22" s="5"/>
      <c r="U22" s="8" t="str">
        <f>HYPERLINK("https://pbs.twimg.com/profile_images/1110025359070806017/2773HUcY.png","View")</f>
        <v>View</v>
      </c>
    </row>
    <row r="23" spans="1:21">
      <c r="A23" s="3">
        <v>44128.5534837963</v>
      </c>
      <c r="B23" s="4" t="str">
        <f>HYPERLINK("https://twitter.com/lizi19950","@lizi19950")</f>
        <v>@lizi19950</v>
      </c>
      <c r="C23" s="5" t="s">
        <v>126</v>
      </c>
      <c r="D23" s="5" t="s">
        <v>127</v>
      </c>
      <c r="E23" s="4" t="str">
        <f>HYPERLINK("https://twitter.com/lizi19950/status/1320096980522106880","1320096980522106880")</f>
        <v>1320096980522106880</v>
      </c>
      <c r="F23" s="5"/>
      <c r="G23" s="5"/>
      <c r="H23" s="5"/>
      <c r="I23" s="5">
        <v>0</v>
      </c>
      <c r="J23" s="5">
        <v>0</v>
      </c>
      <c r="K23" s="4" t="str">
        <f t="shared" ref="K23:K26" si="3">HYPERLINK("http://twitter.com/download/android","Twitter for Android")</f>
        <v>Twitter for Android</v>
      </c>
      <c r="L23" s="6">
        <v>477</v>
      </c>
      <c r="M23" s="6">
        <v>131</v>
      </c>
      <c r="N23" s="6">
        <v>0</v>
      </c>
      <c r="O23" s="6"/>
      <c r="P23" s="7">
        <v>42372.7696759259</v>
      </c>
      <c r="Q23" s="5"/>
      <c r="R23" s="5" t="s">
        <v>128</v>
      </c>
      <c r="S23" s="4" t="s">
        <v>129</v>
      </c>
      <c r="T23" s="5"/>
      <c r="U23" s="8" t="str">
        <f>HYPERLINK("https://pbs.twimg.com/profile_images/1316223776435195905/PwJREr_A.jpg","View")</f>
        <v>View</v>
      </c>
    </row>
    <row r="24" spans="1:21">
      <c r="A24" s="3">
        <v>44128.5518981481</v>
      </c>
      <c r="B24" s="4" t="str">
        <f>HYPERLINK("https://twitter.com/marcomta1993","@marcomta1993")</f>
        <v>@marcomta1993</v>
      </c>
      <c r="C24" s="5" t="s">
        <v>130</v>
      </c>
      <c r="D24" s="5" t="s">
        <v>131</v>
      </c>
      <c r="E24" s="4" t="str">
        <f>HYPERLINK("https://twitter.com/marcomta1993/status/1320096409539039232","1320096409539039232")</f>
        <v>1320096409539039232</v>
      </c>
      <c r="F24" s="4" t="s">
        <v>132</v>
      </c>
      <c r="G24" s="5"/>
      <c r="H24" s="5"/>
      <c r="I24" s="5">
        <v>1</v>
      </c>
      <c r="J24" s="5">
        <v>2</v>
      </c>
      <c r="K24" s="4" t="str">
        <f t="shared" si="3"/>
        <v>Twitter for Android</v>
      </c>
      <c r="L24" s="6">
        <v>116</v>
      </c>
      <c r="M24" s="6">
        <v>350</v>
      </c>
      <c r="N24" s="6">
        <v>0</v>
      </c>
      <c r="O24" s="6"/>
      <c r="P24" s="7">
        <v>43605.9484606481</v>
      </c>
      <c r="Q24" s="5" t="s">
        <v>133</v>
      </c>
      <c r="R24" s="5" t="s">
        <v>134</v>
      </c>
      <c r="S24" s="4" t="s">
        <v>135</v>
      </c>
      <c r="T24" s="5"/>
      <c r="U24" s="8" t="str">
        <f>HYPERLINK("https://pbs.twimg.com/profile_images/1289749608835330049/vWjnPM8b.jpg","View")</f>
        <v>View</v>
      </c>
    </row>
    <row r="25" spans="1:21">
      <c r="A25" s="3">
        <v>44128.5503935185</v>
      </c>
      <c r="B25" s="4" t="str">
        <f>HYPERLINK("https://twitter.com/rielias22","@rielias22")</f>
        <v>@rielias22</v>
      </c>
      <c r="C25" s="5" t="s">
        <v>136</v>
      </c>
      <c r="D25" s="5" t="s">
        <v>137</v>
      </c>
      <c r="E25" s="4" t="str">
        <f>HYPERLINK("https://twitter.com/rielias22/status/1320095863985868804","1320095863985868804")</f>
        <v>1320095863985868804</v>
      </c>
      <c r="F25" s="5" t="s">
        <v>138</v>
      </c>
      <c r="G25" s="5"/>
      <c r="H25" s="5"/>
      <c r="I25" s="5">
        <v>1</v>
      </c>
      <c r="J25" s="5">
        <v>1</v>
      </c>
      <c r="K25" s="4" t="str">
        <f t="shared" si="3"/>
        <v>Twitter for Android</v>
      </c>
      <c r="L25" s="6">
        <v>10642</v>
      </c>
      <c r="M25" s="6">
        <v>9988</v>
      </c>
      <c r="N25" s="6">
        <v>0</v>
      </c>
      <c r="O25" s="6"/>
      <c r="P25" s="7">
        <v>43533.8127546296</v>
      </c>
      <c r="Q25" s="5" t="s">
        <v>139</v>
      </c>
      <c r="R25" s="5" t="s">
        <v>140</v>
      </c>
      <c r="S25" s="5"/>
      <c r="T25" s="5"/>
      <c r="U25" s="8" t="str">
        <f>HYPERLINK("https://pbs.twimg.com/profile_images/1203182703878778880/FnKX7NaZ.jpg","View")</f>
        <v>View</v>
      </c>
    </row>
    <row r="26" spans="1:21">
      <c r="A26" s="3">
        <v>44128.5483680556</v>
      </c>
      <c r="B26" s="4" t="str">
        <f>HYPERLINK("https://twitter.com/BrendaCV70","@BrendaCV70")</f>
        <v>@BrendaCV70</v>
      </c>
      <c r="C26" s="5" t="s">
        <v>141</v>
      </c>
      <c r="D26" s="5" t="s">
        <v>142</v>
      </c>
      <c r="E26" s="4" t="str">
        <f>HYPERLINK("https://twitter.com/BrendaCV70/status/1320095128040648706","1320095128040648706")</f>
        <v>1320095128040648706</v>
      </c>
      <c r="F26" s="5" t="s">
        <v>143</v>
      </c>
      <c r="G26" s="4" t="s">
        <v>144</v>
      </c>
      <c r="H26" s="5"/>
      <c r="I26" s="5">
        <v>3</v>
      </c>
      <c r="J26" s="5">
        <v>4</v>
      </c>
      <c r="K26" s="4" t="str">
        <f t="shared" si="3"/>
        <v>Twitter for Android</v>
      </c>
      <c r="L26" s="6">
        <v>1912</v>
      </c>
      <c r="M26" s="6">
        <v>1326</v>
      </c>
      <c r="N26" s="6">
        <v>1</v>
      </c>
      <c r="O26" s="6"/>
      <c r="P26" s="7">
        <v>43968.2809143519</v>
      </c>
      <c r="Q26" s="5"/>
      <c r="R26" s="5" t="s">
        <v>145</v>
      </c>
      <c r="S26" s="5"/>
      <c r="T26" s="5"/>
      <c r="U26" s="8" t="str">
        <f>HYPERLINK("https://pbs.twimg.com/profile_images/1309880922410553356/wulbLAkd.jpg","View")</f>
        <v>View</v>
      </c>
    </row>
    <row r="27" spans="1:21">
      <c r="A27" s="3">
        <v>44128.5464467593</v>
      </c>
      <c r="B27" s="4" t="str">
        <f>HYPERLINK("https://twitter.com/mareestvita","@mareestvita")</f>
        <v>@mareestvita</v>
      </c>
      <c r="C27" s="5" t="s">
        <v>146</v>
      </c>
      <c r="D27" s="5" t="s">
        <v>147</v>
      </c>
      <c r="E27" s="4" t="str">
        <f>HYPERLINK("https://twitter.com/mareestvita/status/1320094432843227144","1320094432843227144")</f>
        <v>1320094432843227144</v>
      </c>
      <c r="F27" s="4" t="s">
        <v>148</v>
      </c>
      <c r="G27" s="4" t="s">
        <v>149</v>
      </c>
      <c r="H27" s="5"/>
      <c r="I27" s="5">
        <v>0</v>
      </c>
      <c r="J27" s="5">
        <v>0</v>
      </c>
      <c r="K27" s="4" t="str">
        <f>HYPERLINK("http://twitter.com/download/iphone","Twitter for iPhone")</f>
        <v>Twitter for iPhone</v>
      </c>
      <c r="L27" s="6">
        <v>226</v>
      </c>
      <c r="M27" s="6">
        <v>1305</v>
      </c>
      <c r="N27" s="6">
        <v>2</v>
      </c>
      <c r="O27" s="6"/>
      <c r="P27" s="7">
        <v>42600.4288888889</v>
      </c>
      <c r="Q27" s="5"/>
      <c r="R27" s="5" t="s">
        <v>150</v>
      </c>
      <c r="S27" s="5"/>
      <c r="T27" s="5"/>
      <c r="U27" s="8" t="str">
        <f>HYPERLINK("https://pbs.twimg.com/profile_images/1224829237275906050/_rK0mv7n.jpg","View")</f>
        <v>View</v>
      </c>
    </row>
    <row r="28" spans="1:21">
      <c r="A28" s="3">
        <v>44128.5416666667</v>
      </c>
      <c r="B28" s="4" t="str">
        <f>HYPERLINK("https://twitter.com/ElBigDataMx","@ElBigDataMx")</f>
        <v>@ElBigDataMx</v>
      </c>
      <c r="C28" s="5" t="s">
        <v>151</v>
      </c>
      <c r="D28" s="5" t="s">
        <v>152</v>
      </c>
      <c r="E28" s="4" t="str">
        <f>HYPERLINK("https://twitter.com/ElBigDataMx/status/1320092701568626688","1320092701568626688")</f>
        <v>1320092701568626688</v>
      </c>
      <c r="F28" s="4" t="s">
        <v>153</v>
      </c>
      <c r="G28" s="4" t="s">
        <v>154</v>
      </c>
      <c r="H28" s="5"/>
      <c r="I28" s="5">
        <v>0</v>
      </c>
      <c r="J28" s="5">
        <v>0</v>
      </c>
      <c r="K28" s="4" t="str">
        <f>HYPERLINK("https://studio.twitter.com","Twitter Media Studio")</f>
        <v>Twitter Media Studio</v>
      </c>
      <c r="L28" s="6">
        <v>41410</v>
      </c>
      <c r="M28" s="6">
        <v>20080</v>
      </c>
      <c r="N28" s="6">
        <v>314</v>
      </c>
      <c r="O28" s="6"/>
      <c r="P28" s="7">
        <v>41924.6332523148</v>
      </c>
      <c r="Q28" s="5" t="s">
        <v>155</v>
      </c>
      <c r="R28" s="5" t="s">
        <v>156</v>
      </c>
      <c r="S28" s="4" t="s">
        <v>157</v>
      </c>
      <c r="T28" s="5"/>
      <c r="U28" s="8" t="str">
        <f>HYPERLINK("https://pbs.twimg.com/profile_images/1245861398762176512/UFSpS7uu.jpg","View")</f>
        <v>View</v>
      </c>
    </row>
    <row r="29" spans="1:21">
      <c r="A29" s="3">
        <v>44128.5405439815</v>
      </c>
      <c r="B29" s="4" t="str">
        <f>HYPERLINK("https://twitter.com/Alai_stv","@Alai_stv")</f>
        <v>@Alai_stv</v>
      </c>
      <c r="C29" s="5" t="s">
        <v>158</v>
      </c>
      <c r="D29" s="5" t="s">
        <v>159</v>
      </c>
      <c r="E29" s="4" t="str">
        <f>HYPERLINK("https://twitter.com/Alai_stv/status/1320092292041068544","1320092292041068544")</f>
        <v>1320092292041068544</v>
      </c>
      <c r="F29" s="5"/>
      <c r="G29" s="4" t="s">
        <v>160</v>
      </c>
      <c r="H29" s="5"/>
      <c r="I29" s="5">
        <v>0</v>
      </c>
      <c r="J29" s="5">
        <v>0</v>
      </c>
      <c r="K29" s="4" t="str">
        <f>HYPERLINK("http://twitter.com/download/android","Twitter for Android")</f>
        <v>Twitter for Android</v>
      </c>
      <c r="L29" s="6">
        <v>161</v>
      </c>
      <c r="M29" s="6">
        <v>1479</v>
      </c>
      <c r="N29" s="6">
        <v>3</v>
      </c>
      <c r="O29" s="6"/>
      <c r="P29" s="7">
        <v>42825.6161921296</v>
      </c>
      <c r="Q29" s="5" t="s">
        <v>161</v>
      </c>
      <c r="R29" s="5" t="s">
        <v>162</v>
      </c>
      <c r="S29" s="4" t="s">
        <v>163</v>
      </c>
      <c r="T29" s="5"/>
      <c r="U29" s="8" t="str">
        <f>HYPERLINK("https://pbs.twimg.com/profile_images/1070572523102855168/ZI4E0-4f.jpg","View")</f>
        <v>View</v>
      </c>
    </row>
    <row r="30" spans="1:21">
      <c r="A30" s="3">
        <v>44128.5397685185</v>
      </c>
      <c r="B30" s="4" t="str">
        <f>HYPERLINK("https://twitter.com/i_sqro","@i_sqro")</f>
        <v>@i_sqro</v>
      </c>
      <c r="C30" s="5" t="s">
        <v>164</v>
      </c>
      <c r="D30" s="5" t="s">
        <v>165</v>
      </c>
      <c r="E30" s="4" t="str">
        <f>HYPERLINK("https://twitter.com/i_sqro/status/1320092013518204928","1320092013518204928")</f>
        <v>1320092013518204928</v>
      </c>
      <c r="F30" s="4" t="s">
        <v>166</v>
      </c>
      <c r="G30" s="5"/>
      <c r="H30" s="5"/>
      <c r="I30" s="5">
        <v>0</v>
      </c>
      <c r="J30" s="5">
        <v>0</v>
      </c>
      <c r="K30" s="4" t="str">
        <f>HYPERLINK("https://mobile.twitter.com","Twitter Web App")</f>
        <v>Twitter Web App</v>
      </c>
      <c r="L30" s="6">
        <v>196</v>
      </c>
      <c r="M30" s="6">
        <v>577</v>
      </c>
      <c r="N30" s="6">
        <v>0</v>
      </c>
      <c r="O30" s="6"/>
      <c r="P30" s="7">
        <v>43634.9056712963</v>
      </c>
      <c r="Q30" s="5" t="s">
        <v>167</v>
      </c>
      <c r="R30" s="5" t="s">
        <v>168</v>
      </c>
      <c r="S30" s="5" t="s">
        <v>169</v>
      </c>
      <c r="T30" s="5"/>
      <c r="U30" s="8" t="str">
        <f>HYPERLINK("https://pbs.twimg.com/profile_images/1141205813219827713/H86hs7jb.jpg","View")</f>
        <v>View</v>
      </c>
    </row>
    <row r="31" spans="1:21">
      <c r="A31" s="3">
        <v>44128.5394212963</v>
      </c>
      <c r="B31" s="4" t="str">
        <f>HYPERLINK("https://twitter.com/maluespa","@maluespa")</f>
        <v>@maluespa</v>
      </c>
      <c r="C31" s="5" t="s">
        <v>170</v>
      </c>
      <c r="D31" s="5" t="s">
        <v>171</v>
      </c>
      <c r="E31" s="4" t="str">
        <f>HYPERLINK("https://twitter.com/maluespa/status/1320091885071892486","1320091885071892486")</f>
        <v>1320091885071892486</v>
      </c>
      <c r="F31" s="5"/>
      <c r="G31" s="4" t="s">
        <v>172</v>
      </c>
      <c r="H31" s="5"/>
      <c r="I31" s="5">
        <v>1</v>
      </c>
      <c r="J31" s="5">
        <v>2</v>
      </c>
      <c r="K31" s="4" t="str">
        <f>HYPERLINK("http://twitter.com/download/android","Twitter for Android")</f>
        <v>Twitter for Android</v>
      </c>
      <c r="L31" s="6">
        <v>3415</v>
      </c>
      <c r="M31" s="6">
        <v>3610</v>
      </c>
      <c r="N31" s="6">
        <v>17</v>
      </c>
      <c r="O31" s="6"/>
      <c r="P31" s="7">
        <v>40273.96875</v>
      </c>
      <c r="Q31" s="5" t="s">
        <v>173</v>
      </c>
      <c r="R31" s="5" t="s">
        <v>174</v>
      </c>
      <c r="S31" s="5"/>
      <c r="T31" s="5"/>
      <c r="U31" s="8" t="str">
        <f>HYPERLINK("https://pbs.twimg.com/profile_images/1237515935465914368/DU99UOEG.jpg","View")</f>
        <v>View</v>
      </c>
    </row>
    <row r="32" spans="1:21">
      <c r="A32" s="3">
        <v>44128.5277777778</v>
      </c>
      <c r="B32" s="4" t="str">
        <f>HYPERLINK("https://twitter.com/InfoMdpya","@InfoMdpya")</f>
        <v>@InfoMdpya</v>
      </c>
      <c r="C32" s="5" t="s">
        <v>175</v>
      </c>
      <c r="D32" s="5" t="s">
        <v>176</v>
      </c>
      <c r="E32" s="4" t="str">
        <f>HYPERLINK("https://twitter.com/InfoMdpya/status/1320087665799147520","1320087665799147520")</f>
        <v>1320087665799147520</v>
      </c>
      <c r="F32" s="4" t="s">
        <v>177</v>
      </c>
      <c r="G32" s="4" t="s">
        <v>178</v>
      </c>
      <c r="H32" s="5"/>
      <c r="I32" s="5">
        <v>1</v>
      </c>
      <c r="J32" s="5">
        <v>0</v>
      </c>
      <c r="K32" s="4" t="str">
        <f>HYPERLINK("https://mobile.twitter.com","Twitter Web App")</f>
        <v>Twitter Web App</v>
      </c>
      <c r="L32" s="6">
        <v>4714</v>
      </c>
      <c r="M32" s="6">
        <v>4382</v>
      </c>
      <c r="N32" s="6">
        <v>14</v>
      </c>
      <c r="O32" s="6"/>
      <c r="P32" s="7">
        <v>43007.2015625</v>
      </c>
      <c r="Q32" s="5" t="s">
        <v>179</v>
      </c>
      <c r="R32" s="5" t="s">
        <v>180</v>
      </c>
      <c r="S32" s="4" t="s">
        <v>181</v>
      </c>
      <c r="T32" s="5"/>
      <c r="U32" s="8" t="str">
        <f>HYPERLINK("https://pbs.twimg.com/profile_images/913812048462716928/6KUZCxgf.jpg","View")</f>
        <v>View</v>
      </c>
    </row>
    <row r="33" spans="1:21">
      <c r="A33" s="3">
        <v>44128.5173842593</v>
      </c>
      <c r="B33" s="4" t="str">
        <f>HYPERLINK("https://twitter.com/SegUnaFormaVida","@SegUnaFormaVida")</f>
        <v>@SegUnaFormaVida</v>
      </c>
      <c r="C33" s="5" t="s">
        <v>182</v>
      </c>
      <c r="D33" s="5" t="s">
        <v>183</v>
      </c>
      <c r="E33" s="4" t="str">
        <f>HYPERLINK("https://twitter.com/SegUnaFormaVida/status/1320083902317428738","1320083902317428738")</f>
        <v>1320083902317428738</v>
      </c>
      <c r="F33" s="5"/>
      <c r="G33" s="4" t="s">
        <v>184</v>
      </c>
      <c r="H33" s="5"/>
      <c r="I33" s="5">
        <v>1</v>
      </c>
      <c r="J33" s="5">
        <v>1</v>
      </c>
      <c r="K33" s="4" t="str">
        <f>HYPERLINK("https://www.hootsuite.com","Hootsuite Inc.")</f>
        <v>Hootsuite Inc.</v>
      </c>
      <c r="L33" s="6">
        <v>1723</v>
      </c>
      <c r="M33" s="6">
        <v>1694</v>
      </c>
      <c r="N33" s="6">
        <v>18</v>
      </c>
      <c r="O33" s="6"/>
      <c r="P33" s="7">
        <v>41472.0804050926</v>
      </c>
      <c r="Q33" s="5" t="s">
        <v>185</v>
      </c>
      <c r="R33" s="5" t="s">
        <v>186</v>
      </c>
      <c r="S33" s="4" t="s">
        <v>187</v>
      </c>
      <c r="T33" s="5"/>
      <c r="U33" s="8" t="str">
        <f>HYPERLINK("https://pbs.twimg.com/profile_images/1316081057524056065/TK2KTS83.jpg","View")</f>
        <v>View</v>
      </c>
    </row>
    <row r="34" spans="1:21">
      <c r="A34" s="3">
        <v>44128.5081828704</v>
      </c>
      <c r="B34" s="4" t="str">
        <f>HYPERLINK("https://twitter.com/PeriodistasdArg","@PeriodistasdArg")</f>
        <v>@PeriodistasdArg</v>
      </c>
      <c r="C34" s="5" t="s">
        <v>188</v>
      </c>
      <c r="D34" s="5" t="s">
        <v>189</v>
      </c>
      <c r="E34" s="4" t="str">
        <f>HYPERLINK("https://twitter.com/PeriodistasdArg/status/1320080565559840776","1320080565559840776")</f>
        <v>1320080565559840776</v>
      </c>
      <c r="F34" s="5"/>
      <c r="G34" s="4" t="s">
        <v>190</v>
      </c>
      <c r="H34" s="5"/>
      <c r="I34" s="5">
        <v>1</v>
      </c>
      <c r="J34" s="5">
        <v>3</v>
      </c>
      <c r="K34" s="4" t="str">
        <f>HYPERLINK("https://mobile.twitter.com","Twitter Web App")</f>
        <v>Twitter Web App</v>
      </c>
      <c r="L34" s="6">
        <v>7720</v>
      </c>
      <c r="M34" s="6">
        <v>286</v>
      </c>
      <c r="N34" s="6">
        <v>0</v>
      </c>
      <c r="O34" s="6"/>
      <c r="P34" s="7">
        <v>43282.6934027778</v>
      </c>
      <c r="Q34" s="5"/>
      <c r="R34" s="5" t="s">
        <v>191</v>
      </c>
      <c r="S34" s="5"/>
      <c r="T34" s="5"/>
      <c r="U34" s="8" t="str">
        <f>HYPERLINK("https://pbs.twimg.com/profile_images/1208443167466512384/KKDpAb9-.jpg","View")</f>
        <v>View</v>
      </c>
    </row>
    <row r="35" spans="1:21">
      <c r="A35" s="3">
        <v>44128.5065046296</v>
      </c>
      <c r="B35" s="4" t="str">
        <f>HYPERLINK("https://twitter.com/asvipad","@asvipad")</f>
        <v>@asvipad</v>
      </c>
      <c r="C35" s="5" t="s">
        <v>192</v>
      </c>
      <c r="D35" s="5" t="s">
        <v>193</v>
      </c>
      <c r="E35" s="4" t="str">
        <f>HYPERLINK("https://twitter.com/asvipad/status/1320079959659106305","1320079959659106305")</f>
        <v>1320079959659106305</v>
      </c>
      <c r="F35" s="5"/>
      <c r="G35" s="4" t="s">
        <v>194</v>
      </c>
      <c r="H35" s="5"/>
      <c r="I35" s="5">
        <v>0</v>
      </c>
      <c r="J35" s="5">
        <v>0</v>
      </c>
      <c r="K35" s="4" t="str">
        <f>HYPERLINK("http://twitter.com/download/android","Twitter for Android")</f>
        <v>Twitter for Android</v>
      </c>
      <c r="L35" s="6">
        <v>99</v>
      </c>
      <c r="M35" s="6">
        <v>24</v>
      </c>
      <c r="N35" s="6">
        <v>1</v>
      </c>
      <c r="O35" s="6"/>
      <c r="P35" s="7">
        <v>42058.736400463</v>
      </c>
      <c r="Q35" s="5" t="s">
        <v>195</v>
      </c>
      <c r="R35" s="5"/>
      <c r="S35" s="4" t="s">
        <v>196</v>
      </c>
      <c r="T35" s="5"/>
      <c r="U35" s="8" t="str">
        <f>HYPERLINK("https://pbs.twimg.com/profile_images/808280521813950466/UyoEp2oy.jpg","View")</f>
        <v>View</v>
      </c>
    </row>
    <row r="36" spans="1:21">
      <c r="A36" s="3">
        <v>44128.5006944444</v>
      </c>
      <c r="B36" s="4" t="str">
        <f>HYPERLINK("https://twitter.com/SaprissaOficial","@SaprissaOficial")</f>
        <v>@SaprissaOficial</v>
      </c>
      <c r="C36" s="5" t="s">
        <v>197</v>
      </c>
      <c r="D36" s="5" t="s">
        <v>198</v>
      </c>
      <c r="E36" s="4" t="str">
        <f>HYPERLINK("https://twitter.com/SaprissaOficial/status/1320077851534725121","1320077851534725121")</f>
        <v>1320077851534725121</v>
      </c>
      <c r="F36" s="5"/>
      <c r="G36" s="4" t="s">
        <v>199</v>
      </c>
      <c r="H36" s="5"/>
      <c r="I36" s="5">
        <v>3</v>
      </c>
      <c r="J36" s="5">
        <v>55</v>
      </c>
      <c r="K36" s="4" t="str">
        <f>HYPERLINK("https://mobile.twitter.com","Twitter Web App")</f>
        <v>Twitter Web App</v>
      </c>
      <c r="L36" s="6">
        <v>169716</v>
      </c>
      <c r="M36" s="6">
        <v>443</v>
      </c>
      <c r="N36" s="6">
        <v>311</v>
      </c>
      <c r="O36" s="6" t="s">
        <v>78</v>
      </c>
      <c r="P36" s="7">
        <v>40065.3661111111</v>
      </c>
      <c r="Q36" s="5" t="s">
        <v>200</v>
      </c>
      <c r="R36" s="5" t="s">
        <v>201</v>
      </c>
      <c r="S36" s="4" t="s">
        <v>202</v>
      </c>
      <c r="T36" s="5"/>
      <c r="U36" s="8" t="str">
        <f>HYPERLINK("https://pbs.twimg.com/profile_images/1190285974712016896/2uWkFI21.png","View")</f>
        <v>View</v>
      </c>
    </row>
    <row r="37" spans="1:21">
      <c r="A37" s="3">
        <v>44128.491087963</v>
      </c>
      <c r="B37" s="4" t="str">
        <f>HYPERLINK("https://twitter.com/guenmecu","@guenmecu")</f>
        <v>@guenmecu</v>
      </c>
      <c r="C37" s="5" t="s">
        <v>203</v>
      </c>
      <c r="D37" s="5" t="s">
        <v>204</v>
      </c>
      <c r="E37" s="4" t="str">
        <f>HYPERLINK("https://twitter.com/guenmecu/status/1320074368920203264","1320074368920203264")</f>
        <v>1320074368920203264</v>
      </c>
      <c r="F37" s="5"/>
      <c r="G37" s="4" t="s">
        <v>205</v>
      </c>
      <c r="H37" s="5"/>
      <c r="I37" s="5">
        <v>3</v>
      </c>
      <c r="J37" s="5">
        <v>0</v>
      </c>
      <c r="K37" s="4" t="str">
        <f t="shared" ref="K37:K40" si="4">HYPERLINK("http://twitter.com/download/android","Twitter for Android")</f>
        <v>Twitter for Android</v>
      </c>
      <c r="L37" s="6">
        <v>576</v>
      </c>
      <c r="M37" s="6">
        <v>550</v>
      </c>
      <c r="N37" s="6">
        <v>0</v>
      </c>
      <c r="O37" s="6"/>
      <c r="P37" s="7">
        <v>40367.681712963</v>
      </c>
      <c r="Q37" s="5" t="s">
        <v>206</v>
      </c>
      <c r="R37" s="5" t="s">
        <v>207</v>
      </c>
      <c r="S37" s="4" t="s">
        <v>208</v>
      </c>
      <c r="T37" s="5"/>
      <c r="U37" s="8" t="str">
        <f>HYPERLINK("https://pbs.twimg.com/profile_images/913583375742640128/q4z8iEmS.jpg","View")</f>
        <v>View</v>
      </c>
    </row>
    <row r="38" spans="1:21">
      <c r="A38" s="3">
        <v>44128.4897916667</v>
      </c>
      <c r="B38" s="4" t="str">
        <f>HYPERLINK("https://twitter.com/HHColectiva","@HHColectiva")</f>
        <v>@HHColectiva</v>
      </c>
      <c r="C38" s="5" t="s">
        <v>209</v>
      </c>
      <c r="D38" s="5" t="s">
        <v>210</v>
      </c>
      <c r="E38" s="4" t="str">
        <f>HYPERLINK("https://twitter.com/HHColectiva/status/1320073901909704705","1320073901909704705")</f>
        <v>1320073901909704705</v>
      </c>
      <c r="F38" s="5"/>
      <c r="G38" s="4" t="s">
        <v>211</v>
      </c>
      <c r="H38" s="5"/>
      <c r="I38" s="5">
        <v>2</v>
      </c>
      <c r="J38" s="5">
        <v>3</v>
      </c>
      <c r="K38" s="4" t="str">
        <f t="shared" si="4"/>
        <v>Twitter for Android</v>
      </c>
      <c r="L38" s="6">
        <v>314</v>
      </c>
      <c r="M38" s="6">
        <v>249</v>
      </c>
      <c r="N38" s="6">
        <v>1</v>
      </c>
      <c r="O38" s="6"/>
      <c r="P38" s="7">
        <v>43976.5656828704</v>
      </c>
      <c r="Q38" s="5" t="s">
        <v>212</v>
      </c>
      <c r="R38" s="5" t="s">
        <v>213</v>
      </c>
      <c r="S38" s="5"/>
      <c r="T38" s="5"/>
      <c r="U38" s="8" t="str">
        <f>HYPERLINK("https://pbs.twimg.com/profile_images/1299448346524946432/n83jLRhY.jpg","View")</f>
        <v>View</v>
      </c>
    </row>
    <row r="39" spans="1:21">
      <c r="A39" s="3">
        <v>44128.4876388889</v>
      </c>
      <c r="B39" s="4" t="str">
        <f>HYPERLINK("https://twitter.com/OscarZacca","@OscarZacca")</f>
        <v>@OscarZacca</v>
      </c>
      <c r="C39" s="5" t="s">
        <v>214</v>
      </c>
      <c r="D39" s="5" t="s">
        <v>215</v>
      </c>
      <c r="E39" s="4" t="str">
        <f>HYPERLINK("https://twitter.com/OscarZacca/status/1320073120070406147","1320073120070406147")</f>
        <v>1320073120070406147</v>
      </c>
      <c r="F39" s="5" t="s">
        <v>216</v>
      </c>
      <c r="G39" s="5"/>
      <c r="H39" s="5"/>
      <c r="I39" s="5">
        <v>2</v>
      </c>
      <c r="J39" s="5">
        <v>1</v>
      </c>
      <c r="K39" s="4" t="str">
        <f t="shared" si="4"/>
        <v>Twitter for Android</v>
      </c>
      <c r="L39" s="6">
        <v>341</v>
      </c>
      <c r="M39" s="6">
        <v>75</v>
      </c>
      <c r="N39" s="6">
        <v>0</v>
      </c>
      <c r="O39" s="6"/>
      <c r="P39" s="7">
        <v>40864.1610300926</v>
      </c>
      <c r="Q39" s="5" t="s">
        <v>217</v>
      </c>
      <c r="R39" s="5" t="s">
        <v>218</v>
      </c>
      <c r="S39" s="5"/>
      <c r="T39" s="5"/>
      <c r="U39" s="8" t="str">
        <f>HYPERLINK("https://pbs.twimg.com/profile_images/525120745911775232/hgTm0xNK.jpeg","View")</f>
        <v>View</v>
      </c>
    </row>
    <row r="40" spans="1:21">
      <c r="A40" s="3">
        <v>44128.4793518519</v>
      </c>
      <c r="B40" s="4" t="str">
        <f>HYPERLINK("https://twitter.com/IthathyIturburu","@IthathyIturburu")</f>
        <v>@IthathyIturburu</v>
      </c>
      <c r="C40" s="5" t="s">
        <v>219</v>
      </c>
      <c r="D40" s="5" t="s">
        <v>220</v>
      </c>
      <c r="E40" s="4" t="str">
        <f>HYPERLINK("https://twitter.com/IthathyIturburu/status/1320070118995599360","1320070118995599360")</f>
        <v>1320070118995599360</v>
      </c>
      <c r="F40" s="5"/>
      <c r="G40" s="5"/>
      <c r="H40" s="5"/>
      <c r="I40" s="5">
        <v>0</v>
      </c>
      <c r="J40" s="5">
        <v>0</v>
      </c>
      <c r="K40" s="4" t="str">
        <f t="shared" si="4"/>
        <v>Twitter for Android</v>
      </c>
      <c r="L40" s="6">
        <v>1119</v>
      </c>
      <c r="M40" s="6">
        <v>913</v>
      </c>
      <c r="N40" s="6">
        <v>6</v>
      </c>
      <c r="O40" s="6"/>
      <c r="P40" s="7">
        <v>40277.3118981481</v>
      </c>
      <c r="Q40" s="5" t="s">
        <v>221</v>
      </c>
      <c r="R40" s="5" t="s">
        <v>222</v>
      </c>
      <c r="S40" s="5"/>
      <c r="T40" s="5"/>
      <c r="U40" s="8" t="str">
        <f>HYPERLINK("https://pbs.twimg.com/profile_images/1316738570221162496/RIC2SQMf.jpg","View")</f>
        <v>View</v>
      </c>
    </row>
    <row r="41" spans="1:21">
      <c r="A41" s="3">
        <v>44128.4686226852</v>
      </c>
      <c r="B41" s="4" t="str">
        <f>HYPERLINK("https://twitter.com/IpasLatina","@IpasLatina")</f>
        <v>@IpasLatina</v>
      </c>
      <c r="C41" s="5" t="s">
        <v>223</v>
      </c>
      <c r="D41" s="5" t="s">
        <v>224</v>
      </c>
      <c r="E41" s="4" t="str">
        <f>HYPERLINK("https://twitter.com/IpasLatina/status/1320066230359891968","1320066230359891968")</f>
        <v>1320066230359891968</v>
      </c>
      <c r="F41" s="4" t="s">
        <v>225</v>
      </c>
      <c r="G41" s="5"/>
      <c r="H41" s="5"/>
      <c r="I41" s="5">
        <v>2</v>
      </c>
      <c r="J41" s="5">
        <v>0</v>
      </c>
      <c r="K41" s="4" t="str">
        <f>HYPERLINK("https://mobile.twitter.com","Twitter Web App")</f>
        <v>Twitter Web App</v>
      </c>
      <c r="L41" s="6">
        <v>26732</v>
      </c>
      <c r="M41" s="6">
        <v>28005</v>
      </c>
      <c r="N41" s="6">
        <v>253</v>
      </c>
      <c r="O41" s="6"/>
      <c r="P41" s="7">
        <v>40780.6138194444</v>
      </c>
      <c r="Q41" s="5" t="s">
        <v>226</v>
      </c>
      <c r="R41" s="5" t="s">
        <v>227</v>
      </c>
      <c r="S41" s="4" t="s">
        <v>228</v>
      </c>
      <c r="T41" s="5"/>
      <c r="U41" s="8" t="str">
        <f>HYPERLINK("https://pbs.twimg.com/profile_images/463367542342316032/S38oKFKp.png","View")</f>
        <v>View</v>
      </c>
    </row>
    <row r="42" spans="1:21">
      <c r="A42" s="3">
        <v>44128.4680439815</v>
      </c>
      <c r="B42" s="4" t="str">
        <f>HYPERLINK("https://twitter.com/FlorcitaPoli","@FlorcitaPoli")</f>
        <v>@FlorcitaPoli</v>
      </c>
      <c r="C42" s="5" t="s">
        <v>229</v>
      </c>
      <c r="D42" s="5" t="s">
        <v>230</v>
      </c>
      <c r="E42" s="4" t="str">
        <f>HYPERLINK("https://twitter.com/FlorcitaPoli/status/1320066019461894146","1320066019461894146")</f>
        <v>1320066019461894146</v>
      </c>
      <c r="F42" s="4" t="s">
        <v>231</v>
      </c>
      <c r="G42" s="4" t="s">
        <v>232</v>
      </c>
      <c r="H42" s="5"/>
      <c r="I42" s="5">
        <v>0</v>
      </c>
      <c r="J42" s="5">
        <v>0</v>
      </c>
      <c r="K42" s="4" t="str">
        <f>HYPERLINK("http://twitter.com/download/android","Twitter for Android")</f>
        <v>Twitter for Android</v>
      </c>
      <c r="L42" s="6">
        <v>438</v>
      </c>
      <c r="M42" s="6">
        <v>447</v>
      </c>
      <c r="N42" s="6">
        <v>16</v>
      </c>
      <c r="O42" s="6"/>
      <c r="P42" s="7">
        <v>41024.4750694444</v>
      </c>
      <c r="Q42" s="5" t="s">
        <v>233</v>
      </c>
      <c r="R42" s="5" t="s">
        <v>234</v>
      </c>
      <c r="S42" s="4" t="s">
        <v>235</v>
      </c>
      <c r="T42" s="5"/>
      <c r="U42" s="8" t="str">
        <f>HYPERLINK("https://pbs.twimg.com/profile_images/1312029966243180547/pM6oVKX9.jpg","View")</f>
        <v>View</v>
      </c>
    </row>
    <row r="43" spans="1:21">
      <c r="A43" s="3">
        <v>44128.4577083333</v>
      </c>
      <c r="B43" s="4" t="str">
        <f>HYPERLINK("https://twitter.com/ateneapuntocom","@ateneapuntocom")</f>
        <v>@ateneapuntocom</v>
      </c>
      <c r="C43" s="5" t="s">
        <v>236</v>
      </c>
      <c r="D43" s="5" t="s">
        <v>237</v>
      </c>
      <c r="E43" s="4" t="str">
        <f>HYPERLINK("https://twitter.com/ateneapuntocom/status/1320062276070682624","1320062276070682624")</f>
        <v>1320062276070682624</v>
      </c>
      <c r="F43" s="4" t="s">
        <v>238</v>
      </c>
      <c r="G43" s="4" t="s">
        <v>239</v>
      </c>
      <c r="H43" s="5"/>
      <c r="I43" s="5">
        <v>0</v>
      </c>
      <c r="J43" s="5">
        <v>0</v>
      </c>
      <c r="K43" s="4" t="str">
        <f>HYPERLINK("http://twitter.com/download/iphone","Twitter for iPhone")</f>
        <v>Twitter for iPhone</v>
      </c>
      <c r="L43" s="6">
        <v>115</v>
      </c>
      <c r="M43" s="6">
        <v>138</v>
      </c>
      <c r="N43" s="6">
        <v>0</v>
      </c>
      <c r="O43" s="6"/>
      <c r="P43" s="7">
        <v>40690.634224537</v>
      </c>
      <c r="Q43" s="5" t="s">
        <v>240</v>
      </c>
      <c r="R43" s="5" t="s">
        <v>241</v>
      </c>
      <c r="S43" s="4" t="s">
        <v>242</v>
      </c>
      <c r="T43" s="5"/>
      <c r="U43" s="8" t="str">
        <f>HYPERLINK("https://pbs.twimg.com/profile_images/1302779284935901185/Mz_NF42j.jpg","View")</f>
        <v>View</v>
      </c>
    </row>
    <row r="44" spans="1:21">
      <c r="A44" s="3">
        <v>44128.4496296296</v>
      </c>
      <c r="B44" s="4" t="str">
        <f>HYPERLINK("https://twitter.com/evedecolores","@evedecolores")</f>
        <v>@evedecolores</v>
      </c>
      <c r="C44" s="5" t="s">
        <v>243</v>
      </c>
      <c r="D44" s="5" t="s">
        <v>244</v>
      </c>
      <c r="E44" s="4" t="str">
        <f>HYPERLINK("https://twitter.com/evedecolores/status/1320059347452399616","1320059347452399616")</f>
        <v>1320059347452399616</v>
      </c>
      <c r="F44" s="5"/>
      <c r="G44" s="4" t="s">
        <v>245</v>
      </c>
      <c r="H44" s="5"/>
      <c r="I44" s="5">
        <v>0</v>
      </c>
      <c r="J44" s="5">
        <v>1</v>
      </c>
      <c r="K44" s="4" t="str">
        <f t="shared" ref="K44:K49" si="5">HYPERLINK("http://twitter.com/download/android","Twitter for Android")</f>
        <v>Twitter for Android</v>
      </c>
      <c r="L44" s="6">
        <v>6780</v>
      </c>
      <c r="M44" s="6">
        <v>4433</v>
      </c>
      <c r="N44" s="6">
        <v>27</v>
      </c>
      <c r="O44" s="6"/>
      <c r="P44" s="7">
        <v>41382.6644212963</v>
      </c>
      <c r="Q44" s="5" t="s">
        <v>246</v>
      </c>
      <c r="R44" s="5" t="s">
        <v>247</v>
      </c>
      <c r="S44" s="5"/>
      <c r="T44" s="5"/>
      <c r="U44" s="8" t="str">
        <f>HYPERLINK("https://pbs.twimg.com/profile_images/1295111280840396805/xjEy1uYA.jpg","View")</f>
        <v>View</v>
      </c>
    </row>
    <row r="45" spans="1:21">
      <c r="A45" s="3">
        <v>44128.4476388889</v>
      </c>
      <c r="B45" s="4" t="str">
        <f t="shared" ref="B45:B46" si="6">HYPERLINK("https://twitter.com/TheSwitchCL","@TheSwitchCL")</f>
        <v>@TheSwitchCL</v>
      </c>
      <c r="C45" s="5" t="s">
        <v>248</v>
      </c>
      <c r="D45" s="5" t="s">
        <v>249</v>
      </c>
      <c r="E45" s="4" t="str">
        <f>HYPERLINK("https://twitter.com/TheSwitchCL/status/1320058624652283905","1320058624652283905")</f>
        <v>1320058624652283905</v>
      </c>
      <c r="F45" s="5"/>
      <c r="G45" s="4" t="s">
        <v>250</v>
      </c>
      <c r="H45" s="5"/>
      <c r="I45" s="5">
        <v>1</v>
      </c>
      <c r="J45" s="5">
        <v>4</v>
      </c>
      <c r="K45" s="4" t="str">
        <f t="shared" si="5"/>
        <v>Twitter for Android</v>
      </c>
      <c r="L45" s="6">
        <v>41200</v>
      </c>
      <c r="M45" s="6">
        <v>2373</v>
      </c>
      <c r="N45" s="6">
        <v>25</v>
      </c>
      <c r="O45" s="6"/>
      <c r="P45" s="7">
        <v>41930.9211458333</v>
      </c>
      <c r="Q45" s="5" t="s">
        <v>173</v>
      </c>
      <c r="R45" s="5"/>
      <c r="S45" s="5"/>
      <c r="T45" s="5"/>
      <c r="U45" s="8" t="str">
        <f t="shared" ref="U45:U46" si="7">HYPERLINK("https://pbs.twimg.com/profile_images/1286378215439728640/DI2XIsQg.jpg","View")</f>
        <v>View</v>
      </c>
    </row>
    <row r="46" spans="1:21">
      <c r="A46" s="3">
        <v>44128.4439583333</v>
      </c>
      <c r="B46" s="4" t="str">
        <f t="shared" si="6"/>
        <v>@TheSwitchCL</v>
      </c>
      <c r="C46" s="5" t="s">
        <v>248</v>
      </c>
      <c r="D46" s="5" t="s">
        <v>251</v>
      </c>
      <c r="E46" s="4" t="str">
        <f>HYPERLINK("https://twitter.com/TheSwitchCL/status/1320057293115973632","1320057293115973632")</f>
        <v>1320057293115973632</v>
      </c>
      <c r="F46" s="5"/>
      <c r="G46" s="4" t="s">
        <v>252</v>
      </c>
      <c r="H46" s="5"/>
      <c r="I46" s="5">
        <v>2</v>
      </c>
      <c r="J46" s="5">
        <v>5</v>
      </c>
      <c r="K46" s="4" t="str">
        <f t="shared" si="5"/>
        <v>Twitter for Android</v>
      </c>
      <c r="L46" s="6">
        <v>41200</v>
      </c>
      <c r="M46" s="6">
        <v>2373</v>
      </c>
      <c r="N46" s="6">
        <v>25</v>
      </c>
      <c r="O46" s="6"/>
      <c r="P46" s="7">
        <v>41930.9211458333</v>
      </c>
      <c r="Q46" s="5" t="s">
        <v>173</v>
      </c>
      <c r="R46" s="5"/>
      <c r="S46" s="5"/>
      <c r="T46" s="5"/>
      <c r="U46" s="8" t="str">
        <f t="shared" si="7"/>
        <v>View</v>
      </c>
    </row>
    <row r="47" spans="1:21">
      <c r="A47" s="3">
        <v>44128.4426388889</v>
      </c>
      <c r="B47" s="4" t="str">
        <f>HYPERLINK("https://twitter.com/BrendaIsis1","@BrendaIsis1")</f>
        <v>@BrendaIsis1</v>
      </c>
      <c r="C47" s="5" t="s">
        <v>253</v>
      </c>
      <c r="D47" s="5" t="s">
        <v>254</v>
      </c>
      <c r="E47" s="4" t="str">
        <f>HYPERLINK("https://twitter.com/BrendaIsis1/status/1320056813476335624","1320056813476335624")</f>
        <v>1320056813476335624</v>
      </c>
      <c r="F47" s="4" t="s">
        <v>255</v>
      </c>
      <c r="G47" s="4" t="s">
        <v>256</v>
      </c>
      <c r="H47" s="5"/>
      <c r="I47" s="5">
        <v>0</v>
      </c>
      <c r="J47" s="5">
        <v>1</v>
      </c>
      <c r="K47" s="4" t="str">
        <f t="shared" si="5"/>
        <v>Twitter for Android</v>
      </c>
      <c r="L47" s="6">
        <v>20</v>
      </c>
      <c r="M47" s="6">
        <v>64</v>
      </c>
      <c r="N47" s="6">
        <v>0</v>
      </c>
      <c r="O47" s="6"/>
      <c r="P47" s="7">
        <v>41726.765462963</v>
      </c>
      <c r="Q47" s="5"/>
      <c r="R47" s="5"/>
      <c r="S47" s="5"/>
      <c r="T47" s="5"/>
      <c r="U47" s="8" t="str">
        <f>HYPERLINK("https://pbs.twimg.com/profile_images/1318343355684835329/5XbgfsH1.jpg","View")</f>
        <v>View</v>
      </c>
    </row>
    <row r="48" spans="1:21">
      <c r="A48" s="3">
        <v>44128.4418865741</v>
      </c>
      <c r="B48" s="4" t="str">
        <f t="shared" ref="B48:B49" si="8">HYPERLINK("https://twitter.com/TheSwitchCL","@TheSwitchCL")</f>
        <v>@TheSwitchCL</v>
      </c>
      <c r="C48" s="5" t="s">
        <v>248</v>
      </c>
      <c r="D48" s="5" t="s">
        <v>257</v>
      </c>
      <c r="E48" s="4" t="str">
        <f>HYPERLINK("https://twitter.com/TheSwitchCL/status/1320056542050308096","1320056542050308096")</f>
        <v>1320056542050308096</v>
      </c>
      <c r="F48" s="5"/>
      <c r="G48" s="4" t="s">
        <v>258</v>
      </c>
      <c r="H48" s="5"/>
      <c r="I48" s="5">
        <v>1</v>
      </c>
      <c r="J48" s="5">
        <v>5</v>
      </c>
      <c r="K48" s="4" t="str">
        <f t="shared" si="5"/>
        <v>Twitter for Android</v>
      </c>
      <c r="L48" s="6">
        <v>41200</v>
      </c>
      <c r="M48" s="6">
        <v>2373</v>
      </c>
      <c r="N48" s="6">
        <v>25</v>
      </c>
      <c r="O48" s="6"/>
      <c r="P48" s="7">
        <v>41930.9211458333</v>
      </c>
      <c r="Q48" s="5" t="s">
        <v>173</v>
      </c>
      <c r="R48" s="5"/>
      <c r="S48" s="5"/>
      <c r="T48" s="5"/>
      <c r="U48" s="8" t="str">
        <f t="shared" ref="U48:U49" si="9">HYPERLINK("https://pbs.twimg.com/profile_images/1286378215439728640/DI2XIsQg.jpg","View")</f>
        <v>View</v>
      </c>
    </row>
    <row r="49" spans="1:21">
      <c r="A49" s="3">
        <v>44128.4394212963</v>
      </c>
      <c r="B49" s="4" t="str">
        <f t="shared" si="8"/>
        <v>@TheSwitchCL</v>
      </c>
      <c r="C49" s="5" t="s">
        <v>248</v>
      </c>
      <c r="D49" s="5" t="s">
        <v>259</v>
      </c>
      <c r="E49" s="4" t="str">
        <f>HYPERLINK("https://twitter.com/TheSwitchCL/status/1320055646163795968","1320055646163795968")</f>
        <v>1320055646163795968</v>
      </c>
      <c r="F49" s="5"/>
      <c r="G49" s="4" t="s">
        <v>260</v>
      </c>
      <c r="H49" s="5"/>
      <c r="I49" s="5">
        <v>0</v>
      </c>
      <c r="J49" s="5">
        <v>6</v>
      </c>
      <c r="K49" s="4" t="str">
        <f t="shared" si="5"/>
        <v>Twitter for Android</v>
      </c>
      <c r="L49" s="6">
        <v>41200</v>
      </c>
      <c r="M49" s="6">
        <v>2373</v>
      </c>
      <c r="N49" s="6">
        <v>25</v>
      </c>
      <c r="O49" s="6"/>
      <c r="P49" s="7">
        <v>41930.9211458333</v>
      </c>
      <c r="Q49" s="5" t="s">
        <v>173</v>
      </c>
      <c r="R49" s="5"/>
      <c r="S49" s="5"/>
      <c r="T49" s="5"/>
      <c r="U49" s="8" t="str">
        <f t="shared" si="9"/>
        <v>View</v>
      </c>
    </row>
    <row r="50" spans="1:21">
      <c r="A50" s="3">
        <v>44128.4390162037</v>
      </c>
      <c r="B50" s="4" t="str">
        <f>HYPERLINK("https://twitter.com/mariadelucrecia","@mariadelucrecia")</f>
        <v>@mariadelucrecia</v>
      </c>
      <c r="C50" s="5" t="s">
        <v>261</v>
      </c>
      <c r="D50" s="5" t="s">
        <v>262</v>
      </c>
      <c r="E50" s="4" t="str">
        <f>HYPERLINK("https://twitter.com/mariadelucrecia/status/1320055501930057728","1320055501930057728")</f>
        <v>1320055501930057728</v>
      </c>
      <c r="F50" s="5" t="s">
        <v>263</v>
      </c>
      <c r="G50" s="4" t="s">
        <v>264</v>
      </c>
      <c r="H50" s="5"/>
      <c r="I50" s="5">
        <v>0</v>
      </c>
      <c r="J50" s="5">
        <v>1</v>
      </c>
      <c r="K50" s="4" t="str">
        <f>HYPERLINK("http://twitter.com/download/iphone","Twitter for iPhone")</f>
        <v>Twitter for iPhone</v>
      </c>
      <c r="L50" s="6">
        <v>736</v>
      </c>
      <c r="M50" s="6">
        <v>345</v>
      </c>
      <c r="N50" s="6">
        <v>0</v>
      </c>
      <c r="O50" s="6"/>
      <c r="P50" s="7">
        <v>40754.6435069444</v>
      </c>
      <c r="Q50" s="5" t="s">
        <v>265</v>
      </c>
      <c r="R50" s="5" t="s">
        <v>266</v>
      </c>
      <c r="S50" s="4" t="s">
        <v>267</v>
      </c>
      <c r="T50" s="5"/>
      <c r="U50" s="8" t="str">
        <f>HYPERLINK("https://pbs.twimg.com/profile_images/1311677417740808193/tSXlWLmx.jpg","View")</f>
        <v>View</v>
      </c>
    </row>
    <row r="51" spans="1:21">
      <c r="A51" s="3">
        <v>44128.4353356481</v>
      </c>
      <c r="B51" s="4" t="str">
        <f>HYPERLINK("https://twitter.com/angelcaido_yo","@angelcaido_yo")</f>
        <v>@angelcaido_yo</v>
      </c>
      <c r="C51" s="5" t="s">
        <v>268</v>
      </c>
      <c r="D51" s="5" t="s">
        <v>269</v>
      </c>
      <c r="E51" s="4" t="str">
        <f>HYPERLINK("https://twitter.com/angelcaido_yo/status/1320054167260549123","1320054167260549123")</f>
        <v>1320054167260549123</v>
      </c>
      <c r="F51" s="4" t="s">
        <v>270</v>
      </c>
      <c r="G51" s="5"/>
      <c r="H51" s="5"/>
      <c r="I51" s="5">
        <v>0</v>
      </c>
      <c r="J51" s="5">
        <v>0</v>
      </c>
      <c r="K51" s="4" t="str">
        <f t="shared" ref="K51:K52" si="10">HYPERLINK("https://mobile.twitter.com","Twitter Web App")</f>
        <v>Twitter Web App</v>
      </c>
      <c r="L51" s="6">
        <v>3211</v>
      </c>
      <c r="M51" s="6">
        <v>1387</v>
      </c>
      <c r="N51" s="6">
        <v>55</v>
      </c>
      <c r="O51" s="6"/>
      <c r="P51" s="7">
        <v>40138.6449189815</v>
      </c>
      <c r="Q51" s="5" t="s">
        <v>271</v>
      </c>
      <c r="R51" s="5" t="s">
        <v>272</v>
      </c>
      <c r="S51" s="5"/>
      <c r="T51" s="5"/>
      <c r="U51" s="8" t="str">
        <f>HYPERLINK("https://pbs.twimg.com/profile_images/1310094671209787402/AGskzAWS.jpg","View")</f>
        <v>View</v>
      </c>
    </row>
    <row r="52" spans="1:21">
      <c r="A52" s="3">
        <v>44128.434375</v>
      </c>
      <c r="B52" s="4" t="str">
        <f>HYPERLINK("https://twitter.com/Cinefania","@Cinefania")</f>
        <v>@Cinefania</v>
      </c>
      <c r="C52" s="4" t="s">
        <v>273</v>
      </c>
      <c r="D52" s="5" t="s">
        <v>274</v>
      </c>
      <c r="E52" s="4" t="str">
        <f>HYPERLINK("https://twitter.com/Cinefania/status/1320053819292737539","1320053819292737539")</f>
        <v>1320053819292737539</v>
      </c>
      <c r="F52" s="4" t="s">
        <v>275</v>
      </c>
      <c r="G52" s="4" t="s">
        <v>276</v>
      </c>
      <c r="H52" s="5"/>
      <c r="I52" s="5">
        <v>0</v>
      </c>
      <c r="J52" s="5">
        <v>0</v>
      </c>
      <c r="K52" s="4" t="str">
        <f t="shared" si="10"/>
        <v>Twitter Web App</v>
      </c>
      <c r="L52" s="6">
        <v>1423</v>
      </c>
      <c r="M52" s="6">
        <v>556</v>
      </c>
      <c r="N52" s="6">
        <v>22</v>
      </c>
      <c r="O52" s="6"/>
      <c r="P52" s="7">
        <v>40336.8991898148</v>
      </c>
      <c r="Q52" s="5" t="s">
        <v>277</v>
      </c>
      <c r="R52" s="5" t="s">
        <v>278</v>
      </c>
      <c r="S52" s="4" t="s">
        <v>279</v>
      </c>
      <c r="T52" s="5"/>
      <c r="U52" s="8" t="str">
        <f>HYPERLINK("https://pbs.twimg.com/profile_images/909993462573027328/hknfMfuZ.jpg","View")</f>
        <v>View</v>
      </c>
    </row>
    <row r="53" spans="1:21">
      <c r="A53" s="3">
        <v>44128.4255555556</v>
      </c>
      <c r="B53" s="4" t="str">
        <f>HYPERLINK("https://twitter.com/PRparaTodos","@PRparaTodos")</f>
        <v>@PRparaTodos</v>
      </c>
      <c r="C53" s="5" t="s">
        <v>280</v>
      </c>
      <c r="D53" s="5" t="s">
        <v>281</v>
      </c>
      <c r="E53" s="4" t="str">
        <f>HYPERLINK("https://twitter.com/PRparaTodos/status/1320050624738791427","1320050624738791427")</f>
        <v>1320050624738791427</v>
      </c>
      <c r="F53" s="5"/>
      <c r="G53" s="4" t="s">
        <v>282</v>
      </c>
      <c r="H53" s="5"/>
      <c r="I53" s="5">
        <v>0</v>
      </c>
      <c r="J53" s="5">
        <v>0</v>
      </c>
      <c r="K53" s="4" t="str">
        <f t="shared" ref="K53:K54" si="11">HYPERLINK("http://twitter.com/download/iphone","Twitter for iPhone")</f>
        <v>Twitter for iPhone</v>
      </c>
      <c r="L53" s="6">
        <v>5130</v>
      </c>
      <c r="M53" s="6">
        <v>5007</v>
      </c>
      <c r="N53" s="6">
        <v>34</v>
      </c>
      <c r="O53" s="6"/>
      <c r="P53" s="7">
        <v>39988.6649074074</v>
      </c>
      <c r="Q53" s="5" t="s">
        <v>84</v>
      </c>
      <c r="R53" s="5" t="s">
        <v>283</v>
      </c>
      <c r="S53" s="4" t="s">
        <v>284</v>
      </c>
      <c r="T53" s="5"/>
      <c r="U53" s="8" t="str">
        <f>HYPERLINK("https://pbs.twimg.com/profile_images/731943965222567938/CZ-_piWG.jpg","View")</f>
        <v>View</v>
      </c>
    </row>
    <row r="54" spans="1:21">
      <c r="A54" s="3">
        <v>44128.4229976852</v>
      </c>
      <c r="B54" s="4" t="str">
        <f>HYPERLINK("https://twitter.com/SofiaJusto","@SofiaJusto")</f>
        <v>@SofiaJusto</v>
      </c>
      <c r="C54" s="5" t="s">
        <v>285</v>
      </c>
      <c r="D54" s="5" t="s">
        <v>286</v>
      </c>
      <c r="E54" s="4" t="str">
        <f>HYPERLINK("https://twitter.com/SofiaJusto/status/1320049697608912896","1320049697608912896")</f>
        <v>1320049697608912896</v>
      </c>
      <c r="F54" s="5"/>
      <c r="G54" s="4" t="s">
        <v>287</v>
      </c>
      <c r="H54" s="5"/>
      <c r="I54" s="5">
        <v>3</v>
      </c>
      <c r="J54" s="5">
        <v>14</v>
      </c>
      <c r="K54" s="4" t="str">
        <f t="shared" si="11"/>
        <v>Twitter for iPhone</v>
      </c>
      <c r="L54" s="6">
        <v>1064</v>
      </c>
      <c r="M54" s="6">
        <v>375</v>
      </c>
      <c r="N54" s="6">
        <v>3</v>
      </c>
      <c r="O54" s="6"/>
      <c r="P54" s="7">
        <v>40746.5360763889</v>
      </c>
      <c r="Q54" s="5"/>
      <c r="R54" s="5" t="s">
        <v>288</v>
      </c>
      <c r="S54" s="5"/>
      <c r="T54" s="5"/>
      <c r="U54" s="8" t="str">
        <f>HYPERLINK("https://pbs.twimg.com/profile_images/1317189202614910976/SUy2MDJp.jpg","View")</f>
        <v>View</v>
      </c>
    </row>
    <row r="55" spans="1:21">
      <c r="A55" s="3">
        <v>44128.4167476852</v>
      </c>
      <c r="B55" s="4" t="str">
        <f t="shared" ref="B55:B58" si="12">HYPERLINK("https://twitter.com/Drago237","@Drago237")</f>
        <v>@Drago237</v>
      </c>
      <c r="C55" s="5" t="s">
        <v>289</v>
      </c>
      <c r="D55" s="5" t="s">
        <v>290</v>
      </c>
      <c r="E55" s="4" t="str">
        <f>HYPERLINK("https://twitter.com/Drago237/status/1320047429601923074","1320047429601923074")</f>
        <v>1320047429601923074</v>
      </c>
      <c r="F55" s="4" t="s">
        <v>291</v>
      </c>
      <c r="G55" s="5"/>
      <c r="H55" s="5"/>
      <c r="I55" s="5">
        <v>22</v>
      </c>
      <c r="J55" s="5">
        <v>9</v>
      </c>
      <c r="K55" s="4" t="str">
        <f t="shared" ref="K55:K60" si="13">HYPERLINK("http://twitter.com/download/android","Twitter for Android")</f>
        <v>Twitter for Android</v>
      </c>
      <c r="L55" s="6">
        <v>7898</v>
      </c>
      <c r="M55" s="6">
        <v>2480</v>
      </c>
      <c r="N55" s="6">
        <v>78</v>
      </c>
      <c r="O55" s="6"/>
      <c r="P55" s="7">
        <v>40087.3883449074</v>
      </c>
      <c r="Q55" s="5" t="s">
        <v>292</v>
      </c>
      <c r="R55" s="5"/>
      <c r="S55" s="5"/>
      <c r="T55" s="5"/>
      <c r="U55" s="8" t="str">
        <f t="shared" ref="U55:U58" si="14">HYPERLINK("https://pbs.twimg.com/profile_images/872804807823826946/UKapniF6.jpg","View")</f>
        <v>View</v>
      </c>
    </row>
    <row r="56" spans="1:21">
      <c r="A56" s="3">
        <v>44128.4165972222</v>
      </c>
      <c r="B56" s="4" t="str">
        <f t="shared" si="12"/>
        <v>@Drago237</v>
      </c>
      <c r="C56" s="5" t="s">
        <v>289</v>
      </c>
      <c r="D56" s="5" t="s">
        <v>293</v>
      </c>
      <c r="E56" s="4" t="str">
        <f>HYPERLINK("https://twitter.com/Drago237/status/1320047378385276930","1320047378385276930")</f>
        <v>1320047378385276930</v>
      </c>
      <c r="F56" s="4" t="s">
        <v>294</v>
      </c>
      <c r="G56" s="5"/>
      <c r="H56" s="5"/>
      <c r="I56" s="5">
        <v>28</v>
      </c>
      <c r="J56" s="5">
        <v>12</v>
      </c>
      <c r="K56" s="4" t="str">
        <f t="shared" si="13"/>
        <v>Twitter for Android</v>
      </c>
      <c r="L56" s="6">
        <v>7898</v>
      </c>
      <c r="M56" s="6">
        <v>2480</v>
      </c>
      <c r="N56" s="6">
        <v>78</v>
      </c>
      <c r="O56" s="6"/>
      <c r="P56" s="7">
        <v>40087.3883449074</v>
      </c>
      <c r="Q56" s="5" t="s">
        <v>292</v>
      </c>
      <c r="R56" s="5"/>
      <c r="S56" s="5"/>
      <c r="T56" s="5"/>
      <c r="U56" s="8" t="str">
        <f t="shared" si="14"/>
        <v>View</v>
      </c>
    </row>
    <row r="57" spans="1:21">
      <c r="A57" s="3">
        <v>44128.41625</v>
      </c>
      <c r="B57" s="4" t="str">
        <f t="shared" si="12"/>
        <v>@Drago237</v>
      </c>
      <c r="C57" s="5" t="s">
        <v>289</v>
      </c>
      <c r="D57" s="5" t="s">
        <v>295</v>
      </c>
      <c r="E57" s="4" t="str">
        <f>HYPERLINK("https://twitter.com/Drago237/status/1320047251981553664","1320047251981553664")</f>
        <v>1320047251981553664</v>
      </c>
      <c r="F57" s="4" t="s">
        <v>296</v>
      </c>
      <c r="G57" s="5"/>
      <c r="H57" s="5"/>
      <c r="I57" s="5">
        <v>34</v>
      </c>
      <c r="J57" s="5">
        <v>16</v>
      </c>
      <c r="K57" s="4" t="str">
        <f t="shared" si="13"/>
        <v>Twitter for Android</v>
      </c>
      <c r="L57" s="6">
        <v>7898</v>
      </c>
      <c r="M57" s="6">
        <v>2480</v>
      </c>
      <c r="N57" s="6">
        <v>78</v>
      </c>
      <c r="O57" s="6"/>
      <c r="P57" s="7">
        <v>40087.3883449074</v>
      </c>
      <c r="Q57" s="5" t="s">
        <v>292</v>
      </c>
      <c r="R57" s="5"/>
      <c r="S57" s="5"/>
      <c r="T57" s="5"/>
      <c r="U57" s="8" t="str">
        <f t="shared" si="14"/>
        <v>View</v>
      </c>
    </row>
    <row r="58" spans="1:21">
      <c r="A58" s="3">
        <v>44128.4160648148</v>
      </c>
      <c r="B58" s="4" t="str">
        <f t="shared" si="12"/>
        <v>@Drago237</v>
      </c>
      <c r="C58" s="5" t="s">
        <v>289</v>
      </c>
      <c r="D58" s="5" t="s">
        <v>297</v>
      </c>
      <c r="E58" s="4" t="str">
        <f>HYPERLINK("https://twitter.com/Drago237/status/1320047183262003200","1320047183262003200")</f>
        <v>1320047183262003200</v>
      </c>
      <c r="F58" s="4" t="s">
        <v>88</v>
      </c>
      <c r="G58" s="5"/>
      <c r="H58" s="5"/>
      <c r="I58" s="5">
        <v>23</v>
      </c>
      <c r="J58" s="5">
        <v>9</v>
      </c>
      <c r="K58" s="4" t="str">
        <f t="shared" si="13"/>
        <v>Twitter for Android</v>
      </c>
      <c r="L58" s="6">
        <v>7898</v>
      </c>
      <c r="M58" s="6">
        <v>2480</v>
      </c>
      <c r="N58" s="6">
        <v>78</v>
      </c>
      <c r="O58" s="6"/>
      <c r="P58" s="7">
        <v>40087.3883449074</v>
      </c>
      <c r="Q58" s="5" t="s">
        <v>292</v>
      </c>
      <c r="R58" s="5"/>
      <c r="S58" s="5"/>
      <c r="T58" s="5"/>
      <c r="U58" s="8" t="str">
        <f t="shared" si="14"/>
        <v>View</v>
      </c>
    </row>
    <row r="59" spans="1:21">
      <c r="A59" s="3">
        <v>44128.4129398148</v>
      </c>
      <c r="B59" s="4" t="str">
        <f>HYPERLINK("https://twitter.com/Manubrigar","@Manubrigar")</f>
        <v>@Manubrigar</v>
      </c>
      <c r="C59" s="5" t="s">
        <v>298</v>
      </c>
      <c r="D59" s="5" t="s">
        <v>299</v>
      </c>
      <c r="E59" s="4" t="str">
        <f>HYPERLINK("https://twitter.com/Manubrigar/status/1320046050242154496","1320046050242154496")</f>
        <v>1320046050242154496</v>
      </c>
      <c r="F59" s="5"/>
      <c r="G59" s="5"/>
      <c r="H59" s="5"/>
      <c r="I59" s="5">
        <v>0</v>
      </c>
      <c r="J59" s="5">
        <v>0</v>
      </c>
      <c r="K59" s="4" t="str">
        <f t="shared" si="13"/>
        <v>Twitter for Android</v>
      </c>
      <c r="L59" s="6">
        <v>0</v>
      </c>
      <c r="M59" s="6">
        <v>12</v>
      </c>
      <c r="N59" s="6">
        <v>0</v>
      </c>
      <c r="O59" s="6"/>
      <c r="P59" s="7">
        <v>43976.3409722222</v>
      </c>
      <c r="Q59" s="5"/>
      <c r="R59" s="5" t="s">
        <v>300</v>
      </c>
      <c r="S59" s="5"/>
      <c r="T59" s="5"/>
      <c r="U59" s="8" t="str">
        <f>HYPERLINK("https://pbs.twimg.com/profile_images/1264938894442860544/OfyWykol.jpg","View")</f>
        <v>View</v>
      </c>
    </row>
    <row r="60" spans="1:21">
      <c r="A60" s="3">
        <v>44128.411712963</v>
      </c>
      <c r="B60" s="4" t="str">
        <f>HYPERLINK("https://twitter.com/DannyRangelGDL","@DannyRangelGDL")</f>
        <v>@DannyRangelGDL</v>
      </c>
      <c r="C60" s="5" t="s">
        <v>301</v>
      </c>
      <c r="D60" s="5" t="s">
        <v>302</v>
      </c>
      <c r="E60" s="4" t="str">
        <f>HYPERLINK("https://twitter.com/DannyRangelGDL/status/1320045606560276482","1320045606560276482")</f>
        <v>1320045606560276482</v>
      </c>
      <c r="F60" s="5"/>
      <c r="G60" s="4" t="s">
        <v>303</v>
      </c>
      <c r="H60" s="5"/>
      <c r="I60" s="5">
        <v>13</v>
      </c>
      <c r="J60" s="5">
        <v>44</v>
      </c>
      <c r="K60" s="4" t="str">
        <f t="shared" si="13"/>
        <v>Twitter for Android</v>
      </c>
      <c r="L60" s="6">
        <v>8604</v>
      </c>
      <c r="M60" s="6">
        <v>1362</v>
      </c>
      <c r="N60" s="6">
        <v>20</v>
      </c>
      <c r="O60" s="6"/>
      <c r="P60" s="7">
        <v>43407.5925</v>
      </c>
      <c r="Q60" s="5" t="s">
        <v>304</v>
      </c>
      <c r="R60" s="5" t="s">
        <v>305</v>
      </c>
      <c r="S60" s="4" t="s">
        <v>306</v>
      </c>
      <c r="T60" s="5"/>
      <c r="U60" s="8" t="str">
        <f>HYPERLINK("https://pbs.twimg.com/profile_images/1317664873040519169/N6Xxm-pF.jpg","View")</f>
        <v>View</v>
      </c>
    </row>
    <row r="61" spans="1:21">
      <c r="A61" s="3">
        <v>44128.406875</v>
      </c>
      <c r="B61" s="4" t="str">
        <f>HYPERLINK("https://twitter.com/therednotepod","@therednotepod")</f>
        <v>@therednotepod</v>
      </c>
      <c r="C61" s="5" t="s">
        <v>307</v>
      </c>
      <c r="D61" s="5" t="s">
        <v>308</v>
      </c>
      <c r="E61" s="4" t="str">
        <f>HYPERLINK("https://twitter.com/therednotepod/status/1320043853001510913","1320043853001510913")</f>
        <v>1320043853001510913</v>
      </c>
      <c r="F61" s="5"/>
      <c r="G61" s="4" t="s">
        <v>309</v>
      </c>
      <c r="H61" s="5"/>
      <c r="I61" s="5">
        <v>2</v>
      </c>
      <c r="J61" s="5">
        <v>4</v>
      </c>
      <c r="K61" s="4" t="str">
        <f>HYPERLINK("http://twitter.com/download/iphone","Twitter for iPhone")</f>
        <v>Twitter for iPhone</v>
      </c>
      <c r="L61" s="6">
        <v>285</v>
      </c>
      <c r="M61" s="6">
        <v>63</v>
      </c>
      <c r="N61" s="6">
        <v>1</v>
      </c>
      <c r="O61" s="6"/>
      <c r="P61" s="7">
        <v>44095.453125</v>
      </c>
      <c r="Q61" s="5" t="s">
        <v>310</v>
      </c>
      <c r="R61" s="5" t="s">
        <v>311</v>
      </c>
      <c r="S61" s="4" t="s">
        <v>312</v>
      </c>
      <c r="T61" s="5"/>
      <c r="U61" s="8" t="str">
        <f>HYPERLINK("https://pbs.twimg.com/profile_images/1308101867017318400/pWTpCHwd.jpg","View")</f>
        <v>View</v>
      </c>
    </row>
    <row r="62" spans="1:21">
      <c r="A62" s="3">
        <v>44128.3947222222</v>
      </c>
      <c r="B62" s="4" t="str">
        <f>HYPERLINK("https://twitter.com/HagarBlauMak","@HagarBlauMak")</f>
        <v>@HagarBlauMak</v>
      </c>
      <c r="C62" s="5" t="s">
        <v>313</v>
      </c>
      <c r="D62" s="5" t="s">
        <v>314</v>
      </c>
      <c r="E62" s="4" t="str">
        <f>HYPERLINK("https://twitter.com/HagarBlauMak/status/1320039448810237952","1320039448810237952")</f>
        <v>1320039448810237952</v>
      </c>
      <c r="F62" s="5" t="s">
        <v>315</v>
      </c>
      <c r="G62" s="5"/>
      <c r="H62" s="5"/>
      <c r="I62" s="5">
        <v>3</v>
      </c>
      <c r="J62" s="5">
        <v>13</v>
      </c>
      <c r="K62" s="4" t="str">
        <f>HYPERLINK("https://mobile.twitter.com","Twitter Web App")</f>
        <v>Twitter Web App</v>
      </c>
      <c r="L62" s="6">
        <v>1530</v>
      </c>
      <c r="M62" s="6">
        <v>3400</v>
      </c>
      <c r="N62" s="6">
        <v>24</v>
      </c>
      <c r="O62" s="6"/>
      <c r="P62" s="7">
        <v>40715.5331712963</v>
      </c>
      <c r="Q62" s="5" t="s">
        <v>277</v>
      </c>
      <c r="R62" s="5" t="s">
        <v>316</v>
      </c>
      <c r="S62" s="5"/>
      <c r="T62" s="5"/>
      <c r="U62" s="8" t="str">
        <f>HYPERLINK("https://pbs.twimg.com/profile_images/1186848306237980672/LO-kFaOz.jpg","View")</f>
        <v>View</v>
      </c>
    </row>
    <row r="63" spans="1:21">
      <c r="A63" s="3">
        <v>44128.3883680556</v>
      </c>
      <c r="B63" s="4" t="str">
        <f>HYPERLINK("https://twitter.com/Albacion","@Albacion")</f>
        <v>@Albacion</v>
      </c>
      <c r="C63" s="5" t="s">
        <v>317</v>
      </c>
      <c r="D63" s="5" t="s">
        <v>318</v>
      </c>
      <c r="E63" s="4" t="str">
        <f>HYPERLINK("https://twitter.com/Albacion/status/1320037145894072322","1320037145894072322")</f>
        <v>1320037145894072322</v>
      </c>
      <c r="F63" s="4" t="s">
        <v>319</v>
      </c>
      <c r="G63" s="4" t="s">
        <v>320</v>
      </c>
      <c r="H63" s="5"/>
      <c r="I63" s="5">
        <v>2</v>
      </c>
      <c r="J63" s="5">
        <v>4</v>
      </c>
      <c r="K63" s="4" t="str">
        <f>HYPERLINK("http://twitter.com/download/android","Twitter for Android")</f>
        <v>Twitter for Android</v>
      </c>
      <c r="L63" s="6">
        <v>1389</v>
      </c>
      <c r="M63" s="6">
        <v>2247</v>
      </c>
      <c r="N63" s="6">
        <v>53</v>
      </c>
      <c r="O63" s="6"/>
      <c r="P63" s="7">
        <v>40746.4305671296</v>
      </c>
      <c r="Q63" s="5" t="s">
        <v>321</v>
      </c>
      <c r="R63" s="5" t="s">
        <v>322</v>
      </c>
      <c r="S63" s="5"/>
      <c r="T63" s="5"/>
      <c r="U63" s="8" t="str">
        <f>HYPERLINK("https://pbs.twimg.com/profile_images/615104494737731584/0-riYuQE.jpg","View")</f>
        <v>View</v>
      </c>
    </row>
    <row r="64" spans="1:21">
      <c r="A64" s="3">
        <v>44128.3878125</v>
      </c>
      <c r="B64" s="4" t="str">
        <f>HYPERLINK("https://twitter.com/alynmon","@alynmon")</f>
        <v>@alynmon</v>
      </c>
      <c r="C64" s="5" t="s">
        <v>323</v>
      </c>
      <c r="D64" s="5" t="s">
        <v>324</v>
      </c>
      <c r="E64" s="4" t="str">
        <f>HYPERLINK("https://twitter.com/alynmon/status/1320036944273797126","1320036944273797126")</f>
        <v>1320036944273797126</v>
      </c>
      <c r="F64" s="4" t="s">
        <v>325</v>
      </c>
      <c r="G64" s="4" t="s">
        <v>326</v>
      </c>
      <c r="H64" s="5"/>
      <c r="I64" s="5">
        <v>79</v>
      </c>
      <c r="J64" s="5">
        <v>46</v>
      </c>
      <c r="K64" s="4" t="str">
        <f>HYPERLINK("http://twitter.com/download/iphone","Twitter for iPhone")</f>
        <v>Twitter for iPhone</v>
      </c>
      <c r="L64" s="6">
        <v>16938</v>
      </c>
      <c r="M64" s="6">
        <v>2948</v>
      </c>
      <c r="N64" s="6">
        <v>67</v>
      </c>
      <c r="O64" s="6"/>
      <c r="P64" s="7">
        <v>40629.4533912037</v>
      </c>
      <c r="Q64" s="5" t="s">
        <v>327</v>
      </c>
      <c r="R64" s="5" t="s">
        <v>328</v>
      </c>
      <c r="S64" s="4" t="s">
        <v>329</v>
      </c>
      <c r="T64" s="5"/>
      <c r="U64" s="8" t="str">
        <f>HYPERLINK("https://pbs.twimg.com/profile_images/1318072253834162178/gK7GN2bB.jpg","View")</f>
        <v>View</v>
      </c>
    </row>
    <row r="65" spans="1:21">
      <c r="A65" s="3">
        <v>44128.3786689815</v>
      </c>
      <c r="B65" s="4" t="str">
        <f>HYPERLINK("https://twitter.com/NathalyMedinaz","@NathalyMedinaz")</f>
        <v>@NathalyMedinaz</v>
      </c>
      <c r="C65" s="5" t="s">
        <v>330</v>
      </c>
      <c r="D65" s="5" t="s">
        <v>331</v>
      </c>
      <c r="E65" s="4" t="str">
        <f>HYPERLINK("https://twitter.com/NathalyMedinaz/status/1320033631079903243","1320033631079903243")</f>
        <v>1320033631079903243</v>
      </c>
      <c r="F65" s="5"/>
      <c r="G65" s="5"/>
      <c r="H65" s="5"/>
      <c r="I65" s="5">
        <v>1</v>
      </c>
      <c r="J65" s="5">
        <v>2</v>
      </c>
      <c r="K65" s="4" t="str">
        <f>HYPERLINK("http://twitter.com/download/android","Twitter for Android")</f>
        <v>Twitter for Android</v>
      </c>
      <c r="L65" s="6">
        <v>27</v>
      </c>
      <c r="M65" s="6">
        <v>41</v>
      </c>
      <c r="N65" s="6">
        <v>0</v>
      </c>
      <c r="O65" s="6"/>
      <c r="P65" s="7">
        <v>43911.7386111111</v>
      </c>
      <c r="Q65" s="5" t="s">
        <v>332</v>
      </c>
      <c r="R65" s="5" t="s">
        <v>333</v>
      </c>
      <c r="S65" s="5"/>
      <c r="T65" s="5"/>
      <c r="U65" s="8" t="str">
        <f>HYPERLINK("https://pbs.twimg.com/profile_images/1315759662688595968/0sai7kML.jpg","View")</f>
        <v>View</v>
      </c>
    </row>
    <row r="66" spans="1:21">
      <c r="A66" s="3">
        <v>44128.3766087963</v>
      </c>
      <c r="B66" s="4" t="str">
        <f>HYPERLINK("https://twitter.com/Drago237","@Drago237")</f>
        <v>@Drago237</v>
      </c>
      <c r="C66" s="5" t="s">
        <v>289</v>
      </c>
      <c r="D66" s="5" t="s">
        <v>334</v>
      </c>
      <c r="E66" s="4" t="str">
        <f>HYPERLINK("https://twitter.com/Drago237/status/1320032887165562885","1320032887165562885")</f>
        <v>1320032887165562885</v>
      </c>
      <c r="F66" s="5"/>
      <c r="G66" s="4" t="s">
        <v>335</v>
      </c>
      <c r="H66" s="5"/>
      <c r="I66" s="5">
        <v>29</v>
      </c>
      <c r="J66" s="5">
        <v>18</v>
      </c>
      <c r="K66" s="4" t="str">
        <f>HYPERLINK("https://mobile.twitter.com","Twitter Web App")</f>
        <v>Twitter Web App</v>
      </c>
      <c r="L66" s="6">
        <v>7898</v>
      </c>
      <c r="M66" s="6">
        <v>2480</v>
      </c>
      <c r="N66" s="6">
        <v>78</v>
      </c>
      <c r="O66" s="6"/>
      <c r="P66" s="7">
        <v>40087.3883449074</v>
      </c>
      <c r="Q66" s="5" t="s">
        <v>292</v>
      </c>
      <c r="R66" s="5"/>
      <c r="S66" s="5"/>
      <c r="T66" s="5"/>
      <c r="U66" s="8" t="str">
        <f>HYPERLINK("https://pbs.twimg.com/profile_images/872804807823826946/UKapniF6.jpg","View")</f>
        <v>View</v>
      </c>
    </row>
    <row r="67" spans="1:21">
      <c r="A67" s="3">
        <v>44128.3715625</v>
      </c>
      <c r="B67" s="4" t="str">
        <f>HYPERLINK("https://twitter.com/Jose001001001","@Jose001001001")</f>
        <v>@Jose001001001</v>
      </c>
      <c r="C67" s="5" t="s">
        <v>336</v>
      </c>
      <c r="D67" s="5" t="s">
        <v>337</v>
      </c>
      <c r="E67" s="4" t="str">
        <f>HYPERLINK("https://twitter.com/Jose001001001/status/1320031055659831297","1320031055659831297")</f>
        <v>1320031055659831297</v>
      </c>
      <c r="F67" s="5"/>
      <c r="G67" s="5"/>
      <c r="H67" s="5"/>
      <c r="I67" s="5">
        <v>10</v>
      </c>
      <c r="J67" s="5">
        <v>6</v>
      </c>
      <c r="K67" s="4" t="str">
        <f>HYPERLINK("https://www.hootsuite.com","Hootsuite Inc.")</f>
        <v>Hootsuite Inc.</v>
      </c>
      <c r="L67" s="6">
        <v>2901</v>
      </c>
      <c r="M67" s="6">
        <v>2515</v>
      </c>
      <c r="N67" s="6">
        <v>12</v>
      </c>
      <c r="O67" s="6"/>
      <c r="P67" s="7">
        <v>42423.511087963</v>
      </c>
      <c r="Q67" s="5" t="s">
        <v>338</v>
      </c>
      <c r="R67" s="5" t="s">
        <v>339</v>
      </c>
      <c r="S67" s="5"/>
      <c r="T67" s="5"/>
      <c r="U67" s="8" t="str">
        <f>HYPERLINK("https://pbs.twimg.com/profile_images/1320123280339177474/7YMWiDLA.jpg","View")</f>
        <v>View</v>
      </c>
    </row>
    <row r="68" spans="1:21">
      <c r="A68" s="3">
        <v>44128.3638657407</v>
      </c>
      <c r="B68" s="4" t="str">
        <f>HYPERLINK("https://twitter.com/carolacaracola5","@carolacaracola5")</f>
        <v>@carolacaracola5</v>
      </c>
      <c r="C68" s="5" t="s">
        <v>340</v>
      </c>
      <c r="D68" s="5" t="s">
        <v>341</v>
      </c>
      <c r="E68" s="4" t="str">
        <f>HYPERLINK("https://twitter.com/carolacaracola5/status/1320028268209340416","1320028268209340416")</f>
        <v>1320028268209340416</v>
      </c>
      <c r="F68" s="5"/>
      <c r="G68" s="4" t="s">
        <v>342</v>
      </c>
      <c r="H68" s="5"/>
      <c r="I68" s="5">
        <v>13</v>
      </c>
      <c r="J68" s="5">
        <v>7</v>
      </c>
      <c r="K68" s="4" t="str">
        <f>HYPERLINK("http://twitter.com/download/android","Twitter for Android")</f>
        <v>Twitter for Android</v>
      </c>
      <c r="L68" s="6">
        <v>34319</v>
      </c>
      <c r="M68" s="6">
        <v>26886</v>
      </c>
      <c r="N68" s="6">
        <v>241</v>
      </c>
      <c r="O68" s="6"/>
      <c r="P68" s="7">
        <v>41896.3317013889</v>
      </c>
      <c r="Q68" s="5" t="s">
        <v>343</v>
      </c>
      <c r="R68" s="5" t="s">
        <v>344</v>
      </c>
      <c r="S68" s="4" t="s">
        <v>345</v>
      </c>
      <c r="T68" s="5"/>
      <c r="U68" s="8" t="str">
        <f>HYPERLINK("https://pbs.twimg.com/profile_images/1249465784717447170/7zg850bl.jpg","View")</f>
        <v>View</v>
      </c>
    </row>
    <row r="69" spans="1:21">
      <c r="A69" s="3">
        <v>44128.3600694444</v>
      </c>
      <c r="B69" s="4" t="str">
        <f>HYPERLINK("https://twitter.com/jlmrios58","@jlmrios58")</f>
        <v>@jlmrios58</v>
      </c>
      <c r="C69" s="5" t="s">
        <v>346</v>
      </c>
      <c r="D69" s="5" t="s">
        <v>347</v>
      </c>
      <c r="E69" s="4" t="str">
        <f>HYPERLINK("https://twitter.com/jlmrios58/status/1320026893572296704","1320026893572296704")</f>
        <v>1320026893572296704</v>
      </c>
      <c r="F69" s="4" t="s">
        <v>348</v>
      </c>
      <c r="G69" s="5"/>
      <c r="H69" s="5"/>
      <c r="I69" s="5">
        <v>0</v>
      </c>
      <c r="J69" s="5">
        <v>0</v>
      </c>
      <c r="K69" s="4" t="str">
        <f>HYPERLINK("http://twitter.com/download/iphone","Twitter for iPhone")</f>
        <v>Twitter for iPhone</v>
      </c>
      <c r="L69" s="6">
        <v>55</v>
      </c>
      <c r="M69" s="6">
        <v>318</v>
      </c>
      <c r="N69" s="6">
        <v>0</v>
      </c>
      <c r="O69" s="6"/>
      <c r="P69" s="7">
        <v>41432.4896296296</v>
      </c>
      <c r="Q69" s="5" t="s">
        <v>277</v>
      </c>
      <c r="R69" s="5" t="s">
        <v>349</v>
      </c>
      <c r="S69" s="5"/>
      <c r="T69" s="5"/>
      <c r="U69" s="8" t="str">
        <f>HYPERLINK("https://pbs.twimg.com/profile_images/990580847962132480/qCC0Yapk.jpg","View")</f>
        <v>View</v>
      </c>
    </row>
    <row r="70" spans="1:21">
      <c r="A70" s="3">
        <v>44128.3524421296</v>
      </c>
      <c r="B70" s="4" t="str">
        <f>HYPERLINK("https://twitter.com/more70mart","@more70mart")</f>
        <v>@more70mart</v>
      </c>
      <c r="C70" s="5" t="s">
        <v>350</v>
      </c>
      <c r="D70" s="5" t="s">
        <v>351</v>
      </c>
      <c r="E70" s="4" t="str">
        <f>HYPERLINK("https://twitter.com/more70mart/status/1320024126623522816","1320024126623522816")</f>
        <v>1320024126623522816</v>
      </c>
      <c r="F70" s="5"/>
      <c r="G70" s="4" t="s">
        <v>352</v>
      </c>
      <c r="H70" s="5"/>
      <c r="I70" s="5">
        <v>15</v>
      </c>
      <c r="J70" s="5">
        <v>12</v>
      </c>
      <c r="K70" s="4" t="str">
        <f t="shared" ref="K70:K72" si="15">HYPERLINK("http://twitter.com/download/android","Twitter for Android")</f>
        <v>Twitter for Android</v>
      </c>
      <c r="L70" s="6">
        <v>12371</v>
      </c>
      <c r="M70" s="6">
        <v>7767</v>
      </c>
      <c r="N70" s="6">
        <v>9</v>
      </c>
      <c r="O70" s="6"/>
      <c r="P70" s="7">
        <v>41372.6122685185</v>
      </c>
      <c r="Q70" s="5"/>
      <c r="R70" s="5" t="s">
        <v>353</v>
      </c>
      <c r="S70" s="5"/>
      <c r="T70" s="5"/>
      <c r="U70" s="8" t="str">
        <f>HYPERLINK("https://pbs.twimg.com/profile_images/1311452804142292993/Nv1g6vcb.jpg","View")</f>
        <v>View</v>
      </c>
    </row>
    <row r="71" spans="1:21">
      <c r="A71" s="3">
        <v>44128.3437847222</v>
      </c>
      <c r="B71" s="4" t="str">
        <f>HYPERLINK("https://twitter.com/graterolmayFH","@graterolmayFH")</f>
        <v>@graterolmayFH</v>
      </c>
      <c r="C71" s="5" t="s">
        <v>354</v>
      </c>
      <c r="D71" s="5" t="s">
        <v>355</v>
      </c>
      <c r="E71" s="4" t="str">
        <f>HYPERLINK("https://twitter.com/graterolmayFH/status/1320020990718599168","1320020990718599168")</f>
        <v>1320020990718599168</v>
      </c>
      <c r="F71" s="4" t="s">
        <v>356</v>
      </c>
      <c r="G71" s="4" t="s">
        <v>357</v>
      </c>
      <c r="H71" s="5"/>
      <c r="I71" s="5">
        <v>1</v>
      </c>
      <c r="J71" s="5">
        <v>0</v>
      </c>
      <c r="K71" s="4" t="str">
        <f t="shared" si="15"/>
        <v>Twitter for Android</v>
      </c>
      <c r="L71" s="6">
        <v>260</v>
      </c>
      <c r="M71" s="6">
        <v>484</v>
      </c>
      <c r="N71" s="6">
        <v>1</v>
      </c>
      <c r="O71" s="6"/>
      <c r="P71" s="7">
        <v>42694.2659953704</v>
      </c>
      <c r="Q71" s="5" t="s">
        <v>123</v>
      </c>
      <c r="R71" s="5" t="s">
        <v>358</v>
      </c>
      <c r="S71" s="5"/>
      <c r="T71" s="5"/>
      <c r="U71" s="8" t="str">
        <f>HYPERLINK("https://pbs.twimg.com/profile_images/1102316400847306754/psd5kvpU.jpg","View")</f>
        <v>View</v>
      </c>
    </row>
    <row r="72" spans="1:21">
      <c r="A72" s="3">
        <v>44128.3429398148</v>
      </c>
      <c r="B72" s="4" t="str">
        <f>HYPERLINK("https://twitter.com/chelabegodoy","@chelabegodoy")</f>
        <v>@chelabegodoy</v>
      </c>
      <c r="C72" s="5" t="s">
        <v>359</v>
      </c>
      <c r="D72" s="5" t="s">
        <v>360</v>
      </c>
      <c r="E72" s="4" t="str">
        <f>HYPERLINK("https://twitter.com/chelabegodoy/status/1320020681862664198","1320020681862664198")</f>
        <v>1320020681862664198</v>
      </c>
      <c r="F72" s="4" t="s">
        <v>361</v>
      </c>
      <c r="G72" s="5"/>
      <c r="H72" s="5"/>
      <c r="I72" s="5">
        <v>0</v>
      </c>
      <c r="J72" s="5">
        <v>0</v>
      </c>
      <c r="K72" s="4" t="str">
        <f t="shared" si="15"/>
        <v>Twitter for Android</v>
      </c>
      <c r="L72" s="6">
        <v>380</v>
      </c>
      <c r="M72" s="6">
        <v>330</v>
      </c>
      <c r="N72" s="6">
        <v>6</v>
      </c>
      <c r="O72" s="6"/>
      <c r="P72" s="7">
        <v>42404.7076157407</v>
      </c>
      <c r="Q72" s="5" t="s">
        <v>362</v>
      </c>
      <c r="R72" s="5"/>
      <c r="S72" s="5"/>
      <c r="T72" s="5"/>
      <c r="U72" s="8" t="str">
        <f>HYPERLINK("https://pbs.twimg.com/profile_images/1311436130450059265/JHcV48BZ.jpg","View")</f>
        <v>View</v>
      </c>
    </row>
    <row r="73" spans="1:21">
      <c r="A73" s="3">
        <v>44128.3368055556</v>
      </c>
      <c r="B73" s="4" t="str">
        <f t="shared" ref="B73:B74" si="16">HYPERLINK("https://twitter.com/LaMithril","@LaMithril")</f>
        <v>@LaMithril</v>
      </c>
      <c r="C73" s="5" t="s">
        <v>363</v>
      </c>
      <c r="D73" s="5" t="s">
        <v>364</v>
      </c>
      <c r="E73" s="4" t="str">
        <f>HYPERLINK("https://twitter.com/LaMithril/status/1320018460697632770","1320018460697632770")</f>
        <v>1320018460697632770</v>
      </c>
      <c r="F73" s="4" t="s">
        <v>296</v>
      </c>
      <c r="G73" s="5"/>
      <c r="H73" s="5"/>
      <c r="I73" s="5">
        <v>11</v>
      </c>
      <c r="J73" s="5">
        <v>6</v>
      </c>
      <c r="K73" s="4" t="str">
        <f t="shared" ref="K73:K74" si="17">HYPERLINK("https://mobile.twitter.com","Twitter Web App")</f>
        <v>Twitter Web App</v>
      </c>
      <c r="L73" s="6">
        <v>5884</v>
      </c>
      <c r="M73" s="6">
        <v>3476</v>
      </c>
      <c r="N73" s="6">
        <v>15</v>
      </c>
      <c r="O73" s="6"/>
      <c r="P73" s="7">
        <v>41068.4946180556</v>
      </c>
      <c r="Q73" s="5" t="s">
        <v>365</v>
      </c>
      <c r="R73" s="5" t="s">
        <v>366</v>
      </c>
      <c r="S73" s="5"/>
      <c r="T73" s="5"/>
      <c r="U73" s="8" t="str">
        <f t="shared" ref="U73:U74" si="18">HYPERLINK("https://pbs.twimg.com/profile_images/1318946029929070592/YKtlLdYb.jpg","View")</f>
        <v>View</v>
      </c>
    </row>
    <row r="74" spans="1:21">
      <c r="A74" s="3">
        <v>44128.3340277778</v>
      </c>
      <c r="B74" s="4" t="str">
        <f t="shared" si="16"/>
        <v>@LaMithril</v>
      </c>
      <c r="C74" s="5" t="s">
        <v>363</v>
      </c>
      <c r="D74" s="5" t="s">
        <v>367</v>
      </c>
      <c r="E74" s="4" t="str">
        <f>HYPERLINK("https://twitter.com/LaMithril/status/1320017453707976705","1320017453707976705")</f>
        <v>1320017453707976705</v>
      </c>
      <c r="F74" s="4" t="s">
        <v>88</v>
      </c>
      <c r="G74" s="5"/>
      <c r="H74" s="5"/>
      <c r="I74" s="5">
        <v>16</v>
      </c>
      <c r="J74" s="5">
        <v>10</v>
      </c>
      <c r="K74" s="4" t="str">
        <f t="shared" si="17"/>
        <v>Twitter Web App</v>
      </c>
      <c r="L74" s="6">
        <v>5884</v>
      </c>
      <c r="M74" s="6">
        <v>3476</v>
      </c>
      <c r="N74" s="6">
        <v>15</v>
      </c>
      <c r="O74" s="6"/>
      <c r="P74" s="7">
        <v>41068.4946180556</v>
      </c>
      <c r="Q74" s="5" t="s">
        <v>365</v>
      </c>
      <c r="R74" s="5" t="s">
        <v>366</v>
      </c>
      <c r="S74" s="5"/>
      <c r="T74" s="5"/>
      <c r="U74" s="8" t="str">
        <f t="shared" si="18"/>
        <v>View</v>
      </c>
    </row>
    <row r="75" spans="1:21">
      <c r="A75" s="3">
        <v>44128.3335763889</v>
      </c>
      <c r="B75" s="4" t="str">
        <f>HYPERLINK("https://twitter.com/apfcyl","@apfcyl")</f>
        <v>@apfcyl</v>
      </c>
      <c r="C75" s="5" t="s">
        <v>368</v>
      </c>
      <c r="D75" s="5" t="s">
        <v>369</v>
      </c>
      <c r="E75" s="4" t="str">
        <f>HYPERLINK("https://twitter.com/apfcyl/status/1320017290088337408","1320017290088337408")</f>
        <v>1320017290088337408</v>
      </c>
      <c r="F75" s="5"/>
      <c r="G75" s="4" t="s">
        <v>370</v>
      </c>
      <c r="H75" s="5"/>
      <c r="I75" s="5">
        <v>0</v>
      </c>
      <c r="J75" s="5">
        <v>2</v>
      </c>
      <c r="K75" s="4" t="str">
        <f>HYPERLINK("https://www.hootsuite.com","Hootsuite Inc.")</f>
        <v>Hootsuite Inc.</v>
      </c>
      <c r="L75" s="6">
        <v>3743</v>
      </c>
      <c r="M75" s="6">
        <v>391</v>
      </c>
      <c r="N75" s="6">
        <v>53</v>
      </c>
      <c r="O75" s="6"/>
      <c r="P75" s="7">
        <v>43087.6762731481</v>
      </c>
      <c r="Q75" s="5" t="s">
        <v>371</v>
      </c>
      <c r="R75" s="5" t="s">
        <v>372</v>
      </c>
      <c r="S75" s="5"/>
      <c r="T75" s="5"/>
      <c r="U75" s="8" t="str">
        <f>HYPERLINK("https://pbs.twimg.com/profile_images/1145754839885975553/VLKMjs91.jpg","View")</f>
        <v>View</v>
      </c>
    </row>
    <row r="76" spans="1:21">
      <c r="A76" s="3">
        <v>44128.3287847222</v>
      </c>
      <c r="B76" s="4" t="str">
        <f>HYPERLINK("https://twitter.com/modoglitterfm","@modoglitterfm")</f>
        <v>@modoglitterfm</v>
      </c>
      <c r="C76" s="5" t="s">
        <v>373</v>
      </c>
      <c r="D76" s="5" t="s">
        <v>374</v>
      </c>
      <c r="E76" s="4" t="str">
        <f>HYPERLINK("https://twitter.com/modoglitterfm/status/1320015556142039040","1320015556142039040")</f>
        <v>1320015556142039040</v>
      </c>
      <c r="F76" s="5"/>
      <c r="G76" s="4" t="s">
        <v>375</v>
      </c>
      <c r="H76" s="5"/>
      <c r="I76" s="5">
        <v>2</v>
      </c>
      <c r="J76" s="5">
        <v>3</v>
      </c>
      <c r="K76" s="4" t="str">
        <f>HYPERLINK("http://twitter.com/download/iphone","Twitter for iPhone")</f>
        <v>Twitter for iPhone</v>
      </c>
      <c r="L76" s="6">
        <v>388</v>
      </c>
      <c r="M76" s="6">
        <v>244</v>
      </c>
      <c r="N76" s="6">
        <v>3</v>
      </c>
      <c r="O76" s="6"/>
      <c r="P76" s="7">
        <v>43717.3112152778</v>
      </c>
      <c r="Q76" s="5"/>
      <c r="R76" s="5" t="s">
        <v>376</v>
      </c>
      <c r="S76" s="4" t="s">
        <v>377</v>
      </c>
      <c r="T76" s="5"/>
      <c r="U76" s="8" t="str">
        <f>HYPERLINK("https://pbs.twimg.com/profile_images/1179823840748298240/J64TjqZH.jpg","View")</f>
        <v>View</v>
      </c>
    </row>
    <row r="77" spans="1:21">
      <c r="A77" s="3">
        <v>44128.3246990741</v>
      </c>
      <c r="B77" s="4" t="str">
        <f>HYPERLINK("https://twitter.com/Drago237","@Drago237")</f>
        <v>@Drago237</v>
      </c>
      <c r="C77" s="5" t="s">
        <v>289</v>
      </c>
      <c r="D77" s="5" t="s">
        <v>378</v>
      </c>
      <c r="E77" s="4" t="str">
        <f>HYPERLINK("https://twitter.com/Drago237/status/1320014072323149828","1320014072323149828")</f>
        <v>1320014072323149828</v>
      </c>
      <c r="F77" s="5"/>
      <c r="G77" s="4" t="s">
        <v>379</v>
      </c>
      <c r="H77" s="5"/>
      <c r="I77" s="5">
        <v>41</v>
      </c>
      <c r="J77" s="5">
        <v>21</v>
      </c>
      <c r="K77" s="4" t="str">
        <f t="shared" ref="K77:K82" si="19">HYPERLINK("http://twitter.com/download/android","Twitter for Android")</f>
        <v>Twitter for Android</v>
      </c>
      <c r="L77" s="6">
        <v>7898</v>
      </c>
      <c r="M77" s="6">
        <v>2480</v>
      </c>
      <c r="N77" s="6">
        <v>78</v>
      </c>
      <c r="O77" s="6"/>
      <c r="P77" s="7">
        <v>40087.3883449074</v>
      </c>
      <c r="Q77" s="5" t="s">
        <v>292</v>
      </c>
      <c r="R77" s="5"/>
      <c r="S77" s="5"/>
      <c r="T77" s="5"/>
      <c r="U77" s="8" t="str">
        <f>HYPERLINK("https://pbs.twimg.com/profile_images/872804807823826946/UKapniF6.jpg","View")</f>
        <v>View</v>
      </c>
    </row>
    <row r="78" spans="1:21">
      <c r="A78" s="3">
        <v>44128.3086689815</v>
      </c>
      <c r="B78" s="4" t="str">
        <f>HYPERLINK("https://twitter.com/BaladaTurca","@BaladaTurca")</f>
        <v>@BaladaTurca</v>
      </c>
      <c r="C78" s="5" t="s">
        <v>380</v>
      </c>
      <c r="D78" s="5" t="s">
        <v>381</v>
      </c>
      <c r="E78" s="4" t="str">
        <f>HYPERLINK("https://twitter.com/BaladaTurca/status/1320008264579489792","1320008264579489792")</f>
        <v>1320008264579489792</v>
      </c>
      <c r="F78" s="5"/>
      <c r="G78" s="4" t="s">
        <v>382</v>
      </c>
      <c r="H78" s="5"/>
      <c r="I78" s="5">
        <v>0</v>
      </c>
      <c r="J78" s="5">
        <v>1</v>
      </c>
      <c r="K78" s="4" t="str">
        <f t="shared" si="19"/>
        <v>Twitter for Android</v>
      </c>
      <c r="L78" s="6">
        <v>5</v>
      </c>
      <c r="M78" s="6">
        <v>20</v>
      </c>
      <c r="N78" s="6">
        <v>0</v>
      </c>
      <c r="O78" s="6"/>
      <c r="P78" s="7">
        <v>43837.5310532407</v>
      </c>
      <c r="Q78" s="5"/>
      <c r="R78" s="5" t="s">
        <v>383</v>
      </c>
      <c r="S78" s="5"/>
      <c r="T78" s="5"/>
      <c r="U78" s="8" t="str">
        <f>HYPERLINK("https://pbs.twimg.com/profile_images/1214649568551456774/48ARhB9u.jpg","View")</f>
        <v>View</v>
      </c>
    </row>
    <row r="79" spans="1:21">
      <c r="A79" s="3">
        <v>44128.3061111111</v>
      </c>
      <c r="B79" s="4" t="str">
        <f>HYPERLINK("https://twitter.com/x_rxqueen_x","@x_rxqueen_x")</f>
        <v>@x_rxqueen_x</v>
      </c>
      <c r="C79" s="5" t="s">
        <v>384</v>
      </c>
      <c r="D79" s="5" t="s">
        <v>385</v>
      </c>
      <c r="E79" s="4" t="str">
        <f>HYPERLINK("https://twitter.com/x_rxqueen_x/status/1320007336413564929","1320007336413564929")</f>
        <v>1320007336413564929</v>
      </c>
      <c r="F79" s="5"/>
      <c r="G79" s="4" t="s">
        <v>386</v>
      </c>
      <c r="H79" s="5"/>
      <c r="I79" s="5">
        <v>1</v>
      </c>
      <c r="J79" s="5">
        <v>0</v>
      </c>
      <c r="K79" s="4" t="str">
        <f t="shared" si="19"/>
        <v>Twitter for Android</v>
      </c>
      <c r="L79" s="6">
        <v>341</v>
      </c>
      <c r="M79" s="6">
        <v>258</v>
      </c>
      <c r="N79" s="6">
        <v>1</v>
      </c>
      <c r="O79" s="6"/>
      <c r="P79" s="7">
        <v>40837.3923148148</v>
      </c>
      <c r="Q79" s="5"/>
      <c r="R79" s="5" t="s">
        <v>387</v>
      </c>
      <c r="S79" s="5"/>
      <c r="T79" s="5"/>
      <c r="U79" s="8" t="str">
        <f>HYPERLINK("https://pbs.twimg.com/profile_images/1241380393984708608/kVgRUWuA.jpg","View")</f>
        <v>View</v>
      </c>
    </row>
    <row r="80" spans="1:21">
      <c r="A80" s="3">
        <v>44128.3046759259</v>
      </c>
      <c r="B80" s="4" t="str">
        <f>HYPERLINK("https://twitter.com/rielias22","@rielias22")</f>
        <v>@rielias22</v>
      </c>
      <c r="C80" s="5" t="s">
        <v>136</v>
      </c>
      <c r="D80" s="5" t="s">
        <v>388</v>
      </c>
      <c r="E80" s="4" t="str">
        <f>HYPERLINK("https://twitter.com/rielias22/status/1320006816185700355","1320006816185700355")</f>
        <v>1320006816185700355</v>
      </c>
      <c r="F80" s="5" t="s">
        <v>389</v>
      </c>
      <c r="G80" s="5"/>
      <c r="H80" s="5"/>
      <c r="I80" s="5">
        <v>0</v>
      </c>
      <c r="J80" s="5">
        <v>1</v>
      </c>
      <c r="K80" s="4" t="str">
        <f t="shared" si="19"/>
        <v>Twitter for Android</v>
      </c>
      <c r="L80" s="6">
        <v>10642</v>
      </c>
      <c r="M80" s="6">
        <v>9988</v>
      </c>
      <c r="N80" s="6">
        <v>0</v>
      </c>
      <c r="O80" s="6"/>
      <c r="P80" s="7">
        <v>43533.8127546296</v>
      </c>
      <c r="Q80" s="5" t="s">
        <v>139</v>
      </c>
      <c r="R80" s="5" t="s">
        <v>140</v>
      </c>
      <c r="S80" s="5"/>
      <c r="T80" s="5"/>
      <c r="U80" s="8" t="str">
        <f>HYPERLINK("https://pbs.twimg.com/profile_images/1203182703878778880/FnKX7NaZ.jpg","View")</f>
        <v>View</v>
      </c>
    </row>
    <row r="81" spans="1:21">
      <c r="A81" s="3">
        <v>44128.3046643518</v>
      </c>
      <c r="B81" s="4" t="str">
        <f>HYPERLINK("https://twitter.com/olmo_kahlo","@olmo_kahlo")</f>
        <v>@olmo_kahlo</v>
      </c>
      <c r="C81" s="5" t="s">
        <v>390</v>
      </c>
      <c r="D81" s="5" t="s">
        <v>391</v>
      </c>
      <c r="E81" s="4" t="str">
        <f>HYPERLINK("https://twitter.com/olmo_kahlo/status/1320006814944141314","1320006814944141314")</f>
        <v>1320006814944141314</v>
      </c>
      <c r="F81" s="5" t="s">
        <v>392</v>
      </c>
      <c r="G81" s="5"/>
      <c r="H81" s="5"/>
      <c r="I81" s="5">
        <v>0</v>
      </c>
      <c r="J81" s="5">
        <v>2</v>
      </c>
      <c r="K81" s="4" t="str">
        <f t="shared" si="19"/>
        <v>Twitter for Android</v>
      </c>
      <c r="L81" s="6">
        <v>262</v>
      </c>
      <c r="M81" s="6">
        <v>429</v>
      </c>
      <c r="N81" s="6">
        <v>1</v>
      </c>
      <c r="O81" s="6"/>
      <c r="P81" s="7">
        <v>43929.133587963</v>
      </c>
      <c r="Q81" s="5" t="s">
        <v>393</v>
      </c>
      <c r="R81" s="5" t="s">
        <v>394</v>
      </c>
      <c r="S81" s="5"/>
      <c r="T81" s="5"/>
      <c r="U81" s="8" t="str">
        <f>HYPERLINK("https://pbs.twimg.com/profile_images/1296097411237019649/Lc-f2njr.jpg","View")</f>
        <v>View</v>
      </c>
    </row>
    <row r="82" spans="1:21">
      <c r="A82" s="3">
        <v>44128.3043634259</v>
      </c>
      <c r="B82" s="4" t="str">
        <f>HYPERLINK("https://twitter.com/rielias22","@rielias22")</f>
        <v>@rielias22</v>
      </c>
      <c r="C82" s="5" t="s">
        <v>136</v>
      </c>
      <c r="D82" s="5" t="s">
        <v>395</v>
      </c>
      <c r="E82" s="4" t="str">
        <f>HYPERLINK("https://twitter.com/rielias22/status/1320006703828652033","1320006703828652033")</f>
        <v>1320006703828652033</v>
      </c>
      <c r="F82" s="4" t="s">
        <v>396</v>
      </c>
      <c r="G82" s="4" t="s">
        <v>397</v>
      </c>
      <c r="H82" s="5"/>
      <c r="I82" s="5">
        <v>1</v>
      </c>
      <c r="J82" s="5">
        <v>3</v>
      </c>
      <c r="K82" s="4" t="str">
        <f t="shared" si="19"/>
        <v>Twitter for Android</v>
      </c>
      <c r="L82" s="6">
        <v>10642</v>
      </c>
      <c r="M82" s="6">
        <v>9988</v>
      </c>
      <c r="N82" s="6">
        <v>0</v>
      </c>
      <c r="O82" s="6"/>
      <c r="P82" s="7">
        <v>43533.8127546296</v>
      </c>
      <c r="Q82" s="5" t="s">
        <v>139</v>
      </c>
      <c r="R82" s="5" t="s">
        <v>140</v>
      </c>
      <c r="S82" s="5"/>
      <c r="T82" s="5"/>
      <c r="U82" s="8" t="str">
        <f>HYPERLINK("https://pbs.twimg.com/profile_images/1203182703878778880/FnKX7NaZ.jpg","View")</f>
        <v>View</v>
      </c>
    </row>
    <row r="83" spans="1:21">
      <c r="A83" s="3">
        <v>44128.3036574074</v>
      </c>
      <c r="B83" s="4" t="str">
        <f>HYPERLINK("https://twitter.com/geniooidiota","@geniooidiota")</f>
        <v>@geniooidiota</v>
      </c>
      <c r="C83" s="5" t="s">
        <v>398</v>
      </c>
      <c r="D83" s="5" t="s">
        <v>399</v>
      </c>
      <c r="E83" s="4" t="str">
        <f>HYPERLINK("https://twitter.com/geniooidiota/status/1320006448240349185","1320006448240349185")</f>
        <v>1320006448240349185</v>
      </c>
      <c r="F83" s="4" t="s">
        <v>400</v>
      </c>
      <c r="G83" s="5"/>
      <c r="H83" s="5"/>
      <c r="I83" s="5">
        <v>0</v>
      </c>
      <c r="J83" s="5">
        <v>0</v>
      </c>
      <c r="K83" s="4" t="str">
        <f t="shared" ref="K83:K84" si="20">HYPERLINK("http://twitter.com/download/iphone","Twitter for iPhone")</f>
        <v>Twitter for iPhone</v>
      </c>
      <c r="L83" s="6">
        <v>32</v>
      </c>
      <c r="M83" s="6">
        <v>35</v>
      </c>
      <c r="N83" s="6">
        <v>0</v>
      </c>
      <c r="O83" s="6"/>
      <c r="P83" s="7">
        <v>44042.4161574074</v>
      </c>
      <c r="Q83" s="5"/>
      <c r="R83" s="5" t="s">
        <v>401</v>
      </c>
      <c r="S83" s="5"/>
      <c r="T83" s="5"/>
      <c r="U83" s="8" t="str">
        <f>HYPERLINK("https://pbs.twimg.com/profile_images/1288881989748228096/pTcwwKIu.jpg","View")</f>
        <v>View</v>
      </c>
    </row>
    <row r="84" spans="1:21">
      <c r="A84" s="3">
        <v>44128.2946643519</v>
      </c>
      <c r="B84" s="4" t="str">
        <f>HYPERLINK("https://twitter.com/MrsWFlower","@MrsWFlower")</f>
        <v>@MrsWFlower</v>
      </c>
      <c r="C84" s="5" t="s">
        <v>402</v>
      </c>
      <c r="D84" s="5" t="s">
        <v>403</v>
      </c>
      <c r="E84" s="4" t="str">
        <f>HYPERLINK("https://twitter.com/MrsWFlower/status/1320003190453055488","1320003190453055488")</f>
        <v>1320003190453055488</v>
      </c>
      <c r="F84" s="4" t="s">
        <v>404</v>
      </c>
      <c r="G84" s="4" t="s">
        <v>405</v>
      </c>
      <c r="H84" s="5"/>
      <c r="I84" s="5">
        <v>0</v>
      </c>
      <c r="J84" s="5">
        <v>0</v>
      </c>
      <c r="K84" s="4" t="str">
        <f t="shared" si="20"/>
        <v>Twitter for iPhone</v>
      </c>
      <c r="L84" s="6">
        <v>1133</v>
      </c>
      <c r="M84" s="6">
        <v>954</v>
      </c>
      <c r="N84" s="6">
        <v>14</v>
      </c>
      <c r="O84" s="6"/>
      <c r="P84" s="7">
        <v>42642.5652314815</v>
      </c>
      <c r="Q84" s="5" t="s">
        <v>406</v>
      </c>
      <c r="R84" s="5" t="s">
        <v>407</v>
      </c>
      <c r="S84" s="5"/>
      <c r="T84" s="5"/>
      <c r="U84" s="8" t="str">
        <f>HYPERLINK("https://pbs.twimg.com/profile_images/1316161503838580736/FIzM30dU.jpg","View")</f>
        <v>View</v>
      </c>
    </row>
    <row r="85" spans="1:21">
      <c r="A85" s="3">
        <v>44128.2916666667</v>
      </c>
      <c r="B85" s="4" t="str">
        <f>HYPERLINK("https://twitter.com/cyp_noticias","@cyp_noticias")</f>
        <v>@cyp_noticias</v>
      </c>
      <c r="C85" s="5" t="s">
        <v>408</v>
      </c>
      <c r="D85" s="5" t="s">
        <v>409</v>
      </c>
      <c r="E85" s="4" t="str">
        <f>HYPERLINK("https://twitter.com/cyp_noticias/status/1320002104707067904","1320002104707067904")</f>
        <v>1320002104707067904</v>
      </c>
      <c r="F85" s="5"/>
      <c r="G85" s="5"/>
      <c r="H85" s="5"/>
      <c r="I85" s="5">
        <v>0</v>
      </c>
      <c r="J85" s="5">
        <v>0</v>
      </c>
      <c r="K85" s="4" t="str">
        <f>HYPERLINK("https://about.twitter.com/products/tweetdeck","TweetDeck")</f>
        <v>TweetDeck</v>
      </c>
      <c r="L85" s="6">
        <v>753</v>
      </c>
      <c r="M85" s="6">
        <v>801</v>
      </c>
      <c r="N85" s="6">
        <v>18</v>
      </c>
      <c r="O85" s="6"/>
      <c r="P85" s="7">
        <v>42344.1989583333</v>
      </c>
      <c r="Q85" s="5"/>
      <c r="R85" s="5" t="s">
        <v>410</v>
      </c>
      <c r="S85" s="4" t="s">
        <v>411</v>
      </c>
      <c r="T85" s="5"/>
      <c r="U85" s="8" t="str">
        <f>HYPERLINK("https://pbs.twimg.com/profile_images/995436451230777344/TnAqZlST.jpg","View")</f>
        <v>View</v>
      </c>
    </row>
    <row r="86" spans="1:21">
      <c r="A86" s="3">
        <v>44128.286712963</v>
      </c>
      <c r="B86" s="4" t="str">
        <f>HYPERLINK("https://twitter.com/mayjos64","@mayjos64")</f>
        <v>@mayjos64</v>
      </c>
      <c r="C86" s="5" t="s">
        <v>412</v>
      </c>
      <c r="D86" s="5" t="s">
        <v>413</v>
      </c>
      <c r="E86" s="4" t="str">
        <f>HYPERLINK("https://twitter.com/mayjos64/status/1320000309306023936","1320000309306023936")</f>
        <v>1320000309306023936</v>
      </c>
      <c r="F86" s="5"/>
      <c r="G86" s="5" t="s">
        <v>414</v>
      </c>
      <c r="H86" s="5"/>
      <c r="I86" s="5">
        <v>0</v>
      </c>
      <c r="J86" s="5">
        <v>1</v>
      </c>
      <c r="K86" s="4" t="str">
        <f>HYPERLINK("http://twitter.com/download/android","Twitter for Android")</f>
        <v>Twitter for Android</v>
      </c>
      <c r="L86" s="6">
        <v>1469</v>
      </c>
      <c r="M86" s="6">
        <v>709</v>
      </c>
      <c r="N86" s="6">
        <v>6</v>
      </c>
      <c r="O86" s="6"/>
      <c r="P86" s="7">
        <v>40219.3012615741</v>
      </c>
      <c r="Q86" s="5" t="s">
        <v>415</v>
      </c>
      <c r="R86" s="5" t="s">
        <v>416</v>
      </c>
      <c r="S86" s="5"/>
      <c r="T86" s="5"/>
      <c r="U86" s="8" t="str">
        <f>HYPERLINK("https://pbs.twimg.com/profile_images/1237509792198840322/ZIAYM79j.jpg","View")</f>
        <v>View</v>
      </c>
    </row>
    <row r="87" spans="1:21">
      <c r="A87" s="3">
        <v>44128.2812847222</v>
      </c>
      <c r="B87" s="4" t="str">
        <f>HYPERLINK("https://twitter.com/Jose001001001","@Jose001001001")</f>
        <v>@Jose001001001</v>
      </c>
      <c r="C87" s="5" t="s">
        <v>336</v>
      </c>
      <c r="D87" s="5" t="s">
        <v>417</v>
      </c>
      <c r="E87" s="4" t="str">
        <f>HYPERLINK("https://twitter.com/Jose001001001/status/1319998338960363520","1319998338960363520")</f>
        <v>1319998338960363520</v>
      </c>
      <c r="F87" s="5"/>
      <c r="G87" s="5"/>
      <c r="H87" s="5"/>
      <c r="I87" s="5">
        <v>3</v>
      </c>
      <c r="J87" s="5">
        <v>1</v>
      </c>
      <c r="K87" s="4" t="str">
        <f>HYPERLINK("https://www.hootsuite.com","Hootsuite Inc.")</f>
        <v>Hootsuite Inc.</v>
      </c>
      <c r="L87" s="6">
        <v>2901</v>
      </c>
      <c r="M87" s="6">
        <v>2515</v>
      </c>
      <c r="N87" s="6">
        <v>12</v>
      </c>
      <c r="O87" s="6"/>
      <c r="P87" s="7">
        <v>42423.511087963</v>
      </c>
      <c r="Q87" s="5" t="s">
        <v>338</v>
      </c>
      <c r="R87" s="5" t="s">
        <v>339</v>
      </c>
      <c r="S87" s="5"/>
      <c r="T87" s="5"/>
      <c r="U87" s="8" t="str">
        <f>HYPERLINK("https://pbs.twimg.com/profile_images/1320123280339177474/7YMWiDLA.jpg","View")</f>
        <v>View</v>
      </c>
    </row>
    <row r="88" spans="1:21">
      <c r="A88" s="3">
        <v>44128.2702314815</v>
      </c>
      <c r="B88" s="4" t="str">
        <f>HYPERLINK("https://twitter.com/AngelesMX4","@AngelesMX4")</f>
        <v>@AngelesMX4</v>
      </c>
      <c r="C88" s="5" t="s">
        <v>418</v>
      </c>
      <c r="D88" s="5" t="s">
        <v>419</v>
      </c>
      <c r="E88" s="4" t="str">
        <f>HYPERLINK("https://twitter.com/AngelesMX4/status/1319994336109563904","1319994336109563904")</f>
        <v>1319994336109563904</v>
      </c>
      <c r="F88" s="5"/>
      <c r="G88" s="4" t="s">
        <v>420</v>
      </c>
      <c r="H88" s="5"/>
      <c r="I88" s="5">
        <v>1</v>
      </c>
      <c r="J88" s="5">
        <v>0</v>
      </c>
      <c r="K88" s="4" t="str">
        <f t="shared" ref="K88:K90" si="21">HYPERLINK("http://twitter.com/download/android","Twitter for Android")</f>
        <v>Twitter for Android</v>
      </c>
      <c r="L88" s="6">
        <v>413</v>
      </c>
      <c r="M88" s="6">
        <v>156</v>
      </c>
      <c r="N88" s="6">
        <v>0</v>
      </c>
      <c r="O88" s="6"/>
      <c r="P88" s="7">
        <v>43755.6057523148</v>
      </c>
      <c r="Q88" s="5"/>
      <c r="R88" s="5" t="s">
        <v>421</v>
      </c>
      <c r="S88" s="5"/>
      <c r="T88" s="5"/>
      <c r="U88" s="8" t="str">
        <f>HYPERLINK("https://pbs.twimg.com/profile_images/1184945431236825096/2L7ueqBb.jpg","View")</f>
        <v>View</v>
      </c>
    </row>
    <row r="89" spans="1:21">
      <c r="A89" s="3">
        <v>44128.2628935185</v>
      </c>
      <c r="B89" s="4" t="str">
        <f>HYPERLINK("https://twitter.com/UnitariaA","@UnitariaA")</f>
        <v>@UnitariaA</v>
      </c>
      <c r="C89" s="5" t="s">
        <v>422</v>
      </c>
      <c r="D89" s="5" t="s">
        <v>423</v>
      </c>
      <c r="E89" s="4" t="str">
        <f>HYPERLINK("https://twitter.com/UnitariaA/status/1319991675440291843","1319991675440291843")</f>
        <v>1319991675440291843</v>
      </c>
      <c r="F89" s="4" t="s">
        <v>424</v>
      </c>
      <c r="G89" s="5" t="s">
        <v>425</v>
      </c>
      <c r="H89" s="5"/>
      <c r="I89" s="5">
        <v>2</v>
      </c>
      <c r="J89" s="5">
        <v>2</v>
      </c>
      <c r="K89" s="4" t="str">
        <f t="shared" si="21"/>
        <v>Twitter for Android</v>
      </c>
      <c r="L89" s="6">
        <v>291</v>
      </c>
      <c r="M89" s="6">
        <v>403</v>
      </c>
      <c r="N89" s="6">
        <v>2</v>
      </c>
      <c r="O89" s="6"/>
      <c r="P89" s="7">
        <v>44080.5524421296</v>
      </c>
      <c r="Q89" s="5"/>
      <c r="R89" s="5"/>
      <c r="S89" s="5"/>
      <c r="T89" s="5"/>
      <c r="U89" s="8" t="str">
        <f>HYPERLINK("https://pbs.twimg.com/profile_images/1314317963059703808/nmUzHTGM.jpg","View")</f>
        <v>View</v>
      </c>
    </row>
    <row r="90" spans="1:21">
      <c r="A90" s="3">
        <v>44128.2576851852</v>
      </c>
      <c r="B90" s="4" t="str">
        <f>HYPERLINK("https://twitter.com/_ivandelgado","@_ivandelgado")</f>
        <v>@_ivandelgado</v>
      </c>
      <c r="C90" s="5" t="s">
        <v>426</v>
      </c>
      <c r="D90" s="5" t="s">
        <v>427</v>
      </c>
      <c r="E90" s="4" t="str">
        <f>HYPERLINK("https://twitter.com/_ivandelgado/status/1319989789937074178","1319989789937074178")</f>
        <v>1319989789937074178</v>
      </c>
      <c r="F90" s="4" t="s">
        <v>428</v>
      </c>
      <c r="G90" s="4" t="s">
        <v>429</v>
      </c>
      <c r="H90" s="5"/>
      <c r="I90" s="5">
        <v>0</v>
      </c>
      <c r="J90" s="5">
        <v>0</v>
      </c>
      <c r="K90" s="4" t="str">
        <f t="shared" si="21"/>
        <v>Twitter for Android</v>
      </c>
      <c r="L90" s="6">
        <v>163</v>
      </c>
      <c r="M90" s="6">
        <v>62</v>
      </c>
      <c r="N90" s="6">
        <v>4</v>
      </c>
      <c r="O90" s="6"/>
      <c r="P90" s="7">
        <v>42236.5853472222</v>
      </c>
      <c r="Q90" s="5" t="s">
        <v>430</v>
      </c>
      <c r="R90" s="5" t="s">
        <v>431</v>
      </c>
      <c r="S90" s="5"/>
      <c r="T90" s="5"/>
      <c r="U90" s="8" t="str">
        <f>HYPERLINK("https://pbs.twimg.com/profile_images/645247663869415424/Vtu9DEWW.jpg","View")</f>
        <v>View</v>
      </c>
    </row>
    <row r="91" spans="1:21">
      <c r="A91" s="3">
        <v>44128.2500115741</v>
      </c>
      <c r="B91" s="4" t="str">
        <f>HYPERLINK("https://twitter.com/_interseccional","@_interseccional")</f>
        <v>@_interseccional</v>
      </c>
      <c r="C91" s="5" t="s">
        <v>432</v>
      </c>
      <c r="D91" s="5" t="s">
        <v>433</v>
      </c>
      <c r="E91" s="4" t="str">
        <f>HYPERLINK("https://twitter.com/_interseccional/status/1319987009104965634","1319987009104965634")</f>
        <v>1319987009104965634</v>
      </c>
      <c r="F91" s="5"/>
      <c r="G91" s="4" t="s">
        <v>434</v>
      </c>
      <c r="H91" s="5"/>
      <c r="I91" s="5">
        <v>1</v>
      </c>
      <c r="J91" s="5">
        <v>0</v>
      </c>
      <c r="K91" s="4" t="str">
        <f>HYPERLINK("https://mobile.twitter.com","Twitter Web App")</f>
        <v>Twitter Web App</v>
      </c>
      <c r="L91" s="6">
        <v>207</v>
      </c>
      <c r="M91" s="6">
        <v>214</v>
      </c>
      <c r="N91" s="6">
        <v>3</v>
      </c>
      <c r="O91" s="6"/>
      <c r="P91" s="7">
        <v>43816.5469907407</v>
      </c>
      <c r="Q91" s="5" t="s">
        <v>123</v>
      </c>
      <c r="R91" s="5" t="s">
        <v>435</v>
      </c>
      <c r="S91" s="4" t="s">
        <v>436</v>
      </c>
      <c r="T91" s="5"/>
      <c r="U91" s="8" t="str">
        <f>HYPERLINK("https://pbs.twimg.com/profile_images/1273049233667559425/3QZVs4lo.jpg","View")</f>
        <v>View</v>
      </c>
    </row>
    <row r="92" spans="1:21">
      <c r="A92" s="3">
        <v>44128.2464236111</v>
      </c>
      <c r="B92" s="4" t="str">
        <f>HYPERLINK("https://twitter.com/mayjos64","@mayjos64")</f>
        <v>@mayjos64</v>
      </c>
      <c r="C92" s="5" t="s">
        <v>412</v>
      </c>
      <c r="D92" s="5" t="s">
        <v>437</v>
      </c>
      <c r="E92" s="4" t="str">
        <f>HYPERLINK("https://twitter.com/mayjos64/status/1319985707063140352","1319985707063140352")</f>
        <v>1319985707063140352</v>
      </c>
      <c r="F92" s="4" t="s">
        <v>438</v>
      </c>
      <c r="G92" s="4" t="s">
        <v>439</v>
      </c>
      <c r="H92" s="5"/>
      <c r="I92" s="5">
        <v>0</v>
      </c>
      <c r="J92" s="5">
        <v>1</v>
      </c>
      <c r="K92" s="4" t="str">
        <f t="shared" ref="K92:K95" si="22">HYPERLINK("http://twitter.com/download/android","Twitter for Android")</f>
        <v>Twitter for Android</v>
      </c>
      <c r="L92" s="6">
        <v>1469</v>
      </c>
      <c r="M92" s="6">
        <v>709</v>
      </c>
      <c r="N92" s="6">
        <v>6</v>
      </c>
      <c r="O92" s="6"/>
      <c r="P92" s="7">
        <v>40219.3012615741</v>
      </c>
      <c r="Q92" s="5" t="s">
        <v>415</v>
      </c>
      <c r="R92" s="5" t="s">
        <v>416</v>
      </c>
      <c r="S92" s="5"/>
      <c r="T92" s="5"/>
      <c r="U92" s="8" t="str">
        <f>HYPERLINK("https://pbs.twimg.com/profile_images/1237509792198840322/ZIAYM79j.jpg","View")</f>
        <v>View</v>
      </c>
    </row>
    <row r="93" spans="1:21">
      <c r="A93" s="3">
        <v>44128.2445833333</v>
      </c>
      <c r="B93" s="4" t="str">
        <f>HYPERLINK("https://twitter.com/mariaholley","@mariaholley")</f>
        <v>@mariaholley</v>
      </c>
      <c r="C93" s="5" t="s">
        <v>440</v>
      </c>
      <c r="D93" s="5" t="s">
        <v>441</v>
      </c>
      <c r="E93" s="4" t="str">
        <f>HYPERLINK("https://twitter.com/mariaholley/status/1319985042681102337","1319985042681102337")</f>
        <v>1319985042681102337</v>
      </c>
      <c r="F93" s="5"/>
      <c r="G93" s="5"/>
      <c r="H93" s="5"/>
      <c r="I93" s="5">
        <v>0</v>
      </c>
      <c r="J93" s="5">
        <v>11</v>
      </c>
      <c r="K93" s="4" t="str">
        <f t="shared" si="22"/>
        <v>Twitter for Android</v>
      </c>
      <c r="L93" s="6">
        <v>2125</v>
      </c>
      <c r="M93" s="6">
        <v>1821</v>
      </c>
      <c r="N93" s="6">
        <v>47</v>
      </c>
      <c r="O93" s="6"/>
      <c r="P93" s="7">
        <v>39864.8973032407</v>
      </c>
      <c r="Q93" s="5" t="s">
        <v>442</v>
      </c>
      <c r="R93" s="5" t="s">
        <v>443</v>
      </c>
      <c r="S93" s="5"/>
      <c r="T93" s="5"/>
      <c r="U93" s="8" t="str">
        <f>HYPERLINK("https://pbs.twimg.com/profile_images/1188530650262855680/L-L56rqd.jpg","View")</f>
        <v>View</v>
      </c>
    </row>
    <row r="94" spans="1:21">
      <c r="A94" s="3">
        <v>44128.2142013889</v>
      </c>
      <c r="B94" s="4" t="str">
        <f>HYPERLINK("https://twitter.com/elmundodetrzo","@elmundodetrzo")</f>
        <v>@elmundodetrzo</v>
      </c>
      <c r="C94" s="5" t="s">
        <v>444</v>
      </c>
      <c r="D94" s="5" t="s">
        <v>445</v>
      </c>
      <c r="E94" s="4" t="str">
        <f>HYPERLINK("https://twitter.com/elmundodetrzo/status/1319974029009321984","1319974029009321984")</f>
        <v>1319974029009321984</v>
      </c>
      <c r="F94" s="5"/>
      <c r="G94" s="5"/>
      <c r="H94" s="5"/>
      <c r="I94" s="5">
        <v>0</v>
      </c>
      <c r="J94" s="5">
        <v>2</v>
      </c>
      <c r="K94" s="4" t="str">
        <f t="shared" si="22"/>
        <v>Twitter for Android</v>
      </c>
      <c r="L94" s="6">
        <v>38</v>
      </c>
      <c r="M94" s="6">
        <v>79</v>
      </c>
      <c r="N94" s="6">
        <v>1</v>
      </c>
      <c r="O94" s="6"/>
      <c r="P94" s="7">
        <v>40757.7633680556</v>
      </c>
      <c r="Q94" s="5" t="s">
        <v>446</v>
      </c>
      <c r="R94" s="5" t="s">
        <v>447</v>
      </c>
      <c r="S94" s="5"/>
      <c r="T94" s="5"/>
      <c r="U94" s="8" t="str">
        <f>HYPERLINK("https://pbs.twimg.com/profile_images/1103179315133464578/oqlgm5vl.png","View")</f>
        <v>View</v>
      </c>
    </row>
    <row r="95" spans="1:21">
      <c r="A95" s="3">
        <v>44128.2129166667</v>
      </c>
      <c r="B95" s="4" t="str">
        <f>HYPERLINK("https://twitter.com/enosfonseca","@enosfonseca")</f>
        <v>@enosfonseca</v>
      </c>
      <c r="C95" s="5" t="s">
        <v>448</v>
      </c>
      <c r="D95" s="5" t="s">
        <v>449</v>
      </c>
      <c r="E95" s="4" t="str">
        <f>HYPERLINK("https://twitter.com/enosfonseca/status/1319973563126837250","1319973563126837250")</f>
        <v>1319973563126837250</v>
      </c>
      <c r="F95" s="5" t="s">
        <v>450</v>
      </c>
      <c r="G95" s="5"/>
      <c r="H95" s="5"/>
      <c r="I95" s="5">
        <v>2</v>
      </c>
      <c r="J95" s="5">
        <v>2</v>
      </c>
      <c r="K95" s="4" t="str">
        <f t="shared" si="22"/>
        <v>Twitter for Android</v>
      </c>
      <c r="L95" s="6">
        <v>3458</v>
      </c>
      <c r="M95" s="6">
        <v>3083</v>
      </c>
      <c r="N95" s="6">
        <v>22</v>
      </c>
      <c r="O95" s="6"/>
      <c r="P95" s="7">
        <v>40095.3971875</v>
      </c>
      <c r="Q95" s="5" t="s">
        <v>451</v>
      </c>
      <c r="R95" s="5" t="s">
        <v>452</v>
      </c>
      <c r="S95" s="5"/>
      <c r="T95" s="5"/>
      <c r="U95" s="8" t="str">
        <f>HYPERLINK("https://pbs.twimg.com/profile_images/1315474669080915968/OuOXLhzt.jpg","View")</f>
        <v>View</v>
      </c>
    </row>
    <row r="96" spans="1:21">
      <c r="A96" s="3">
        <v>44128.1886921296</v>
      </c>
      <c r="B96" s="4" t="str">
        <f>HYPERLINK("https://twitter.com/monicaafh","@monicaafh")</f>
        <v>@monicaafh</v>
      </c>
      <c r="C96" s="5" t="s">
        <v>453</v>
      </c>
      <c r="D96" s="5" t="s">
        <v>454</v>
      </c>
      <c r="E96" s="4" t="str">
        <f>HYPERLINK("https://twitter.com/monicaafh/status/1319964784352251904","1319964784352251904")</f>
        <v>1319964784352251904</v>
      </c>
      <c r="F96" s="4" t="s">
        <v>455</v>
      </c>
      <c r="G96" s="4" t="s">
        <v>456</v>
      </c>
      <c r="H96" s="5"/>
      <c r="I96" s="5">
        <v>0</v>
      </c>
      <c r="J96" s="5">
        <v>8</v>
      </c>
      <c r="K96" s="4" t="str">
        <f t="shared" ref="K96:K97" si="23">HYPERLINK("http://twitter.com/download/iphone","Twitter for iPhone")</f>
        <v>Twitter for iPhone</v>
      </c>
      <c r="L96" s="6">
        <v>662</v>
      </c>
      <c r="M96" s="6">
        <v>411</v>
      </c>
      <c r="N96" s="6">
        <v>18</v>
      </c>
      <c r="O96" s="6"/>
      <c r="P96" s="7">
        <v>41592.5021990741</v>
      </c>
      <c r="Q96" s="5" t="s">
        <v>457</v>
      </c>
      <c r="R96" s="5" t="s">
        <v>458</v>
      </c>
      <c r="S96" s="4" t="s">
        <v>459</v>
      </c>
      <c r="T96" s="5"/>
      <c r="U96" s="8" t="str">
        <f>HYPERLINK("https://pbs.twimg.com/profile_images/1304548242693279747/YKrSOGSO.jpg","View")</f>
        <v>View</v>
      </c>
    </row>
    <row r="97" spans="1:21">
      <c r="A97" s="3">
        <v>44128.1446412037</v>
      </c>
      <c r="B97" s="4" t="str">
        <f>HYPERLINK("https://twitter.com/SOYLALITADM","@SOYLALITADM")</f>
        <v>@SOYLALITADM</v>
      </c>
      <c r="C97" s="5" t="s">
        <v>460</v>
      </c>
      <c r="D97" s="5" t="s">
        <v>461</v>
      </c>
      <c r="E97" s="4" t="str">
        <f>HYPERLINK("https://twitter.com/SOYLALITADM/status/1319948823767228416","1319948823767228416")</f>
        <v>1319948823767228416</v>
      </c>
      <c r="F97" s="5" t="s">
        <v>462</v>
      </c>
      <c r="G97" s="5"/>
      <c r="H97" s="5"/>
      <c r="I97" s="5">
        <v>5</v>
      </c>
      <c r="J97" s="5">
        <v>28</v>
      </c>
      <c r="K97" s="4" t="str">
        <f t="shared" si="23"/>
        <v>Twitter for iPhone</v>
      </c>
      <c r="L97" s="6">
        <v>2919</v>
      </c>
      <c r="M97" s="6">
        <v>478</v>
      </c>
      <c r="N97" s="6">
        <v>17</v>
      </c>
      <c r="O97" s="6"/>
      <c r="P97" s="7">
        <v>40447.827974537</v>
      </c>
      <c r="Q97" s="5" t="s">
        <v>463</v>
      </c>
      <c r="R97" s="5" t="s">
        <v>464</v>
      </c>
      <c r="S97" s="5"/>
      <c r="T97" s="5"/>
      <c r="U97" s="8" t="str">
        <f>HYPERLINK("https://pbs.twimg.com/profile_images/1161818144794693634/2uNtZTjX.jpg","View")</f>
        <v>View</v>
      </c>
    </row>
    <row r="98" spans="1:21">
      <c r="A98" s="3">
        <v>44128.127650463</v>
      </c>
      <c r="B98" s="4" t="str">
        <f>HYPERLINK("https://twitter.com/AgenciaBAI","@AgenciaBAI")</f>
        <v>@AgenciaBAI</v>
      </c>
      <c r="C98" s="5" t="s">
        <v>465</v>
      </c>
      <c r="D98" s="5" t="s">
        <v>466</v>
      </c>
      <c r="E98" s="4" t="str">
        <f>HYPERLINK("https://twitter.com/AgenciaBAI/status/1319942667208429573","1319942667208429573")</f>
        <v>1319942667208429573</v>
      </c>
      <c r="F98" s="5"/>
      <c r="G98" s="4" t="s">
        <v>467</v>
      </c>
      <c r="H98" s="5"/>
      <c r="I98" s="5">
        <v>0</v>
      </c>
      <c r="J98" s="5">
        <v>0</v>
      </c>
      <c r="K98" s="4" t="str">
        <f>HYPERLINK("http://twitter.com/download/android","Twitter for Android")</f>
        <v>Twitter for Android</v>
      </c>
      <c r="L98" s="6">
        <v>722</v>
      </c>
      <c r="M98" s="6">
        <v>2420</v>
      </c>
      <c r="N98" s="6">
        <v>0</v>
      </c>
      <c r="O98" s="6"/>
      <c r="P98" s="7">
        <v>42445.5232060185</v>
      </c>
      <c r="Q98" s="5" t="s">
        <v>468</v>
      </c>
      <c r="R98" s="5" t="s">
        <v>469</v>
      </c>
      <c r="S98" s="4" t="s">
        <v>470</v>
      </c>
      <c r="T98" s="5"/>
      <c r="U98" s="8" t="str">
        <f>HYPERLINK("https://pbs.twimg.com/profile_images/1185539342720221184/nvWmWtsw.jpg","View")</f>
        <v>View</v>
      </c>
    </row>
    <row r="99" spans="1:21">
      <c r="A99" s="3">
        <v>44128.1129861111</v>
      </c>
      <c r="B99" s="4" t="str">
        <f>HYPERLINK("https://twitter.com/ACisterniga","@ACisterniga")</f>
        <v>@ACisterniga</v>
      </c>
      <c r="C99" s="5" t="s">
        <v>471</v>
      </c>
      <c r="D99" s="5" t="s">
        <v>472</v>
      </c>
      <c r="E99" s="4" t="str">
        <f>HYPERLINK("https://twitter.com/ACisterniga/status/1319937353079717888","1319937353079717888")</f>
        <v>1319937353079717888</v>
      </c>
      <c r="F99" s="5"/>
      <c r="G99" s="4" t="s">
        <v>473</v>
      </c>
      <c r="H99" s="5"/>
      <c r="I99" s="5">
        <v>0</v>
      </c>
      <c r="J99" s="5">
        <v>1</v>
      </c>
      <c r="K99" s="4" t="str">
        <f>HYPERLINK("http://twitter.com/download/iphone","Twitter for iPhone")</f>
        <v>Twitter for iPhone</v>
      </c>
      <c r="L99" s="6">
        <v>201</v>
      </c>
      <c r="M99" s="6">
        <v>90</v>
      </c>
      <c r="N99" s="6">
        <v>0</v>
      </c>
      <c r="O99" s="6"/>
      <c r="P99" s="7">
        <v>43714.0958217593</v>
      </c>
      <c r="Q99" s="5"/>
      <c r="R99" s="5"/>
      <c r="S99" s="5"/>
      <c r="T99" s="5"/>
      <c r="U99" s="8" t="str">
        <f>HYPERLINK("https://pbs.twimg.com/profile_images/1169903017266532352/g9wiKYlo.jpg","View")</f>
        <v>View</v>
      </c>
    </row>
    <row r="100" spans="1:21">
      <c r="A100" s="3">
        <v>44128.1086111111</v>
      </c>
      <c r="B100" s="4" t="str">
        <f>HYPERLINK("https://twitter.com/puchi20151","@puchi20151")</f>
        <v>@puchi20151</v>
      </c>
      <c r="C100" s="5" t="s">
        <v>474</v>
      </c>
      <c r="D100" s="5" t="s">
        <v>475</v>
      </c>
      <c r="E100" s="4" t="str">
        <f>HYPERLINK("https://twitter.com/puchi20151/status/1319935764470374401","1319935764470374401")</f>
        <v>1319935764470374401</v>
      </c>
      <c r="F100" s="4" t="s">
        <v>476</v>
      </c>
      <c r="G100" s="4" t="s">
        <v>477</v>
      </c>
      <c r="H100" s="5"/>
      <c r="I100" s="5">
        <v>6</v>
      </c>
      <c r="J100" s="5">
        <v>0</v>
      </c>
      <c r="K100" s="4" t="str">
        <f t="shared" ref="K100:K101" si="24">HYPERLINK("http://twitter.com/download/android","Twitter for Android")</f>
        <v>Twitter for Android</v>
      </c>
      <c r="L100" s="6">
        <v>4506</v>
      </c>
      <c r="M100" s="6">
        <v>4987</v>
      </c>
      <c r="N100" s="6">
        <v>2</v>
      </c>
      <c r="O100" s="6"/>
      <c r="P100" s="7">
        <v>42852.7591203704</v>
      </c>
      <c r="Q100" s="5" t="s">
        <v>179</v>
      </c>
      <c r="R100" s="5" t="s">
        <v>478</v>
      </c>
      <c r="S100" s="5"/>
      <c r="T100" s="5"/>
      <c r="U100" s="8" t="str">
        <f>HYPERLINK("https://pbs.twimg.com/profile_images/1319934483613798401/EgHs81cY.jpg","View")</f>
        <v>View</v>
      </c>
    </row>
    <row r="101" spans="1:21">
      <c r="A101" s="3">
        <v>44128.0854050926</v>
      </c>
      <c r="B101" s="4" t="str">
        <f>HYPERLINK("https://twitter.com/_Seleneesgenial","@_Seleneesgenial")</f>
        <v>@_Seleneesgenial</v>
      </c>
      <c r="C101" s="5" t="s">
        <v>479</v>
      </c>
      <c r="D101" s="5" t="s">
        <v>480</v>
      </c>
      <c r="E101" s="4" t="str">
        <f>HYPERLINK("https://twitter.com/_Seleneesgenial/status/1319927354383355904","1319927354383355904")</f>
        <v>1319927354383355904</v>
      </c>
      <c r="F101" s="5"/>
      <c r="G101" s="5"/>
      <c r="H101" s="5"/>
      <c r="I101" s="5">
        <v>0</v>
      </c>
      <c r="J101" s="5">
        <v>0</v>
      </c>
      <c r="K101" s="4" t="str">
        <f t="shared" si="24"/>
        <v>Twitter for Android</v>
      </c>
      <c r="L101" s="6">
        <v>318</v>
      </c>
      <c r="M101" s="6">
        <v>70</v>
      </c>
      <c r="N101" s="6">
        <v>0</v>
      </c>
      <c r="O101" s="6"/>
      <c r="P101" s="7">
        <v>41328.7664236111</v>
      </c>
      <c r="Q101" s="5"/>
      <c r="R101" s="5" t="s">
        <v>481</v>
      </c>
      <c r="S101" s="4" t="s">
        <v>482</v>
      </c>
      <c r="T101" s="5"/>
      <c r="U101" s="8" t="str">
        <f>HYPERLINK("https://pbs.twimg.com/profile_images/1295730124508352512/U5EW7c9p.jpg","View")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F2" r:id="rId2" display="https://twitter.com/JuanGrabois/status/1320050876141260801"/>
    <hyperlink ref="G2" r:id="rId3" display="pic.twitter.com/jyDJsGIwyc"/>
    <hyperlink ref="F3" r:id="rId4" display="https://www.instagram.com/p/CGvnSx7lh36JBXlpS0RZ-WXIALKryisugiWljA0/?igshid=1v7g8qpcqf3qf"/>
    <hyperlink ref="G5" r:id="rId5" display="https://pbs.twimg.com/media/ElINzAxUYAAociz.jpg"/>
    <hyperlink ref="S5" r:id="rId6" display="http://ladomadora.com"/>
    <hyperlink ref="F6" r:id="rId7" display="https://twitter.com/florbarro/status/1319876768082350080"/>
    <hyperlink ref="G6" r:id="rId8" display="https://pbs.twimg.com/media/ElEk6xWXEAA1taZ.jpg"/>
    <hyperlink ref="F7" r:id="rId9" display="https://www.instagram.com/p/CGvkWloJ6gt/?igshid=97x370a1zn7t"/>
    <hyperlink ref="G8" r:id="rId10" display="https://pbs.twimg.com/media/ElILt3HXEAImyPF.jpg"/>
    <hyperlink ref="S8" r:id="rId11" display="http://www.jhonrojas.com"/>
    <hyperlink ref="F9" r:id="rId12" display="https://buff.ly/31EiVXL"/>
    <hyperlink ref="S9" r:id="rId13" display="http://www.mujermexico.com"/>
    <hyperlink ref="G10" r:id="rId14" display="https://pbs.twimg.com/media/ElILZsmXYAQaSrG.jpg"/>
    <hyperlink ref="S10" r:id="rId15" display="http://lunadelsurac.blogspot.com"/>
    <hyperlink ref="G11" r:id="rId16" display="https://pbs.twimg.com/media/ElH7wenWkAc2kPN.jpg"/>
    <hyperlink ref="F12" r:id="rId17" display="https://twitter.com/PabloBechara21/status/1320002111158013952"/>
    <hyperlink ref="S12" r:id="rId18" display="https://www.facebook.com/MiradaMasculina/"/>
    <hyperlink ref="G13" r:id="rId19" display="https://pbs.twimg.com/media/ElICmXIXYAAuRxZ.jpg"/>
    <hyperlink ref="S13" r:id="rId20" display="http://www.instagram.com/sabio28"/>
    <hyperlink ref="F15" r:id="rId21" display="https://www.periodicocentral.mx/2020/pagina-negra/feminicidios/item/23163-feminicidio-75-esperanza-una-mujer-indigena-de-65-anos-fue-asesinada-con-tres-disparos-en-el-rostro-en-naupan"/>
    <hyperlink ref="S15" r:id="rId22" display="https://www.facebook.com/KarenQuirogaAnguiano/"/>
    <hyperlink ref="F16" r:id="rId23" display="https://twitter.com/naiya_de_dragon/status/1319582846147842048"/>
    <hyperlink ref="G16" r:id="rId24" display="https://pbs.twimg.com/media/ElAZmr5XEAEJ8om.jpg"/>
    <hyperlink ref="S16" r:id="rId25" display="http://www.facebook.com/srtasakuritafujoshi"/>
    <hyperlink ref="G17" r:id="rId26" display="https://pbs.twimg.com/media/ElH77BZWAAAmSTA.jpg"/>
    <hyperlink ref="S17" r:id="rId27" display="http://instagram.com/bee_oscura"/>
    <hyperlink ref="F19" r:id="rId28" display="https://www.jornada.com.mx/ultimas/espectaculos/2020/10/18/con-2018las-tres-muertes-de-marisela-escobedo2019-netflix-documenta-el-feminicidio-8386.html"/>
    <hyperlink ref="G21" r:id="rId29" display="https://pbs.twimg.com/media/ElHy3QxWMAAxXpn.jpg"/>
    <hyperlink ref="S22" r:id="rId30" display="https://serviciodeinformacionpublica.com/"/>
    <hyperlink ref="S23" r:id="rId31" display="http://Instagram.com/zanatta_ly/"/>
    <hyperlink ref="F24" r:id="rId32" display="https://vm.tiktok.com/ZSQQkWk7/"/>
    <hyperlink ref="S24" r:id="rId33" display="https://marcomta1993.wixsite.com/marcomataoficial"/>
    <hyperlink ref="G26" r:id="rId34" display="https://pbs.twimg.com/media/ElHn_U_WkAIjWX2.jpg"/>
    <hyperlink ref="F27" r:id="rId35" display="https://twitter.com/niunamenoschile/status/1320090528516657158"/>
    <hyperlink ref="G27" r:id="rId36" display="https://pbs.twimg.com/media/ElHnVsxWkAEgX6C.jpg"/>
    <hyperlink ref="F28" r:id="rId37" display="http://bit.ly/31zZfUS"/>
    <hyperlink ref="G28" r:id="rId38" display="https://pbs.twimg.com/media/ElDfBaRWkAM-y2Y.jpg"/>
    <hyperlink ref="S28" r:id="rId39" display="http://www.elbigdata.mx"/>
    <hyperlink ref="G29" r:id="rId40" display="https://pbs.twimg.com/media/ElHo8I6W0AEY0bR.jpg"/>
    <hyperlink ref="S29" r:id="rId41" display="https://youtu.be/UcNJMvo0Voc"/>
    <hyperlink ref="F30" r:id="rId42" display="https://fb.watch/1kg1whEWLw/"/>
    <hyperlink ref="G31" r:id="rId43" display="https://pbs.twimg.com/media/ElHokrSXgAIbY7k.jpg"/>
    <hyperlink ref="F32" r:id="rId44" display="https://www.mdpya.com.ar/golpeo-a-su-pareja-y-le-fracturo-el-maxilar/"/>
    <hyperlink ref="G32" r:id="rId45" display="https://pbs.twimg.com/media/ElGqXJjXIAID6zS.jpg"/>
    <hyperlink ref="S32" r:id="rId46" display="http://www.mdpya.com.ar"/>
    <hyperlink ref="G33" r:id="rId47" display="https://pbs.twimg.com/media/ElHhUCfXgAEb7wf.jpg"/>
    <hyperlink ref="S33" r:id="rId48" display="https://www.facebook.com/Cultura-por-la-Seguridad-174988496007291/"/>
    <hyperlink ref="G34" r:id="rId49" display="https://pbs.twimg.com/media/ElHc5wPXEAEzoya.jpg"/>
    <hyperlink ref="G35" r:id="rId50" display="pic.twitter.com/XYRe9UgYn5"/>
    <hyperlink ref="S35" r:id="rId51" display="http://www.asvipad.org"/>
    <hyperlink ref="G36" r:id="rId52" display="pic.twitter.com/noRclHeMg6"/>
    <hyperlink ref="S36" r:id="rId53" display="http://www.deportivosaprissa.com/"/>
    <hyperlink ref="G37" r:id="rId54" display="pic.twitter.com/iKsNnA7MQ8"/>
    <hyperlink ref="S37" r:id="rId55" display="https://www.facebook.com/mestrecubillos1"/>
    <hyperlink ref="G38" r:id="rId56" display="https://pbs.twimg.com/media/ElHYN79XgAA8aMG.jpg"/>
    <hyperlink ref="F41" r:id="rId57" display="https://es.globalvoices.org/2020/10/14/las-mujeres-guatemaltecas-cantan-sin-miedo-contra-los-feminicidios/"/>
    <hyperlink ref="S41" r:id="rId58" display="http://www.ipas.org"/>
    <hyperlink ref="F42" r:id="rId59" display="https://twitter.com/Gabolivavelez/status/1320015190906327040"/>
    <hyperlink ref="G42" r:id="rId60" display="https://pbs.twimg.com/media/ElGi0ekW0AAL-H2.jpg"/>
    <hyperlink ref="S42" r:id="rId61" display="http://bienvenidosalghetto.com.ar"/>
    <hyperlink ref="F43" r:id="rId62" display="https://twitter.com/navarrow_me/status/1320046980073140228"/>
    <hyperlink ref="G43" r:id="rId63" display="https://pbs.twimg.com/media/ElG_uo-XgAA9l8C.jpg"/>
    <hyperlink ref="S43" r:id="rId64" display="https://instagram.com/bisuteriayeya?igshid=dko9tr08kyze"/>
    <hyperlink ref="G44" r:id="rId65" display="pic.twitter.com/C5mRhUf7Md"/>
    <hyperlink ref="G45" r:id="rId66" display="pic.twitter.com/tgz9v8nrMD"/>
    <hyperlink ref="G46" r:id="rId67" display="pic.twitter.com/omBL02YoI7"/>
    <hyperlink ref="F47" r:id="rId68" display="https://afondoedomex.com/zona-oriente/video-dramatico-jesus-entro-a-su-casa-y-mato-a-sharlyn-porque-no-quizo-volver-a-ser-su-novia/"/>
    <hyperlink ref="G47" r:id="rId69" display="https://pbs.twimg.com/media/ElHIqerXgAAEiKQ.jpg"/>
    <hyperlink ref="G48" r:id="rId70" display="pic.twitter.com/KP2KL85MZX"/>
    <hyperlink ref="G49" r:id="rId71" display="pic.twitter.com/9kycAkOqDd"/>
    <hyperlink ref="G50" r:id="rId72" display="https://pbs.twimg.com/media/ElBHq9CXYAAxUvo.jpg"/>
    <hyperlink ref="S50" r:id="rId73" display="https://youtu.be/v5tsGcIHWdU"/>
    <hyperlink ref="F51" r:id="rId74" display="https://bit.ly/35vYAF7"/>
    <hyperlink ref="C52" r:id="rId75" display="Cinefania.com"/>
    <hyperlink ref="F52" r:id="rId76" display="http://www.cinefania.com/movie.php/22105/"/>
    <hyperlink ref="G52" r:id="rId77" display="https://pbs.twimg.com/media/ElHF0E9XUAEIn_R.jpg"/>
    <hyperlink ref="S52" r:id="rId78" display="http://www.cinefania.com"/>
    <hyperlink ref="G53" r:id="rId79" display="https://pbs.twimg.com/media/ElHDCokXIAAjABt.jpg"/>
    <hyperlink ref="S53" r:id="rId80" display="http://www.prparatodos.org"/>
    <hyperlink ref="G54" r:id="rId81" display="https://pbs.twimg.com/media/ElHCM8UXgAIMMcd.jpg"/>
    <hyperlink ref="F55" r:id="rId82" display="https://www.periodicocentral.mx/2020/pagina-negra/feminicidios/item/23182-acribillan-a-cuatro-mujeres-en-chihuahua"/>
    <hyperlink ref="F56" r:id="rId83" display="https://www.periodicocentral.mx/2020/pagina-negra/feminicidios/item/22693-raul-mato-a-su-exnovia-en-izucar-porque-la-vio-de-la-mano-con-su-novio-fiscalia-no-lo-investiga-como-feminicidio"/>
    <hyperlink ref="F57" r:id="rId84" display="https://www.periodicocentral.mx/2020/pagina-negra/feminicidios/item/23175-despues-de-dos-anos-encuentra-a-su-hija-pero-en-una-fosa-clandestina-en-sonora"/>
    <hyperlink ref="F58" r:id="rId21" display="https://www.periodicocentral.mx/2020/pagina-negra/feminicidios/item/23163-feminicidio-75-esperanza-una-mujer-indigena-de-65-anos-fue-asesinada-con-tres-disparos-en-el-rostro-en-naupan"/>
    <hyperlink ref="G60" r:id="rId85" display="pic.twitter.com/o7NpgMdjkf"/>
    <hyperlink ref="S60" r:id="rId86" display="http://www.mexlib.org.mx"/>
    <hyperlink ref="G61" r:id="rId87" display="https://pbs.twimg.com/media/ElG84snXIAAsRH4.jpg"/>
    <hyperlink ref="S61" r:id="rId88" display="https://lnk.bio/C9gA"/>
    <hyperlink ref="F63" r:id="rId89" display="https://www.elespanol.com/mujer/actualidad/20200601/ley-micaela-brutal-asesinato-argentina-feminismo-funcionarios/493701570_0.html"/>
    <hyperlink ref="G63" r:id="rId90" display="https://pbs.twimg.com/media/ElG2yaLXUAIGqE-.jpg"/>
    <hyperlink ref="F64" r:id="rId91" display="https://www.animalpolitico.com/lo-que-quiso-decir/feminicidios/"/>
    <hyperlink ref="G64" r:id="rId92" display="pic.twitter.com/rSMOnjkfyq"/>
    <hyperlink ref="S64" r:id="rId93" display="https://www.youtube.com/channel/UCd0l4_HNmNCzaU41YIh5E5g"/>
    <hyperlink ref="G66" r:id="rId94" display="pic.twitter.com/yXxzUFHYxa"/>
    <hyperlink ref="G68" r:id="rId95" display="pic.twitter.com/JFVOFiDGWH"/>
    <hyperlink ref="S68" r:id="rId96" display="https://miercolesderepublica.es/"/>
    <hyperlink ref="F69" r:id="rId97" display="http://chng.it/qBdYjzdQ"/>
    <hyperlink ref="G70" r:id="rId98" display="https://pbs.twimg.com/media/ElGq8qPWMAYwQ-z.jpg"/>
    <hyperlink ref="F71" r:id="rId99" display="https://twitter.com/manuelita1504/status/1319781848835383296"/>
    <hyperlink ref="G71" r:id="rId100" display="https://pbs.twimg.com/media/ElDLhRJWAAAAilU.jpg"/>
    <hyperlink ref="F72" r:id="rId101" display="https://ahora.com.ar/aberrante-frase-del-chelo-delgado-la-denuncia-contra-sebastian-villa-a-todos-nos-ha-pasado-n4218956"/>
    <hyperlink ref="F73" r:id="rId84" display="https://www.periodicocentral.mx/2020/pagina-negra/feminicidios/item/23175-despues-de-dos-anos-encuentra-a-su-hija-pero-en-una-fosa-clandestina-en-sonora"/>
    <hyperlink ref="F74" r:id="rId21" display="https://www.periodicocentral.mx/2020/pagina-negra/feminicidios/item/23163-feminicidio-75-esperanza-una-mujer-indigena-de-65-anos-fue-asesinada-con-tres-disparos-en-el-rostro-en-naupan"/>
    <hyperlink ref="G75" r:id="rId102" display="https://pbs.twimg.com/media/ElGkuuYXIAIye8L.png"/>
    <hyperlink ref="G76" r:id="rId103" display="https://pbs.twimg.com/media/ElGjJapXYAEocex.jpg"/>
    <hyperlink ref="S76" r:id="rId104" display="http://www.youtube.com/c/modoglitter"/>
    <hyperlink ref="G77" r:id="rId105" display="pic.twitter.com/kfWOeVh069"/>
    <hyperlink ref="G78" r:id="rId106" display="https://pbs.twimg.com/media/ElGchUVWkAIWWP7.jpg"/>
    <hyperlink ref="G79" r:id="rId107" display="https://pbs.twimg.com/media/ElGbrSWW0AIoUo6.jpg"/>
    <hyperlink ref="F82" r:id="rId108" display="https://twitter.com/desaparecidaorg/status/1319854956015505409"/>
    <hyperlink ref="G82" r:id="rId109" display="https://pbs.twimg.com/media/ElERFb4XEAE3lAT.jpg"/>
    <hyperlink ref="F83" r:id="rId110" display="https://youtu.be/XzML0hT1dRA"/>
    <hyperlink ref="F84" r:id="rId111" display="https://twitter.com/AgenciaINS/status/1319729580559794181"/>
    <hyperlink ref="G84" r:id="rId112" display="https://pbs.twimg.com/media/ElCe5q8W0AcSZdH.jpg"/>
    <hyperlink ref="S85" r:id="rId113" display="http://www.cypnoticias.com.ar"/>
    <hyperlink ref="G88" r:id="rId114" display="https://pbs.twimg.com/media/ElGP2nCXYAA_Gpv.jpg"/>
    <hyperlink ref="F89" r:id="rId115" display="https://twitter.com/HestiaLibre/status/1319976279148515329"/>
    <hyperlink ref="F90" r:id="rId116" display="https://twitter.com/acristofalo/status/1319809181877178368"/>
    <hyperlink ref="G90" r:id="rId117" display="pic.twitter.com/MToOfr544J"/>
    <hyperlink ref="G91" r:id="rId118" display="https://pbs.twimg.com/media/ElDWC1vWAAAkc-o.jpg"/>
    <hyperlink ref="S91" r:id="rId119" display="https://interseccionalong.blogspot.com/"/>
    <hyperlink ref="F92" r:id="rId120" display="https://twitter.com/dsmolansky/status/1319734377887268865"/>
    <hyperlink ref="G92" r:id="rId121" display="https://pbs.twimg.com/media/ElCjbAsWAAAHjm5.jpg"/>
    <hyperlink ref="F96" r:id="rId122" display="https://twitter.com/lunatikdsas/status/1318925222809161728"/>
    <hyperlink ref="G96" r:id="rId123" display="https://pbs.twimg.com/media/Ek3DfyPX0AA7x0W.jpg"/>
    <hyperlink ref="S96" r:id="rId124" display="http://www.instagram.com/monicaafh"/>
    <hyperlink ref="G98" r:id="rId125" display="https://pbs.twimg.com/media/ElFg3E7XUAAlDSC.jpg"/>
    <hyperlink ref="S98" r:id="rId126" display="http://www.buenosairesinterior.com"/>
    <hyperlink ref="G99" r:id="rId127" display="https://pbs.twimg.com/media/ElFcBguWMAAkVXn.jpg"/>
    <hyperlink ref="F100" r:id="rId128" display="https://twitter.com/desaparecidaorg/status/1319774844649615361"/>
    <hyperlink ref="G100" r:id="rId129" display="https://pbs.twimg.com/media/ElDIOQrXIAIybtz.jpg"/>
    <hyperlink ref="S101" r:id="rId130" display="https://www.facebook.com/Lo-que-siempre-te-quise-decir-108742587339137/"/>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#NiUnaMenos langes -filterretwe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2021-06-01T00:37:03Z</dcterms:created>
  <dcterms:modified xsi:type="dcterms:W3CDTF">2021-06-01T00:37:37Z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