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950"/>
  </bookViews>
  <sheets>
    <sheet name="mujer puta OR zorra langes -fil" sheetId="1" r:id="rId1"/>
    <sheet name="#PongaleBigote langes -filterre" sheetId="2" r:id="rId2"/>
    <sheet name="#Puta langes -filterretweets -f" sheetId="3" r:id="rId3"/>
  </sheets>
  <calcPr calcId="144525"/>
</workbook>
</file>

<file path=xl/sharedStrings.xml><?xml version="1.0" encoding="utf-8"?>
<sst xmlns="http://schemas.openxmlformats.org/spreadsheetml/2006/main" count="605" uniqueCount="460">
  <si>
    <t>Date</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</si>
  <si>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</si>
  <si>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</si>
  <si>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</si>
  <si>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</si>
  <si>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</si>
  <si>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</si>
  <si>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</si>
  <si>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</si>
  <si>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</si>
  <si>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</si>
  <si>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</si>
  <si>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</si>
  <si>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</si>
  <si>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</si>
  <si>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</si>
  <si>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</si>
  <si>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</si>
  <si>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</si>
  <si>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</si>
  <si>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Pelucho53</t>
  </si>
  <si>
    <t>@DanielSamperO @ArielAnaliza Que mas se puede esperar de Hijos de Puta como @jflafaurie y su asquerosa mujer @MariaFdaCabal que defienden la "Buena Fé" de la poseción de Tierras de desplazados y se atreven a criticar al Embajador de los EEUU. porque le canta la verdad al Cartel @CeDemocratico</t>
  </si>
  <si>
    <t>EL MUNDO....</t>
  </si>
  <si>
    <t>ODIO A LA TIRANIA DE DERECHA O IZQUIERDA, NO ACEPTAMOS DICTADORES DE NINGUNA CLASE.</t>
  </si>
  <si>
    <t>👤</t>
  </si>
  <si>
    <t>Danic_18</t>
  </si>
  <si>
    <t>@riverakiko ostia puta, tiene mi mujer puesto la mierda esta de t5. Y estoy escuchando como hablas de tu madre y me estas dando un asco y una vergüenza ajena increíble... Me das pena chaval.</t>
  </si>
  <si>
    <t>salamanca</t>
  </si>
  <si>
    <t>Naty🐺</t>
  </si>
  <si>
    <t>@albbaesca_ @mornigstar_mr @albertgp_ @xmqandrea ¿porque hay que negar la sexualidad ? ¿la sexualidad es algo malo ?? ¿¿no puedo ser mujer y que me encante sentirme una zorra?? no sé tia pero mirate esos complejos o prejuicios</t>
  </si>
  <si>
    <t>21. eng/esp (she/her)</t>
  </si>
  <si>
    <t>生きがい , 仕方がない. Bad feminist. ; your body, your rules Virgo como Melodie💋</t>
  </si>
  <si>
    <t>Que mas se puede esperar de unos Hijos de Puta como @jflafaurie y su asquerosa mujer @MariaFdaCabal que viven validando el desplazamiento con supuestas compras de tierra de "Buena Fé" y tratan de intimidar hasta al Embajador de los EEUU..</t>
  </si>
  <si>
    <t>Fresa2015</t>
  </si>
  <si>
    <t>@LauraBDM89 @nayibbukele @LuisitoComunica @jucaviapri @JuanBertheau Que LASTIMA DEAS COMO MUJER, me avergonzar, ofendiendo la muy abusiva, que tal si un hombre te dijera Prostituta bararata, o zorra, o cualquier ofensa, comenzarás a ladra y a llorar con la falsa de los derechos de la mujer, sos asquerosa, pobrecita DAS LASTIMA MORDIDA.</t>
  </si>
  <si>
    <t>Entre ser o no ser.. Soy yo.</t>
  </si>
  <si>
    <t>☆𝖇𝖊𝖓𝖓𝖎𝖊🌿</t>
  </si>
  <si>
    <t>@zosoxgrohl WAAAAA MARTHA LA PUTA MADRE DE DIOS TE AMO MUJER!!! 😭💗😭💗💗😭</t>
  </si>
  <si>
    <t xml:space="preserve">Going To California </t>
  </si>
  <si>
    <t>— 𝘀𝘁𝗿𝗮𝗻𝗴𝗲 𝗳𝗿𝗼𝗻𝘁𝗶𝗲𝗿 ; 𝘁𝗿𝗮𝗰𝗸 6 #𝐑𝐎𝐆𝐄𝐑: smile but we just don't feel, all fall down it's 𝑘𝑖𝑙𝑙𝑖𝑛𝑔 𝑡𝑖𝑚𝑒</t>
  </si>
  <si>
    <t>Abril</t>
  </si>
  <si>
    <t>mi mamá: "abi, no te enojes pero.... te queme la remera del nachi 🥺" que hija de puta está mujer les juro que si no quema la ropa la mancha o la rompe con algo la quiero matar</t>
  </si>
  <si>
    <t>23❤✨ (cuenta nueva)</t>
  </si>
  <si>
    <t>Juan Rojas</t>
  </si>
  <si>
    <t>@SantosEstupian3 @cswmex Claro que si amigo, pero mi mujer es bien puta, le gustan las cosas bien sucias.</t>
  </si>
  <si>
    <t>Amante de los culos, mientras mas grandes mejor para mi, disfruto languetiarlos y dejarlos bien mojados. Me gusta hablar de sexo muy sucio.</t>
  </si>
  <si>
    <t>juan mauricio pulgarin</t>
  </si>
  <si>
    <t>#BogotáEligióAClaudia 😂😂😂😂😂😂😂😂😂😂😂😂 qué chiste dé ésos qué dicen qué la primer mujer alcaldesa😂😂😂😂😂😂😂😂 les recuerdo qué ésa cosa es una lesbianas chandosa hija de puta!!!</t>
  </si>
  <si>
    <t>Medellin</t>
  </si>
  <si>
    <t>GGianinna</t>
  </si>
  <si>
    <t>Ya no aguanto más esta tortura llamada ser mujer en un mundo de hijos de puta que te hacen saber que no te violan porque son piolas. Te tengo que agradecer??? Rancios de mierda los odio</t>
  </si>
  <si>
    <t>Neuquén.</t>
  </si>
  <si>
    <t>Boca Juniors.</t>
  </si>
  <si>
    <t>Claudia Berenice</t>
  </si>
  <si>
    <t>Qué una mujer suba fotos "Sexy" no la hace puta, yo tengo amigas que suben fotos normales y se comen hasta tres vergas en una noche.</t>
  </si>
  <si>
    <t>Guadalajara, Jalisco</t>
  </si>
  <si>
    <t>Pareja de Guadalajara en busca de mujeres y parejas afines para pasar ratos agradables</t>
  </si>
  <si>
    <t>🎃guatafac amigo vos estas reloco🎃</t>
  </si>
  <si>
    <t>@AujoMamba Voy a dormir con una mujer al lado y la zorra de mi madre va a morir? No veo lo malo</t>
  </si>
  <si>
    <t>como vas a poner tu género capo?</t>
  </si>
  <si>
    <t>𝐌𝐚𝐣𝐨 ♡'𝐬 𝐇𝐨𝐧𝐠𝐣𝐨𝐨𝐧𝐠</t>
  </si>
  <si>
    <t>si crees q amas a Xaeng recuerda que yo la amo un trillón de veces más perra puta de mierda vuelve a decirle te amo a mi mujer y te voy a clavar un tenedor en la concha zorra hija de puta te voy a pasar una podadora de césped en la cara</t>
  </si>
  <si>
    <t>ʚ 𝘚𝘩𝘦/𝘏𝘦/𝘛𝘩𝘦𝘺 ɞ</t>
  </si>
  <si>
    <t>.° ｡ *✧ 𝑻𝒐𝒅𝒐𝒔 𝒍𝒐𝒔 𝒅𝒊𝒂𝒔, 𝒔𝒐𝒏 𝒕𝒐𝒅𝒐𝒔 𝒍𝒐𝒔 𝒅𝒊𝒂𝒔 ✧* ｡°.</t>
  </si>
  <si>
    <t>https://www.Cata.xn--c6h/</t>
  </si>
  <si>
    <t>𝕯𝖆𝖓𝖎𝖊𝖑𝖆 𝖒𝖊𝖉𝖗𝖆𝖓𝖔</t>
  </si>
  <si>
    <t>Mí mujer esta durmiendo toda tranquilita y a la vez la quiero despertar así me da atención Dale puta, despertate 😡 no ves q siento q ya no me amas?</t>
  </si>
  <si>
    <t>🅡︎🅐︎🅒︎🅘︎🅝︎🅖︎💙</t>
  </si>
  <si>
    <t>https://www.instagram.com/danielalucia.dm/</t>
  </si>
  <si>
    <t>LUC¡♡</t>
  </si>
  <si>
    <t>Me compré un conjunto interior otra vez q vicio la puta madre mujer bonita teeeeeamoooo laaakaaaa 😍😍😍😍😍😍😍</t>
  </si>
  <si>
    <t>San Nicolás de los Arroyos, Ar</t>
  </si>
  <si>
    <t>zairaAylen👸</t>
  </si>
  <si>
    <t>Ramiro Rico Paredes</t>
  </si>
  <si>
    <t>@jflafaurie Sos una gonorrea, como comparar a tu mujer con una puta. Respete!</t>
  </si>
  <si>
    <t>Bogotá</t>
  </si>
  <si>
    <t>Contador Público #PetroNoEstáSolo</t>
  </si>
  <si>
    <t>LuchoMfc</t>
  </si>
  <si>
    <t>@Stefano09947701 @vahiaa Deje de tratar mal a las mujeres pedazo de HP, es que no le enseñaron a respetarlas o que? Ud cree que está hablando con su madre??? Ud puede pensar y apoyar a quien se le de la puta gana, ese es su problema, pero tratar mal a una mujer eso sí es de perdedores mamertos!!!!</t>
  </si>
  <si>
    <t>🎃</t>
  </si>
  <si>
    <t>TIENE QUE TENER DINERO SABER MENTIR Y MANIPULAR PARA TENER SEXO OSEA SOIS PUTISIMOS ANIMALES NI SE OS ACURRA ACERCAROS A UNA MUJER EN VUESTRA PUTA VIDA QUE ASCO ME DAIS QUÉ PUTO ASCO RT @1boricancer: @EnMgtow Te entiendo perfectamente. Para una mujer tener sexo, no requieren destreza ni talento. Solo basta con una llamada y el tipo cae en la casa. Si 10 hombres llama, los 10 le llegan. Sin embargo, un hombre tiene que tener labia, talento, saber mentir, manipular y tener dinero.</t>
  </si>
  <si>
    <t>https://twitter.com/1boricancer/status/1320967684457172999</t>
  </si>
  <si>
    <t>Agus Amuchastegui</t>
  </si>
  <si>
    <t>Alcemos la voz por las victimas de este hijo de puta ! SOMOS SOFIA,SOMOS CAROLINA ! La vas a pensar mil veces mas antes de querer cagarle la vida a otras criaturas,a otra mujer ! VIOLADOR HIJO DE PUTA !</t>
  </si>
  <si>
    <t>https://pbs.twimg.com/media/ElWDyXiWkAQ-Yrh.jpg</t>
  </si>
  <si>
    <t>Rosario, Argentina</t>
  </si>
  <si>
    <t>• 20 Años • Virgo💕 - Rosario Central❤️ - Timbues/SantaFe ~Lucia&amp;Naia💕</t>
  </si>
  <si>
    <t>Luisma🤡</t>
  </si>
  <si>
    <t>Si yo fuera mujer sería puta</t>
  </si>
  <si>
    <t>Caraballeda, La Guaira</t>
  </si>
  <si>
    <t>Desde el 2011 en Twitter, que lo de abajo no te engañe. 21 años, ig:Luismadz.</t>
  </si>
  <si>
    <t>Ahora entiendo todo,ahora me cierran tantas cosas,PERO NUNCA MAS,JOSE FEBRE NUNCA MAS TOCAS A OTRA MUJER EN TU VIDA ! #SiNosTocanAUnaNosTocanATodas! Violador hijo de puta!</t>
  </si>
  <si>
    <t>Zero: Bel ⟭⟬⁷ ᵐⁱᵐⁱ'ˢ ᵈᵃʸ</t>
  </si>
  <si>
    <t>@winvanter TE VAS TU A LA MISMA MIERDA MUJER, TE VA A ENTRAR CAGAZO CUANDO TE ENCUENTRE LAPUTAQUETEPARIO, YA PERDISTE TE ESPERO EN EL DESCAMPADO PARAO SIN POLO PUTA</t>
  </si>
  <si>
    <t>Namu pelando una papita 🥺</t>
  </si>
  <si>
    <t>지국🐾|🇵🇪|🏳️‍🌈|Enhypen MINGIᴵ ᶜᵃⁿ ᴱⁿᵍˡⁱˢʰ JIMINˡᵒᵛᵉˡʸ</t>
  </si>
  <si>
    <t>http://MyTime.xn--g6h/</t>
  </si>
  <si>
    <t>EL BROKY</t>
  </si>
  <si>
    <t>@neron50outlook1 Todos los del campo están con el título de PEÓN RURAL por qué no quieren pagar ningún impuesto .hijos de puta EL DIA QUE LA MUJER EN SU ENTORNO SE PONGA LA FACA EN LA CINTURA AGARRATE EL CULO FORRO</t>
  </si>
  <si>
    <t>HABLAME DE DALESSIO.STORNELLI. APORTANTES TRUCHOS. SIDE. DEA. RUINA Y RECIÉN AHÍ SERA IMPORTANTE DISCUTIR CON VOS</t>
  </si>
  <si>
    <t>cami gorda come ñoquis en el flop</t>
  </si>
  <si>
    <t>@94svol6 @wlls94_ y quien sos vos para decirle puta a mi mujer ?</t>
  </si>
  <si>
    <t>h, L y blackpink</t>
  </si>
  <si>
    <t>hincha de ariana y zayn // @ltwxlls91 @wlls94_ @sourhabit91s mis gorditas ☪︎⋆</t>
  </si>
  <si>
    <t>Yol_Anda</t>
  </si>
  <si>
    <t>@beamartmon Está señora, por decirle algo, dice que no le gustaría un proyecto entre Cagatay y Ebru. Pk las fans obsesivas de Ebru se meterían con él y cn su novia o mujer. Le llamó puta la tacones!!!</t>
  </si>
  <si>
    <t>España</t>
  </si>
  <si>
    <t>Eder</t>
  </si>
  <si>
    <t>Y realmente tu mujer es tóxica o la neta tu eres un hijo de puta que nunca toma en cuenta ni a ella ni a sus sentimientos??</t>
  </si>
  <si>
    <t>Tenochtweetlan</t>
  </si>
  <si>
    <t>tuiteando ando</t>
  </si>
  <si>
    <t>Charlie__cokiee</t>
  </si>
  <si>
    <t>La vida de una mujer si es dura Sin🍒🍑:plana Con🍒🍑:provocativa Flaca: anorexica Rellenita:ballena Alta:jirafa Baja:enana Sin sentimientos:dura Sentimental:🤡🦠🤢 No liga:fea Liga:puta Y como quieren que vivamos??🤬😤🙄</t>
  </si>
  <si>
    <t>holaa-hii</t>
  </si>
  <si>
    <t>ROCÍO</t>
  </si>
  <si>
    <t>@AleeeMr11 la mujer de hielo JAJAJAJA joe Ale que yo soy buena gente.. un poco hija de puta pero buena gente</t>
  </si>
  <si>
    <t>Triana, Sevilla</t>
  </si>
  <si>
    <t>Hdad de San Gonzalo - Esperanza de Triana. Historia US 🇪🇸 ✝️</t>
  </si>
  <si>
    <t>El Joker de Galapagar🖤🇪🇸</t>
  </si>
  <si>
    <t>@FonsiLoaiza En Italia se han tirado a la calle. Aquí nos tiramos a Twitter. Faltan huevos y dignidad en este país. Esta chusma deberían estar TODOS/AS en la puta calle y elecciones. Mientras tanto, el rosa oprime a la mujer.</t>
  </si>
  <si>
    <t>Todo esto es una pvt4 broma. Un buen político, un personaje de ficción.</t>
  </si>
  <si>
    <t>Sofiaaaaaa</t>
  </si>
  <si>
    <t>Esta mujer me pone de mal humor en 1 segundo que hija de puta</t>
  </si>
  <si>
    <t>10/09😇👭/ 🔴⚫Fui hecha para amarte⚫🔴</t>
  </si>
  <si>
    <t>Carlos Saavedra</t>
  </si>
  <si>
    <t>@matbui @EstebanQuinti @VillamilBMauro Dígame como se le de la puta gana, ese matacho no es ninguna mujer, mujer las que a diario luchan por sacar adelante a sus hijos y no un matacho con barba que se cree mujer</t>
  </si>
  <si>
    <t>Santander, Colombia</t>
  </si>
  <si>
    <t>Soy casi ingeniero electromecánico.</t>
  </si>
  <si>
    <t>pavoo23❤️</t>
  </si>
  <si>
    <t>A una puta tu le ganas con un vip a una mujer de verdad tu te la ganas con respeto humildad y sinceridad no con puros lujos eso lo qué atrae son las putas</t>
  </si>
  <si>
    <t>El QUE SOLO LA HACE SOLO LA PAGA💯🔥</t>
  </si>
  <si>
    <t>jaz</t>
  </si>
  <si>
    <t>Que tan enferma hija de mil puta tenes que ser para ser MUJER Y ENCIMA UNA CHICA JOVEN (capaz a una vieja conservadora le puedo entender) y pensar que "ah sos peronista? jaja no te creo una mierda que te violaron salí de acá vividora del estado". Las ODIO.</t>
  </si>
  <si>
    <t>cuenta nueva, ponele// me gusta hacer encuestas y todo lo relacionado con los planetas</t>
  </si>
  <si>
    <t>S O F Í A B E L É N 🌈</t>
  </si>
  <si>
    <t>No se pero no es propio de un omvre. MÁS POCO HOMBRE QUE ESTE NO CREO QUE EXISTA... SEA MÁS PUTA O LO QUE QUIERAS A LA MUJER SE LE RESPETA CARAJO RT @DeaAlonzo3: Pueden pio meterle ya en la cárcel a este señor o a un psiquiátrico</t>
  </si>
  <si>
    <t>https://twitter.com/DeaAlonzo3/status/1321087743963942913</t>
  </si>
  <si>
    <t>https://pbs.twimg.com/media/ElVySJYWoAEFza8.jpg</t>
  </si>
  <si>
    <t>Cerrito Ñeembucú Paraguay📌🙌</t>
  </si>
  <si>
    <t>DÍOS ES MI PAPÁ❤ Bisexual por que Díos dijo Adán y Eva no Adán o Eva</t>
  </si>
  <si>
    <t>Sergio Sparky Enraged</t>
  </si>
  <si>
    <t>@alissiaconssss @sixlaxk Puedes tener mucha más fuerza que yo perfectamente, pero eso no te da la razón. Y no es machismo, es puta ciencia jajaja, no puedes pedir a una mujer que levante el mismo peso que un hombre después de haberlos sometido a los mismos entrenamientos.</t>
  </si>
  <si>
    <t>Químico. Mens sana in corpore sano. Si discutiéramos de forma más empática y constructiva quizás podríamos sacar algo bueno de todo esto, no crees?</t>
  </si>
  <si>
    <t>𝕾𝖊𝖗𝖌𝖎𝖔 🐉</t>
  </si>
  <si>
    <t>Mañana vuelve mi mujer, mi madre, mi hermana, MI PUTA y volvemos a ser el combo ✌🏻✌🏻🌟🌟🌟 RT @Saramanero02: Mañana volviendo a clase:</t>
  </si>
  <si>
    <t>https://twitter.com/saramanero02/status/1321076968461373442</t>
  </si>
  <si>
    <t>pic.twitter.com/ANAc6FBrTI</t>
  </si>
  <si>
    <t>Huesca, España</t>
  </si>
  <si>
    <t>let’s get physicaaaaal :)</t>
  </si>
  <si>
    <t>https://instagram.com/sergiolacoma?igshid=1xhztn29zj93j</t>
  </si>
  <si>
    <t>hi im yana • ACAB!!</t>
  </si>
  <si>
    <t>maría mujer me cago te en ✨tu puta madre✨</t>
  </si>
  <si>
    <t>somewhere far away from here</t>
  </si>
  <si>
    <t>alone</t>
  </si>
  <si>
    <t>A</t>
  </si>
  <si>
    <t>@salvadorilla la mujer del César además de no ser puta, no debe parecerlo. Dimisión de todos los cargos públicos asistentes al evento, usted por decencia debería encabezar tal comitiva. Pero qué vergüenza @AlmeidaPP_ , @pablocasado_ @InesArrimadas @salvadorilla</t>
  </si>
  <si>
    <t>Perdida entre cuentas y cuentos. De sangre azul...Azul Asturias, azul Oviedo. No hay nada que no pueda pasar cualquier día.</t>
  </si>
  <si>
    <t>𝔟𝔞𝔶𝔟𝔢𝔢 ◜ ♡ ◞ 𝔪𝔞𝔣𝔢𝔯</t>
  </si>
  <si>
    <t>q paja despertar y que ya te lleguen los mensajes de que mandaron tarea, la re puta que te parió déjate de romper las pelotas un rato mujer, te voy a bajar los dientes de una buena trompada en la jeta.</t>
  </si>
  <si>
    <t>https://pbs.twimg.com/media/ElVspDFXgAUpEdF.jpg</t>
  </si>
  <si>
    <t xml:space="preserve">@qngeluvh my love. </t>
  </si>
  <si>
    <t>𝘮𝘦 𝘨𝘶𝘴𝘵𝘢 𝘮𝘪 𝘯𝘰𝘷𝘪𝘰</t>
  </si>
  <si>
    <t>http://instagram.com/ventigyal</t>
  </si>
  <si>
    <t>Petro Gon. P.</t>
  </si>
  <si>
    <t>Vuelvo y repito. La RAE no tiene potestad real sobre los hablantes. Pueden estar en contra del uso de aquí a la Nasa, pero va a prevalecer el cambio. Recuerde que hasta los otros días la palabra puta significaba "mujer fácil" en su propio diccionario.</t>
  </si>
  <si>
    <t>Ponce, PR</t>
  </si>
  <si>
    <t>Escribo cortos y cuentos. Trabajo en una novela. Hago dibujos de muy baja calidad. Convierto ciertos escritos en vídeo en Youtube: http://youtube.com/channel/UC</t>
  </si>
  <si>
    <t>http://craneopietro.wixsite.com/horrorlibertario</t>
  </si>
  <si>
    <t>Ale loves Kori</t>
  </si>
  <si>
    <t>Mis viejos pusieron una reja en la puerta del fondo para que mi coneja no entrara a casa y yo como de La puta madre no la dejes ahí mujer, no me hagas recordar el pasado porque te juro que te arruino el almuerzo.</t>
  </si>
  <si>
    <t>En casa llorando por Ateez。</t>
  </si>
  <si>
    <t>Byulharangs, follow para llorar por Chanmi 😔✌ Chanmi diosa y reina de mi corazón</t>
  </si>
  <si>
    <t>César Hernando Avila Buitrago</t>
  </si>
  <si>
    <t>@jflafaurie Hijo de puta bandido. Usted, la bruja de su mujer, Uribe y su asquerosa caterva del CD son la peor plaga de este pais, son una plaga de corruptos y los causantes del derrame de sangre en nuestra patria.</t>
  </si>
  <si>
    <t>Fusagasugá, Colombia</t>
  </si>
  <si>
    <t>ᴍᴀʀʀ💛</t>
  </si>
  <si>
    <t>Que mujer la puta madreeeee</t>
  </si>
  <si>
    <t>Avellaneda, Argentina</t>
  </si>
  <si>
    <t>será por eso que el rock me alimenta será por eso que toda farsa no lo pudo comprar...</t>
  </si>
  <si>
    <t>https://www.instagram.com/__martiinaaaaaa__/</t>
  </si>
  <si>
    <t>Lalita La Bonita</t>
  </si>
  <si>
    <t>¿Es tan difícil entender que una mujer decida que no quiere ser madre? Amigo si no se me da la puta gana de reproducirme y trascender como dicen por ahí, es mi puto problema. (Yo, teniendo charlas tranquilas en la ofc) 🤣</t>
  </si>
  <si>
    <t>Aprendí de la manera difícil, que TODO es posible 😁</t>
  </si>
  <si>
    <t>yosoy navahonda</t>
  </si>
  <si>
    <t>Arma una puta noticia rey Felipe !!! Hazlo que has tenido tiempo de avisar a tu mujer , pintarte las uñas y bautizar a tu hijo bastardo Estamos aquí y ahora en el punto de partida pero mucho más sabios y buenos Arma una noticia Felipe y empapela a los Díez .</t>
  </si>
  <si>
    <t>https://pbs.twimg.com/media/ElVm0YxXYAEiyzC.jpg</t>
  </si>
  <si>
    <t>YoSoY NASA NAVAHONADA</t>
  </si>
  <si>
    <t>Marisela</t>
  </si>
  <si>
    <t>No soy de defender partidos ni mucho menos políticos porque nadie me representa, son la misma lacra TODOS pero venir un hombre a escribir que una mujer es Re puta por tintes políticos solo lo convierte en un Re ulero!!🤢🤮</t>
  </si>
  <si>
    <t>El Salvador</t>
  </si>
  <si>
    <t>Solo hay un amor para siempre, el amor propio!</t>
  </si>
  <si>
    <t>Sebastián Faura - Theobroma's</t>
  </si>
  <si>
    <t>@MafitaLavado @Cosme_Fulanit92 Nos bloquea a todos los que decimos sus verdades. Ah!! Verdad que tú eres su amigui, a ti no te insulta, no te menta la madre, no se burla de tu apariencia ni insulta a tu madre, a tus hermanas, a tu mujer o a tus hijas. No sabes nada de él, es un asco, un hijo de puta.</t>
  </si>
  <si>
    <t>Lima, Perú</t>
  </si>
  <si>
    <t>Creo en el individuo, valoro a la gente por su mérito. Product developer. Consultant in cocoa and other Theobroma's. Award Winner Chocolate maker.</t>
  </si>
  <si>
    <t>saly loves gaby</t>
  </si>
  <si>
    <t>si crees que amas a rosé recuerda que yo la amo un trillón de veces más perra puta de mierda vuelves a decirle te amo a mi mujer y te voy a clavar un tenedor en la concha zorra hija de puta te voy a pasar una podadora de césped en la cara</t>
  </si>
  <si>
    <t>matryoshka prod. CB97</t>
  </si>
  <si>
    <t>Nivi Silva 💜💚</t>
  </si>
  <si>
    <t>La Reineta flaca es una mujer de mar, trabaja en Caleta Portales y es conocida por promover el consumo de productos marinos y por su simpatía y choreza. Mujeres con garra en el Mujeres al Mic. La zorra. HOY 18:00</t>
  </si>
  <si>
    <t>http://Vol.radio</t>
  </si>
  <si>
    <t>https://pbs.twimg.com/media/ElVgQrXXYAAPoCY.jpg</t>
  </si>
  <si>
    <t>Viña del Mar, Chile</t>
  </si>
  <si>
    <t>Mujer de prioridades extrañas y financieramente irresponsable. Diseñadora - Publicista medium well. Sí po, apruebo.</t>
  </si>
  <si>
    <t>https://instagram.com/nilvinasilva/</t>
  </si>
  <si>
    <t>sergio</t>
  </si>
  <si>
    <t>@1wiliamn Y que toda mujer....es puta</t>
  </si>
  <si>
    <t>adoro a los gatos, son el epítome de la indiferencia...Amy Farrah Fowler sociología y marketing</t>
  </si>
  <si>
    <t>パンダ 🎃</t>
  </si>
  <si>
    <t>hermano que de puta tarea tengo macho esta mujer se ha pasao</t>
  </si>
  <si>
    <t>Jerez de la Frontera, España</t>
  </si>
  <si>
    <t>✿ 19 ✿『𝑫𝒐𝒏'𝒕 𝒇𝒐𝒓𝒈𝒆𝒕 𝒘𝒉𝒐 𝒚𝒐𝒖 𝒖𝒔𝒆𝒅 𝒕𝒐 𝒃𝒆』 ❤ RWBY✮Fate✮FFXIV✮E7✮DG✮Hololive ❤ | Candado: @ShabbyPuppet_ |</t>
  </si>
  <si>
    <t>https://curiouscat.me/Pandowo</t>
  </si>
  <si>
    <t>ANDRES MARTINEZ</t>
  </si>
  <si>
    <t>@jflafaurie Ya se sabe la "calidad" de CATRE HIJUEPUTA GONORREA q es usted y su gallada de DELICUENTES q andan. Incluido su GRAN PUTA MADRE SI LA TIENE, su HORRIPILANTE MUJER y sus hijos</t>
  </si>
  <si>
    <t>𝒑𝒂𝒍𝒐𝒎𝒂🕊</t>
  </si>
  <si>
    <t>a punto de llorar convalidando asignaturas pero lo estoy consiguiendo poco a poco vamos paloma chica eres una mujer fuerte e independiente vas a sacarte la puta carrera para acabar en el paro con un título debajo del brazo me oyes</t>
  </si>
  <si>
    <t>Rumbo de la realidad</t>
  </si>
  <si>
    <t>la santa inquisición del feminismo, estás avisado</t>
  </si>
  <si>
    <t>Capitan Oveja</t>
  </si>
  <si>
    <t>Es un puta invasion, y nadie está haciendo nada. Dentro de unos años cuando obliguen a tu mujer o a tu hija a ir con burka, llorareis. RT @rubnpulido: 📍 Canary Islands. ¡Maghrebians soldiers!</t>
  </si>
  <si>
    <t>https://twitter.com/rubnpulido/status/1320859380963778560</t>
  </si>
  <si>
    <t>pic.twitter.com/F4lDEg4FP1</t>
  </si>
  <si>
    <t>Comunidad de Madrid, España</t>
  </si>
  <si>
    <t>50% Español, 50% Irlandés, 50% Piloto, 50% Juerguista, 50% Loco perdido. 250% impresionante.</t>
  </si>
  <si>
    <t>Pablo_Buchelli</t>
  </si>
  <si>
    <t>@portalmvd Jugar con ese titulo para ver que escribe algún tarado es de muy mala leche. Que el redactor piense que esa mujer existe, tiene una vida, capaz tiene hijos y gente que la quiere. Para ser hijo de puta no es necesario ser el de los martillazos, también podés serlo titulando.</t>
  </si>
  <si>
    <t>el típico viejo choto y ansioso que siempre le busca el pelo al huevo.</t>
  </si>
  <si>
    <t>cuenta nueva @Salip, me bloquearon @salipri</t>
  </si>
  <si>
    <t>Buen día en este día muy especial para nuestra comunidad, twittera, choriplanera, peronista y Kisnerista,,,bendiciones,,,Nestor, no se murió,vivirá siempre en cada hombre, mujer, niño,,,la puta madre que lo patio,,Nestor,,,Hasta la Victoria,,!!!!</t>
  </si>
  <si>
    <t>No soy troll!!!! Kirchnerista✌️✌️✌️✌️</t>
  </si>
  <si>
    <t>Ro.</t>
  </si>
  <si>
    <t>Tengo mucho sueño y la amorosa de mi abuela me despertó porque se puso a limpiar. La puta madre que mujer más rompe pelotas jajajaja</t>
  </si>
  <si>
    <t>Buenos Aires, Argentina</t>
  </si>
  <si>
    <t>❤ 20</t>
  </si>
  <si>
    <t>𝘌𝘳𝘰𝘴🔮</t>
  </si>
  <si>
    <t>Pero la puta madre cada vez que entro tiene una nueva portada que mujer demente RT @edgarendshere: Es increible como cada dos dias entro a la cuenta de la abril a ver si no se mató o ya perdio la cordura. La clave es ver si twittea algo de johnlock</t>
  </si>
  <si>
    <t>https://twitter.com/edgarendshere/status/1318743269870870528</t>
  </si>
  <si>
    <t>trapped in sgo del estero</t>
  </si>
  <si>
    <t>the baddest witch in town and also un ansioso bisexual emo que estudia historia</t>
  </si>
  <si>
    <t>https://instagram.com/edgaar_c1</t>
  </si>
  <si>
    <t>F</t>
  </si>
  <si>
    <t>Mirad la cara de pena que pone el gilipollas, como la zorra y retrasada mental de su mujer, para engañar a 4 bobos. Parece que le están subiendo la americana por detrás con un gancho, pero no amigos, es su chepa RT @matthewbennett: Iglesias se ha puesto un traje que le viene mal, con la corbata mal puesta, para hablar del dinero. ¿Ud. le daría 140.000 millones?</t>
  </si>
  <si>
    <t>https://twitter.com/matthewbennett/status/1321010364935507969</t>
  </si>
  <si>
    <t>https://pbs.twimg.com/media/ElUrtIlXIAE4WP9.jpg</t>
  </si>
  <si>
    <t>Madrid, España</t>
  </si>
  <si>
    <t>Prejubilado</t>
  </si>
  <si>
    <t>granatek✌🇱🇻💚💜🧡</t>
  </si>
  <si>
    <t>@silcasteja Yo también estaba censando, en un barrio de chalecitos de Lanús. Me mandaron mensajes mi hijo y mi marido, me quedé sin aliento. Terminé de censar la casa en la que estaba, salí a la calle y una mujer corría enajenada gritando y celebrando "se murió el hijo de puta" decía, (sigo)</t>
  </si>
  <si>
    <t>confirmando teorías y tratando de superarlo. Extraño a Néstor todos los días...</t>
  </si>
  <si>
    <t>fatani</t>
  </si>
  <si>
    <t>@AbreCesar23 Que buena la mujer 😂😂😂😂siempre en mi equipo 😂😂😂 Quien son ? VOX ? HIJOs DE PUTA 😂😂😂 es curioso es la única definición q nos sale así de repente a todos !!</t>
  </si>
  <si>
    <t>pic.twitter.com/sfdJ6I5f47</t>
  </si>
  <si>
    <t>Valencia, España</t>
  </si>
  <si>
    <t>nunca dejes de creer en ti</t>
  </si>
  <si>
    <t>Jose Caballero</t>
  </si>
  <si>
    <t>@Black_murcia "La mujer del César no sólo ha de ser honrada, sino también parecerlo". Esta frase se la deberían tatuar todos estos hijos de puta. No puedes estar pidiendo sacrificios y llamando irresponsable a la gente y luego tú hacer lo q te salga de los cojones saltándote tus propias normas</t>
  </si>
  <si>
    <t>Bullas (Murcia)</t>
  </si>
  <si>
    <t>Padre orgulloso. Apasionado del Real Murcia y del Bullense, pero sobre todo del deporte en general. Desarrollador Android. Fier d'être lensois. Immer Lautern !</t>
  </si>
  <si>
    <t>http://futboladictos.blogspot.com</t>
  </si>
  <si>
    <t>cumbre41</t>
  </si>
  <si>
    <t>@Rivadavia630 @SBerensztein @CFKArgentina @alferdez @fernandocarnota No se puede confiar en esa mujer. Sergio cuando analiza a Cristina siempre se olvida que es una mujer diabólica, y cree que es una politica seria. Me hacer reir el pelado, encima gana muchísimo mas que yo !!! La puta madre.</t>
  </si>
  <si>
    <t xml:space="preserve">Rosario </t>
  </si>
  <si>
    <t>Parte de lo que queda de Argentina. Si no sos P ni K, seguíme y te sigo. JUSTICIA VERGONZOSA !!!! NO A LA REFORMA JUDICIAL !!!</t>
  </si>
  <si>
    <t>Lilith del Bosque Sombrío 🍃</t>
  </si>
  <si>
    <t>Si no sebeis por se dice eres mas puta que María Martillo sera mejor que escucheis este temazo de @LujuriaOficial .. Que gran Mujer esa Maria Martillo!!</t>
  </si>
  <si>
    <t>https://youtu.be/yMaFMpoaonE</t>
  </si>
  <si>
    <t xml:space="preserve">En el Bosque Sombrío </t>
  </si>
  <si>
    <t>Quien esté libre de pecado que vaya espabilando, que se os pasa el arroz y pecar es MARAVILLOSO....</t>
  </si>
  <si>
    <t>https://www.facebook.com/groups/320943298592057/?ref=share</t>
  </si>
  <si>
    <t>carlosbpch</t>
  </si>
  <si>
    <t>@jflafaurie Cómo todo lo que usted y el espanto de mujer hacen...criminales...bajos...sucios... rastreros... descarados....unos completos hijos de puta</t>
  </si>
  <si>
    <t>Víctor Vera</t>
  </si>
  <si>
    <t>En serio, qué cojones pasa por la cabeza de esta mujer para decir que no quiere cerrar Madrid y que la excusa sea que la gente no podría llevar flores a sus muertos en otras comunidades en una puta pandemia. RT @el_pais: DIRECTO | Ayuso, sobre el confinamiento perimetral: "Son decisiones muy complejas, hablamos de restricción de libertades, que causa daños en una economía muy dañada. Y más en este puente donde muchos familiares quisieran llevar unas flores a un cementerio"</t>
  </si>
  <si>
    <t>https://twitter.com/el_pais/status/1321042419975151619
http://bit.ly/31LhEhz</t>
  </si>
  <si>
    <t>https://pbs.twimg.com/media/ElVJBCDXUAIYjED.jpg</t>
  </si>
  <si>
    <t>Torrejón de Ardoz</t>
  </si>
  <si>
    <t>Intento de tenista en ratos libres. Colaborando en @24senblanco.</t>
  </si>
  <si>
    <t>http://nosetiralaraqueta.blogspot.com</t>
  </si>
  <si>
    <t>el nombre</t>
  </si>
  <si>
    <t>@ChilenossMarcos Saquen a ese delincuente con esa mujer de ahí... Eso es delito‼️‼️. Parte entrar forzó las puertas o ventanas .PUTA EL INDECENTE PA GRANDE.😡😡😡</t>
  </si>
  <si>
    <t>chile</t>
  </si>
  <si>
    <t>APAC.(TODOS LOS POLÍTICOS SON CORRUPTOS) APRUEBO INDEPENDIENTE x q es aberrante tanta injusticia.....</t>
  </si>
  <si>
    <t>Nerea</t>
  </si>
  <si>
    <t>Una mujer patrocina un vibrador *sociedad garrula sacada de la cueva* - es una puta *hombres garrulos sacados de la cueva* - no sabe lo que es una buena p0lla</t>
  </si>
  <si>
    <t>Madrid</t>
  </si>
  <si>
    <t>👩‍💻Social media manager 😎Odiadora profesional ❤️Croquetas lover 💚Oscense</t>
  </si>
  <si>
    <t>Rachel⭐️</t>
  </si>
  <si>
    <t>El consejito de ciclismo como si no tuviera ni puta idea de bicicletas por ser mujer os lo podéis ahorrar.</t>
  </si>
  <si>
    <t>Córdoba</t>
  </si>
  <si>
    <t>Kalafina FictionJunction 宝塚 星組 宙組 月組 紅5 紅ゆずる 天寿光希 壱城あずさ 美弥るりか 如月蓮</t>
  </si>
  <si>
    <t>Hachiro-sama</t>
  </si>
  <si>
    <t>A un hombre no lo hace menos hombre no salir con muchas mujeres ni a una mujer puta por salir con muchos hombres pero depende e...e</t>
  </si>
  <si>
    <t>ｵ(･ｪ･)ﾔ(･ｪ-)ｽ(-ｪ･)ﾐ(-ｪ-)｡ viajo por las diemensiones, soy el amigo imaginario de otro maldito gato :D Los odio a todos (/＾□＾) 八(＾□＾/) DAS FEENREICH!</t>
  </si>
  <si>
    <t>el último tipo duro</t>
  </si>
  <si>
    <t>Un buen amigo, fallecido ya, fue requerido por hacienda ya que su bar apenas daba beneficios y había comprado tres pisos. Querían saber de dónde sacaba el dinero. Contestación veridica: -Ese dinero lo gana mi mujer xq es puta. Si ud me dice el epígrafe la doy de alta ahora mismo.</t>
  </si>
  <si>
    <t>Madrid, Comunidad de Madrid</t>
  </si>
  <si>
    <t>Escritor, columnista en Estrella Digital. Español de nacimiento y de convicción. El último tío duro, me dio un infarto y me hice la RCP, yo solo.</t>
  </si>
  <si>
    <t>🌙Moonie🚀🛸</t>
  </si>
  <si>
    <t>@SickSadFangirl Para ti es el amarillo, porque dicen que es un color alegre y te falta de eso. El lila es para una amiga que lo está pasando muy mal y es su color favorito además de un empoderante para la mujer. Y el negro para otra amiga con el corazón oscuro porq es una zorra a la que quiero.</t>
  </si>
  <si>
    <t>Barcelona, Catalunya</t>
  </si>
  <si>
    <t>¿Se me ha apagado el pelo? LG(B)TI+ (Ella/she)</t>
  </si>
  <si>
    <t>Dan</t>
  </si>
  <si>
    <t>@CacheteBastidas @NTN24ve Callate cabeza e guebo que de seguro por estar arrastrandote a maduro tu vecino se coje a tu mujer hijo de puta CHAVISTA</t>
  </si>
  <si>
    <t>pollo cuchillo</t>
  </si>
  <si>
    <t>Si eres mujer y/o acabas de empezar en el gimnasio y te da miedo/respeto usar las máquinas o (más probablemente) la sala de peso libre por todos esos hombres gigantes, te corroboro que no tienen ninguno ni puta idea de lo que están haciendo. Tú adelante.</t>
  </si>
  <si>
    <t>Escribo y como plantas. Mastereo DyD. A ver si me dan ya la paguita que estoy hasta las narices de quemarme horneando pan. 🏳️‍🌈 avatar: @kkonisa</t>
  </si>
  <si>
    <t>𝘿𝙧𝙖𝙜𝙤𝙣 𝙡𝙤𝙫𝙚𝙨 𝘼𝙢𝙖𝙣𝙚 ♡</t>
  </si>
  <si>
    <t>Hoy he puse la cámara en una clase online porque la profesora es un amor de persona y si a ella le hace feliz que sus alumnos la pongan yo por ella la pongo porque que amor de persona es esta mujer y mi puta cámara se ve en puto hd que puta vergüenza</t>
  </si>
  <si>
    <t>𝒔𝒏𝒌 𝒂𝒏𝒅 𝒋𝒔𝒉𝒌</t>
  </si>
  <si>
    <t>si odias a eren estás invitadx a chuparme un ovario.</t>
  </si>
  <si>
    <t>https://www.wattpad.com/user/dragonletters</t>
  </si>
  <si>
    <t>abellotazos</t>
  </si>
  <si>
    <t>@jesusmarana Nos estamos acostumbrando a ver a esta mujer como reina de la comedia, de descabelladas sus declaraciones parecen un chiste. Pero no...no tienen ni puta gracia.</t>
  </si>
  <si>
    <t>Contemplaencinas</t>
  </si>
  <si>
    <t>El pollo kun</t>
  </si>
  <si>
    <t>@givemecock @TillieWalden ADORO A ESA MUJER además es majisima es mi puta idola ❤️👄❤️</t>
  </si>
  <si>
    <t>Animalitos y poco más. De vez en cuando cuento mi vida pero tampoco es tan interesante como para que me sigas. Candado @urraquita1</t>
  </si>
  <si>
    <t>https://curiouscat.me/Sitawilsonia</t>
  </si>
  <si>
    <t>giu loves ari</t>
  </si>
  <si>
    <t>bue ariana ya entendí que todo o me duermo la puta madre forra no te vas a dormir un carajo porque tu mujer está sufriendo</t>
  </si>
  <si>
    <t>-louis; never coming down with your hand in mine| @standstillsm</t>
  </si>
  <si>
    <t>http://paravos.xn--c6h</t>
  </si>
  <si>
    <t>go river</t>
  </si>
  <si>
    <t>@JulianFMartinez @jflafaurie @ArielAnaliza Julián tiene una forma tan decente de decir las vainas... Lafaurie lo que es es un hijo de puta, igual que la mujer, igual que el hijo igual que toda esa secta paraca del uribismo.</t>
  </si>
  <si>
    <t>Bogotá, D.C., Colombia</t>
  </si>
  <si>
    <t>traductor, gestor, deportista, viajero, cachaco, hincha azul, católico y profesor.</t>
  </si>
  <si>
    <t>canela.</t>
  </si>
  <si>
    <t>ándate a cagar omega, acepta la realidad que jennie mi mujer, mi hembra; chupamela puta. RT @jisoofacha: canela pan vencido de la vecina chupate un pito puta de mierda jennie mi mujer quieras o no</t>
  </si>
  <si>
    <t>https://twitter.com/jisoofacha/status/1320981168750272513</t>
  </si>
  <si>
    <t xml:space="preserve">she/her. </t>
  </si>
  <si>
    <t>s​o​m​e​d​a​y​​ f​i​n​n​a f​i​n​d m​y t​i​m​e.</t>
  </si>
  <si>
    <t>http://bangpink.xn--8ci/</t>
  </si>
  <si>
    <t>ًsolchaa; troste :(</t>
  </si>
  <si>
    <t>canela pan vencido de la vecina chupate un pito puta de mierda jennie mi mujer quieras o no</t>
  </si>
  <si>
    <t>yoonmin supremacy</t>
  </si>
  <si>
    <t>shut the fuck up, you're not kim taehyung.</t>
  </si>
  <si>
    <t>http://louiss.xn--0qah434y/</t>
  </si>
  <si>
    <t>Mariselavalenzuela</t>
  </si>
  <si>
    <t>@IgualYSiii @MilkNPoppies @Tomasitaaaaaa @Los_Villalobos Te pregunto ella que esta en este medio artístico ¿crees que no es víctima de maltrato verbal, psicológico y peores de parte de sus haters? Tu crees que una mujer se siente bien si le dicen, "zorra, puta, fracasada, lonjida, dejada" etc etc?</t>
  </si>
  <si>
    <t>. Abigail/ 16 años/ mega fan de la voz y el talento dalusita❤️/ team sun ho y kim jojo.</t>
  </si>
  <si>
    <t>ᴋ ᴀ ʀ ʟ ᴀ ☀️</t>
  </si>
  <si>
    <t>Mujer ponte ese vestido que te queda de puta madre tacones y píntate los labios de rojo y ve a comerte el mundo como los viejos tiempos</t>
  </si>
  <si>
    <t>Venezuela</t>
  </si>
  <si>
    <t>* . ° * • . * ° . * . 🇻🇪 | Love for God |</t>
  </si>
  <si>
    <t>https://instagram.com/karlavargas0?igshid=15cvwahyi060g</t>
  </si>
  <si>
    <t>Pep Torres Martí</t>
  </si>
  <si>
    <t>Villarejo, putas y mantas. La radiografia de una transició exemplar cap una democràcia plena. Puta vida tete. “El juez García Castellón deja en libertad a la mujer de Villarejo”</t>
  </si>
  <si>
    <t>https://www.publico.es/politica/juez-garcia-castellon-deja-libertad-mujer-villarejo.html?utm_source=twitter&amp;utm_medium=social&amp;utm_campaign=web</t>
  </si>
  <si>
    <t>Sabadell</t>
  </si>
  <si>
    <t>“Viure és prendre partit" (A. Gramsci) “La maldat dels malvats no ha de fer por, però sí la indiferència dels bons” (M. Ghandi). Amb ironia millor. #Cuixartista</t>
  </si>
  <si>
    <t>brisa</t>
  </si>
  <si>
    <t>lo hermoso que cantas mujer la re puta madre te amo @ValenEtchegoye2</t>
  </si>
  <si>
    <t>pic.twitter.com/VlRstOsmfC</t>
  </si>
  <si>
    <t>no tengo pausa en esta vida, para vivirla hay que aprender</t>
  </si>
  <si>
    <t>🥑</t>
  </si>
  <si>
    <t>@seprujodeculos Perdona que te diga pero el mensaje que te da la puta foto es que una mujer te da la vida y por ese hecho hay que respetarla y si tu ves que sacarle las cosquillas es decir que nos ven como incubadoras estás ciego te falta comprensión visual y empatia</t>
  </si>
  <si>
    <t>Alcalá de Henares, España</t>
  </si>
  <si>
    <t>Pierde el tiempo con quien ganes vida ❕💫</t>
  </si>
  <si>
    <t>Elvia</t>
  </si>
  <si>
    <t>Puta inseguridad y ser mujer aquí es delito, me caga vivir en un narco estado</t>
  </si>
  <si>
    <t>Ciudad Madero, Tamaulipas</t>
  </si>
  <si>
    <t>Fantástica Geométrica Multicolor. // Hago lo que me gusta a tiempo completo.</t>
  </si>
  <si>
    <t>Babis♡Bele</t>
  </si>
  <si>
    <t>Ver el perfil de esa "Mujer" hace que me empute con ganas de "No eres una buena persona! Y además el que tengas pinta de Santa, no hace que seas menos puta, y responsable, de víctima no tienes nada" #Hipocrita</t>
  </si>
  <si>
    <t>Mérida/Yucatán</t>
  </si>
  <si>
    <t>♡Porque un momento será su ira,Pero su favor dura toda la vida.Por la noche durará el lloro,Y a la mañana vendrá la alegría. Salmos 30:5</t>
  </si>
  <si>
    <t>https://www.facebook.com/fuentesvb</t>
  </si>
  <si>
    <t>Metamorfosis 1970</t>
  </si>
  <si>
    <t>@jflafaurie A mi ha llegado que ud es una puta rata paramilitar y su mujer tiene un cociente de 50 y ayudándole. Bastardo , corroncho , hdp .</t>
  </si>
  <si>
    <t>Un lugar en Orion .</t>
  </si>
  <si>
    <t>metamorfosis nació en Bogotá el siglo pasado. Le pide a Satanas que acabe con el matarife ruina de mi patria.</t>
  </si>
  <si>
    <t>Kaoz_Artico</t>
  </si>
  <si>
    <t>- Y chucha la quiero hermano... +Desde cuándo? -No se...de siempre yo creo... +Y que harás? -Puta...seguir amándola... +Y tu mujer? -No se +Tenís la cagada en la cabeza bro -Y en el pecho no tení idea. De +Feña A -Kaoz Dos amigos hablando 25-10-20</t>
  </si>
  <si>
    <t>Hombre libre... *El satélite de una Estrella que llena mi firmamento*...Viviendo en una nube... desordenado, disperso, olvidadizo y relajado...Solo pregunta mas</t>
  </si>
  <si>
    <t>RusSrUss 🌻 //</t>
  </si>
  <si>
    <t>NO MOMENTO SI TAMBIÉN LE GUSTABA A ADÁN LA PUTA MADRE "como mujer" también</t>
  </si>
  <si>
    <t>he // him</t>
  </si>
  <si>
    <t>INFP-T layout by @idaiisu</t>
  </si>
  <si>
    <t>https://russruss.carrd.co/</t>
  </si>
  <si>
    <t>tokyo.</t>
  </si>
  <si>
    <t>@Bearwita poneme mujer uno, puta.</t>
  </si>
  <si>
    <t>goku</t>
  </si>
  <si>
    <t>@jflafaurie A lo bien su retardo mental debe ser estudiado, sera genético o adquirido por relacion con esa lumbrera de mujer q se gasta, ud es uno de los hijos de puta mas grande de esta bendita tierra</t>
  </si>
  <si>
    <t>Yoseli👅</t>
  </si>
  <si>
    <t>Que tan poco hombre se puede ser para tratar a una mujer, que lo dio todo por vos, DE PUTA. Extremadamente bajo</t>
  </si>
  <si>
    <t>Argentina</t>
  </si>
  <si>
    <t>Escorpio♏//Boca ante todo💙💛💙</t>
  </si>
  <si>
    <t>Luis Paine Huenul</t>
  </si>
  <si>
    <t>@alb0black De cuales tuiteros excelente habla esa mujer??? Mejor dicho de los bot que pagaron para creer que el rechazo ganaba jajaja puta que quedaron mal con la paliza que le dio el apruebo</t>
  </si>
  <si>
    <t>Estudiante de Contador Auditor y Público en la Universidad Tecnologica Metropolitana. Me encanta leer libros, escuchar música y me encanta la democracia</t>
  </si>
  <si>
    <t>Empresario de Bien</t>
  </si>
  <si>
    <t>@jflafaurie Hijo de la gran puta y tú malparida mujer! Gonorreas</t>
  </si>
  <si>
    <t>Servidor de nadie</t>
  </si>
  <si>
    <t>AntiRepublicano, el Uribismo es un cáncer y se cura leyendo e investigando.</t>
  </si>
  <si>
    <t>Aɾιαɳα🦋</t>
  </si>
  <si>
    <t>Que hijos de re mil puta los hombres con la empatía y la comprension igual a la de una planta que viven invisibilizando las realidades de lo que es ser mujer, se las saben todas y de concientización muy poco, pero para fantasmear estan todos. Haganse ver</t>
  </si>
  <si>
    <t>♈♏♑</t>
  </si>
  <si>
    <t>𝑆𝑒𝑟𝑒</t>
  </si>
  <si>
    <t>@woman_91s tu mujer tu puta</t>
  </si>
  <si>
    <t>- 𝗗𝗼𝗻’𝘁 𝘆𝗼𝘂 𝗹𝗲𝘁 𝗶𝘁 𝗸𝗶𝗹𝗹 𝘆𝗼𝘂 || Fine line; Track 12</t>
  </si>
  <si>
    <t>isaac figueroa</t>
  </si>
  <si>
    <t>@noticiAmerica Ya sabes que está sociedad de mier... A la puta no le puedes decir puta, a lo loca igual porque si no te vas preso, a la mujer sea lo que sea la van a defender si o si, aunque ella tenga la culpa así es, y así quieren igualdad de género ja</t>
  </si>
  <si>
    <t>Arequipa</t>
  </si>
  <si>
    <t>Ing Electronico</t>
  </si>
  <si>
    <t>𝔩𝔲𝔩𝔞 ˡᵒᵛᵉˢ ᵃʸᵐᶦ⅋</t>
  </si>
  <si>
    <t>@otbxhabit_ ufff aber veamos como te gusta q te diga? sos mia solo mía mi bb mi mujer o mi puta o yo soy tu puta y vos mi mujer soy tuya toda tuya</t>
  </si>
  <si>
    <t>midnight</t>
  </si>
  <si>
    <t>hope i only leave good vibes on your lr floor /// @tomlinsonpridee | 19</t>
  </si>
  <si>
    <t>http://dearpatience.com</t>
  </si>
  <si>
    <t>PongaleBigote</t>
  </si>
  <si>
    <t>Apoco no se les antoja una #Gordibuena Que ganas de mamarle esas chichis se ven jugositas #PóngaleBigote #putasveracruz #puta #culo #PutasdeTwitter #PutasDeCasa #PutasDeFacebook #Gordiputa</t>
  </si>
  <si>
    <t>https://pbs.twimg.com/media/ElWGDBVUYAYMSDf.jpg</t>
  </si>
  <si>
    <t>Dedicado a ponerle Bigote a esos señores culos. (se aceptan aportaciones por md) denle RT Bigotudos</t>
  </si>
  <si>
    <t>Imposible no masturbarse, prohibido no masturbarse al ver las fotos de esta flaquita. Apoco no se les antoja hacerle a un lado el calzoncito y empezarla a bombear #PóngaleBigote #putasveracruz #puta #culo #flaquita #culito #PutasDeFacebook  RT @PongaleBigote: Esta putita merece su bigotito Que buen culito tiene, póngale un bigotito. Ivonne Phelps SE BUSCA PACK #PóngaleBigote #putasveracruz #puta #culo #flaquita #culito #PutasDeFacebook</t>
  </si>
  <si>
    <t>https://twitter.com/PongaleBigote/status/1320118267537575936</t>
  </si>
  <si>
    <t>https://pbs.twimg.com/media/ElTHZQdVMAEvG_s.jpg
https://pbs.twimg.com/media/ElIAjUfUYAEKVy0.jpg</t>
  </si>
  <si>
    <t>Buenos días bigotudos ☀️🌞 Qué tal el cambio de horario, rinde más el día para una buena chaqueta 🕐 Anai #PóngaleBigote ese pinché Sr. Culo que tiene #PóngaleBigote #putasveracruz #puta #culo #PutasdeTwitter #PutasDeCasa #PutasDeFacebook #PutaFamosa #Tanga</t>
  </si>
  <si>
    <t>https://pbs.twimg.com/media/ElQxnmmVkAIu1lC.jpg</t>
  </si>
  <si>
    <t>Acabo de subir esta foto pero vale la pena subirla a ella sola #PóngaleBigote cuanto por lamer esa madre</t>
  </si>
  <si>
    <t>https://pbs.twimg.com/media/ElIf9bnU0AAIF22.jpg</t>
  </si>
  <si>
    <t>Paola Uscanga Una muy rica putita, definitivamente su arancel debe ser elevadito, pero debe valera pena Afortunados los que han mamado ese Sr. Culo #PóngaleBigote #putasveracruz #puta #culo #PutasdeTwitter #PutasDeCasa #PutasDeFacebook</t>
  </si>
  <si>
    <t>https://pbs.twimg.com/media/ElIeqSXUYAA9IJE.jpg</t>
  </si>
  <si>
    <t>Esta putita merece su bigotito Que buen culito tiene, póngale un bigotito. Ivonne Phelps SE BUSCA PACK #PóngaleBigote #putasveracruz #puta #culo #flaquita #culito #PutasDeFacebook</t>
  </si>
  <si>
    <t>https://pbs.twimg.com/media/ElIAjUfUYAEKVy0.jpg</t>
  </si>
  <si>
    <t>Solo con ver esa pierna ya nos podemos imaginar el tronco de culo, pero realmente tronco de culo #PóngaleBigote #PutasFamosas #Puta #Piernas #culo #PutasdeTwitter</t>
  </si>
  <si>
    <t>https://pbs.twimg.com/media/ElB4l1-UwAE6hZH.jpg</t>
  </si>
  <si>
    <t>De los mejores culos de Veracruz Este no es un bigote, es un perro... Perro culazo 🐶🍑 #PóngaleBigote #putasveracruz #puta #culo #putivestido</t>
  </si>
  <si>
    <t>https://pbs.twimg.com/media/Ek_LbftU0AYjECc.jpg</t>
  </si>
  <si>
    <t>Definitivamente debemos ponerle bigote a ese Sr. Culo ¿Issa Vega te imaginas cuánto semen has sacado a todos tus seguidores con las chaquetas que probocas? #PóngaleBigote #PutasFamosas #PutasDeTV</t>
  </si>
  <si>
    <t>https://pbs.twimg.com/media/Ek-kTflVkAAmAV0.jpg</t>
  </si>
  <si>
    <t>Definitivamente quien debe ser la madrina de esta cuenta es nada más y nada menos que... #PóngaleBigote a ese Sr. Culo #PutasFamosas</t>
  </si>
  <si>
    <t>https://pbs.twimg.com/media/Ek5Qu2HUUAAvQuL.jpg</t>
  </si>
  <si>
    <t>Se usará el Hashtag #PóngaleBigote a ese Sr.</t>
  </si>
  <si>
    <t>@PongaleBigote</t>
  </si>
  <si>
    <t>1319076551242166275</t>
  </si>
  <si>
    <t>Twitter for Android</t>
  </si>
  <si>
    <t>View</t>
  </si>
  <si>
    <t>1319080508735836161</t>
  </si>
  <si>
    <t>1319453886537715713</t>
  </si>
  <si>
    <t>1319496900165341184</t>
  </si>
  <si>
    <t>𝓒𝓮𝓬𝓲 𝓐𝓷𝓰𝓮𝓵 🇸🇻</t>
  </si>
  <si>
    <t>"Me llamaste *Půtå*, pero amaste a esta Půtå, extrañas a esta Půtå y ahora estás emputadö porque esta DAMA ya no es tú #puta" 🤣 🤭🤣😎</t>
  </si>
  <si>
    <t>𝕯𝖎𝖔𝖘 𝖊𝖘𝖈𝖗𝖎𝖇𝖊 𝖒𝖎 𝖍𝖎𝖘𝖙𝖔𝖗𝖎𝖆 |ᴸⁱᶜ‧ ᶜᵒᵐᵘⁿⁱᶜᵃᶜⁱᵒⁿᵉˢ ʸ ᴿᵉˡᵃᶜⁱᵒⁿᵉˢ ᴾᵘ́ᵇˡⁱᶜᵃˢ|</t>
  </si>
  <si>
    <t>LBR</t>
  </si>
  <si>
    <t>Soñé q alguien me abrazaba de atrás y lo saque lentamente con cara de ¿¿? hasta q ví q era Ricky montaner y quería q me abrazara de nuevo jajsjjsksjaj #puta</t>
  </si>
  <si>
    <t>18 ig:@luluurobles</t>
  </si>
  <si>
    <t>Los sobrinos pervertidos 😈</t>
  </si>
  <si>
    <t>Una ex maestra de su servidor, a cuantos les prende la verga? Cuantos opinan que tienen cara de come vergas? 😈🔥 #putimadura #putimaestra #puta #putitaCDMX</t>
  </si>
  <si>
    <t>https://pbs.twimg.com/media/ElHmXvtWMAAUrgA.jpg</t>
  </si>
  <si>
    <t>En La Chingada</t>
  </si>
  <si>
    <t>Espacio para pervertidos que gusten mandar md con aportes para subir y material propio de los bombones de México y el mundo 🔥🇲🇽🌎</t>
  </si>
  <si>
    <t>Don Piedecuesta</t>
  </si>
  <si>
    <t>Mi novia está muy caliente... Tiene muchas ganitas de ser tu putita! Y yo ser el #cornudo feliz amando a mi dama #swingercolombia #singwerbucaramanga #puta #Bucaramanga #sexobucaramanga</t>
  </si>
  <si>
    <t>hombre con lujuria. mente perversa y abierta. área metropolitana 🔥🔥😈 Bucaramanga, Giron, Piedecuesta, Floridablanca, Colombia</t>
  </si>
  <si>
    <t>1320151361279922176</t>
  </si>
  <si>
    <t>1320152782993850371</t>
  </si>
  <si>
    <t>1320735149227610114</t>
  </si>
  <si>
    <t>1320899830013710336</t>
  </si>
  <si>
    <t>1321109460689928194</t>
  </si>
</sst>
</file>

<file path=xl/styles.xml><?xml version="1.0" encoding="utf-8"?>
<styleSheet xmlns="http://schemas.openxmlformats.org/spreadsheetml/2006/main">
  <numFmts count="5">
    <numFmt numFmtId="176" formatCode="dd&quot;/&quot;mm&quot;/&quot;yyyy&quot; &quot;hh&quot;:&quot;mm"/>
    <numFmt numFmtId="41" formatCode="_-* #,##0_-;\-* #,##0_-;_-* &quot;-&quot;_-;_-@_-"/>
    <numFmt numFmtId="43" formatCode="_-* #,##0.00_-;\-* #,##0.00_-;_-* &quot;-&quot;??_-;_-@_-"/>
    <numFmt numFmtId="44" formatCode="_-&quot;£&quot;* #,##0.00_-;\-&quot;£&quot;* #,##0.00_-;_-&quot;£&quot;* &quot;-&quot;??_-;_-@_-"/>
    <numFmt numFmtId="42" formatCode="_-&quot;£&quot;* #,##0_-;\-&quot;£&quot;* #,##0_-;_-&quot;£&quot;* &quot;-&quot;_-;_-@_-"/>
  </numFmts>
  <fonts count="24">
    <font>
      <sz val="10"/>
      <color rgb="FF000000"/>
      <name val="Arial"/>
      <charset val="134"/>
    </font>
    <font>
      <sz val="8"/>
      <color rgb="FFFFFFFF"/>
      <name val="Droid Sans"/>
      <charset val="134"/>
    </font>
    <font>
      <sz val="8"/>
      <color theme="1"/>
      <name val="Droid Sans"/>
      <charset val="134"/>
    </font>
    <font>
      <u/>
      <sz val="8"/>
      <color rgb="FF0000FF"/>
      <name val="Droid Sans"/>
      <charset val="134"/>
    </font>
    <font>
      <u/>
      <sz val="11"/>
      <color rgb="FF0000FF"/>
      <name val="Arial"/>
      <charset val="0"/>
      <scheme val="minor"/>
    </font>
    <font>
      <sz val="11"/>
      <color theme="1"/>
      <name val="Arial"/>
      <charset val="134"/>
      <scheme val="minor"/>
    </font>
    <font>
      <b/>
      <sz val="11"/>
      <color rgb="FFFFFFFF"/>
      <name val="Arial"/>
      <charset val="0"/>
      <scheme val="minor"/>
    </font>
    <font>
      <sz val="11"/>
      <color rgb="FFFF0000"/>
      <name val="Arial"/>
      <charset val="0"/>
      <scheme val="minor"/>
    </font>
    <font>
      <b/>
      <sz val="11"/>
      <color theme="3"/>
      <name val="Arial"/>
      <charset val="134"/>
      <scheme val="minor"/>
    </font>
    <font>
      <sz val="11"/>
      <color theme="1"/>
      <name val="Arial"/>
      <charset val="0"/>
      <scheme val="minor"/>
    </font>
    <font>
      <sz val="11"/>
      <color theme="0"/>
      <name val="Arial"/>
      <charset val="0"/>
      <scheme val="minor"/>
    </font>
    <font>
      <b/>
      <sz val="15"/>
      <color theme="3"/>
      <name val="Arial"/>
      <charset val="134"/>
      <scheme val="minor"/>
    </font>
    <font>
      <i/>
      <sz val="11"/>
      <color rgb="FF7F7F7F"/>
      <name val="Arial"/>
      <charset val="0"/>
      <scheme val="minor"/>
    </font>
    <font>
      <b/>
      <sz val="13"/>
      <color theme="3"/>
      <name val="Arial"/>
      <charset val="134"/>
      <scheme val="minor"/>
    </font>
    <font>
      <b/>
      <sz val="11"/>
      <color rgb="FFFA7D00"/>
      <name val="Arial"/>
      <charset val="0"/>
      <scheme val="minor"/>
    </font>
    <font>
      <sz val="11"/>
      <color rgb="FF006100"/>
      <name val="Arial"/>
      <charset val="0"/>
      <scheme val="minor"/>
    </font>
    <font>
      <sz val="11"/>
      <color rgb="FF3F3F76"/>
      <name val="Arial"/>
      <charset val="0"/>
      <scheme val="minor"/>
    </font>
    <font>
      <b/>
      <sz val="11"/>
      <color rgb="FF3F3F3F"/>
      <name val="Arial"/>
      <charset val="0"/>
      <scheme val="minor"/>
    </font>
    <font>
      <sz val="11"/>
      <color rgb="FF9C6500"/>
      <name val="Arial"/>
      <charset val="0"/>
      <scheme val="minor"/>
    </font>
    <font>
      <sz val="11"/>
      <color rgb="FFFA7D00"/>
      <name val="Arial"/>
      <charset val="0"/>
      <scheme val="minor"/>
    </font>
    <font>
      <u/>
      <sz val="11"/>
      <color rgb="FF800080"/>
      <name val="Arial"/>
      <charset val="0"/>
      <scheme val="minor"/>
    </font>
    <font>
      <b/>
      <sz val="18"/>
      <color theme="3"/>
      <name val="Arial"/>
      <charset val="134"/>
      <scheme val="minor"/>
    </font>
    <font>
      <b/>
      <sz val="11"/>
      <color theme="1"/>
      <name val="Arial"/>
      <charset val="0"/>
      <scheme val="minor"/>
    </font>
    <font>
      <sz val="11"/>
      <color rgb="FF9C0006"/>
      <name val="Arial"/>
      <charset val="0"/>
      <scheme val="minor"/>
    </font>
  </fonts>
  <fills count="34">
    <fill>
      <patternFill patternType="none"/>
    </fill>
    <fill>
      <patternFill patternType="gray125"/>
    </fill>
    <fill>
      <patternFill patternType="solid">
        <fgColor rgb="FF3C78D8"/>
        <bgColor rgb="FF3C78D8"/>
      </patternFill>
    </fill>
    <fill>
      <patternFill patternType="solid">
        <fgColor rgb="FFA5A5A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7" tint="0.799981688894314"/>
        <bgColor indexed="64"/>
      </patternFill>
    </fill>
    <fill>
      <patternFill patternType="solid">
        <fgColor rgb="FFFFEB9C"/>
        <bgColor indexed="64"/>
      </patternFill>
    </fill>
    <fill>
      <patternFill patternType="solid">
        <fgColor theme="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9"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rgb="FFFFC7CE"/>
        <bgColor indexed="64"/>
      </patternFill>
    </fill>
    <fill>
      <patternFill patternType="solid">
        <fgColor theme="9"/>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10" fillId="20" borderId="0" applyNumberFormat="false" applyBorder="false" applyAlignment="false" applyProtection="false">
      <alignment vertical="center"/>
    </xf>
    <xf numFmtId="0" fontId="9" fillId="17" borderId="0" applyNumberFormat="false" applyBorder="false" applyAlignment="false" applyProtection="false">
      <alignment vertical="center"/>
    </xf>
    <xf numFmtId="0" fontId="10" fillId="29" borderId="0" applyNumberFormat="false" applyBorder="false" applyAlignment="false" applyProtection="false">
      <alignment vertical="center"/>
    </xf>
    <xf numFmtId="0" fontId="10" fillId="32" borderId="0" applyNumberFormat="false" applyBorder="false" applyAlignment="false" applyProtection="false">
      <alignment vertical="center"/>
    </xf>
    <xf numFmtId="0" fontId="9" fillId="27" borderId="0" applyNumberFormat="false" applyBorder="false" applyAlignment="false" applyProtection="false">
      <alignment vertical="center"/>
    </xf>
    <xf numFmtId="0" fontId="9" fillId="33" borderId="0" applyNumberFormat="false" applyBorder="false" applyAlignment="false" applyProtection="false">
      <alignment vertical="center"/>
    </xf>
    <xf numFmtId="0" fontId="10" fillId="14" borderId="0" applyNumberFormat="false" applyBorder="false" applyAlignment="false" applyProtection="false">
      <alignment vertical="center"/>
    </xf>
    <xf numFmtId="0" fontId="10" fillId="21" borderId="0" applyNumberFormat="false" applyBorder="false" applyAlignment="false" applyProtection="false">
      <alignment vertical="center"/>
    </xf>
    <xf numFmtId="0" fontId="9" fillId="28" borderId="0" applyNumberFormat="false" applyBorder="false" applyAlignment="false" applyProtection="false">
      <alignment vertical="center"/>
    </xf>
    <xf numFmtId="0" fontId="10" fillId="30" borderId="0" applyNumberFormat="false" applyBorder="false" applyAlignment="false" applyProtection="false">
      <alignment vertical="center"/>
    </xf>
    <xf numFmtId="0" fontId="19" fillId="0" borderId="6" applyNumberFormat="false" applyFill="false" applyAlignment="false" applyProtection="false">
      <alignment vertical="center"/>
    </xf>
    <xf numFmtId="0" fontId="9" fillId="8" borderId="0" applyNumberFormat="false" applyBorder="false" applyAlignment="false" applyProtection="false">
      <alignment vertical="center"/>
    </xf>
    <xf numFmtId="0" fontId="10" fillId="25" borderId="0" applyNumberFormat="false" applyBorder="false" applyAlignment="false" applyProtection="false">
      <alignment vertical="center"/>
    </xf>
    <xf numFmtId="0" fontId="10" fillId="19" borderId="0" applyNumberFormat="false" applyBorder="false" applyAlignment="false" applyProtection="false">
      <alignment vertical="center"/>
    </xf>
    <xf numFmtId="0" fontId="9" fillId="18" borderId="0" applyNumberFormat="false" applyBorder="false" applyAlignment="false" applyProtection="false">
      <alignment vertical="center"/>
    </xf>
    <xf numFmtId="0" fontId="9" fillId="23" borderId="0" applyNumberFormat="false" applyBorder="false" applyAlignment="false" applyProtection="false">
      <alignment vertical="center"/>
    </xf>
    <xf numFmtId="0" fontId="10" fillId="26" borderId="0" applyNumberFormat="false" applyBorder="false" applyAlignment="false" applyProtection="false">
      <alignment vertical="center"/>
    </xf>
    <xf numFmtId="0" fontId="9" fillId="15" borderId="0" applyNumberFormat="false" applyBorder="false" applyAlignment="false" applyProtection="false">
      <alignment vertical="center"/>
    </xf>
    <xf numFmtId="0" fontId="9" fillId="24" borderId="0" applyNumberFormat="false" applyBorder="false" applyAlignment="false" applyProtection="false">
      <alignment vertical="center"/>
    </xf>
    <xf numFmtId="0" fontId="10" fillId="13" borderId="0" applyNumberFormat="false" applyBorder="false" applyAlignment="false" applyProtection="false">
      <alignment vertical="center"/>
    </xf>
    <xf numFmtId="0" fontId="18" fillId="12" borderId="0" applyNumberFormat="false" applyBorder="false" applyAlignment="false" applyProtection="false">
      <alignment vertical="center"/>
    </xf>
    <xf numFmtId="0" fontId="10" fillId="22" borderId="0" applyNumberFormat="false" applyBorder="false" applyAlignment="false" applyProtection="false">
      <alignment vertical="center"/>
    </xf>
    <xf numFmtId="0" fontId="23" fillId="31" borderId="0" applyNumberFormat="false" applyBorder="false" applyAlignment="false" applyProtection="false">
      <alignment vertical="center"/>
    </xf>
    <xf numFmtId="0" fontId="9" fillId="11"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17" fillId="7" borderId="5" applyNumberFormat="false" applyAlignment="false" applyProtection="false">
      <alignment vertical="center"/>
    </xf>
    <xf numFmtId="44" fontId="5" fillId="0" borderId="0" applyFont="false" applyFill="false" applyBorder="false" applyAlignment="false" applyProtection="false">
      <alignment vertical="center"/>
    </xf>
    <xf numFmtId="0" fontId="9" fillId="6" borderId="0" applyNumberFormat="false" applyBorder="false" applyAlignment="false" applyProtection="false">
      <alignment vertical="center"/>
    </xf>
    <xf numFmtId="0" fontId="5" fillId="16" borderId="7" applyNumberFormat="false" applyFont="false" applyAlignment="false" applyProtection="false">
      <alignment vertical="center"/>
    </xf>
    <xf numFmtId="0" fontId="16" fillId="10" borderId="3" applyNumberFormat="false" applyAlignment="false" applyProtection="false">
      <alignment vertical="center"/>
    </xf>
    <xf numFmtId="0" fontId="8" fillId="0" borderId="0" applyNumberFormat="false" applyFill="false" applyBorder="false" applyAlignment="false" applyProtection="false">
      <alignment vertical="center"/>
    </xf>
    <xf numFmtId="0" fontId="14" fillId="7" borderId="3" applyNumberFormat="false" applyAlignment="false" applyProtection="false">
      <alignment vertical="center"/>
    </xf>
    <xf numFmtId="0" fontId="15" fillId="9" borderId="0" applyNumberFormat="false" applyBorder="false" applyAlignment="false" applyProtection="false">
      <alignment vertical="center"/>
    </xf>
    <xf numFmtId="0" fontId="8" fillId="0" borderId="4"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11" fillId="0" borderId="2" applyNumberFormat="false" applyFill="false" applyAlignment="false" applyProtection="false">
      <alignment vertical="center"/>
    </xf>
    <xf numFmtId="41" fontId="5" fillId="0" borderId="0" applyFont="false" applyFill="false" applyBorder="false" applyAlignment="false" applyProtection="false">
      <alignment vertical="center"/>
    </xf>
    <xf numFmtId="0" fontId="9" fillId="4" borderId="0" applyNumberFormat="false" applyBorder="false" applyAlignment="false" applyProtection="false">
      <alignment vertical="center"/>
    </xf>
    <xf numFmtId="0" fontId="21" fillId="0" borderId="0" applyNumberFormat="false" applyFill="false" applyBorder="false" applyAlignment="false" applyProtection="false">
      <alignment vertical="center"/>
    </xf>
    <xf numFmtId="42" fontId="5" fillId="0" borderId="0" applyFon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20" fillId="0" borderId="0" applyNumberFormat="false" applyFill="false" applyBorder="false" applyAlignment="false" applyProtection="false">
      <alignment vertical="center"/>
    </xf>
    <xf numFmtId="0" fontId="13" fillId="0" borderId="2" applyNumberFormat="false" applyFill="false" applyAlignment="false" applyProtection="false">
      <alignment vertical="center"/>
    </xf>
    <xf numFmtId="43" fontId="5" fillId="0" borderId="0" applyFont="false" applyFill="false" applyBorder="false" applyAlignment="false" applyProtection="false">
      <alignment vertical="center"/>
    </xf>
    <xf numFmtId="0" fontId="6" fillId="3" borderId="1" applyNumberFormat="false" applyAlignment="false" applyProtection="false">
      <alignment vertical="center"/>
    </xf>
    <xf numFmtId="0" fontId="10" fillId="5" borderId="0" applyNumberFormat="false" applyBorder="false" applyAlignment="false" applyProtection="false">
      <alignment vertical="center"/>
    </xf>
    <xf numFmtId="9" fontId="5" fillId="0" borderId="0" applyFont="false" applyFill="false" applyBorder="false" applyAlignment="false" applyProtection="false">
      <alignment vertical="center"/>
    </xf>
    <xf numFmtId="0" fontId="4" fillId="0" borderId="0" applyNumberFormat="false" applyFill="false" applyBorder="false" applyAlignment="false" applyProtection="false">
      <alignment vertical="center"/>
    </xf>
  </cellStyleXfs>
  <cellXfs count="9">
    <xf numFmtId="0" fontId="0" fillId="0" borderId="0" xfId="0" applyFont="true" applyAlignment="true"/>
    <xf numFmtId="0" fontId="1" fillId="2" borderId="0" xfId="0" applyFont="true" applyFill="true" applyAlignment="true">
      <alignment horizontal="center" vertical="center"/>
    </xf>
    <xf numFmtId="0" fontId="1" fillId="2" borderId="0" xfId="0" applyFont="true" applyFill="true" applyAlignment="true">
      <alignment vertical="center"/>
    </xf>
    <xf numFmtId="176" fontId="2" fillId="0" borderId="0" xfId="0" applyNumberFormat="true" applyFont="true" applyAlignment="true">
      <alignment horizontal="center" vertical="center"/>
    </xf>
    <xf numFmtId="0" fontId="2" fillId="0" borderId="0" xfId="0" applyFont="true" applyAlignment="true">
      <alignment vertical="center"/>
    </xf>
    <xf numFmtId="0" fontId="3" fillId="0" borderId="0" xfId="0" applyFont="true" applyAlignment="true">
      <alignment vertical="center"/>
    </xf>
    <xf numFmtId="0" fontId="2" fillId="0" borderId="0" xfId="0" applyFont="true" applyAlignment="true">
      <alignment horizontal="center" vertical="center"/>
    </xf>
    <xf numFmtId="58" fontId="2" fillId="0" borderId="0" xfId="0" applyNumberFormat="true" applyFont="true" applyAlignment="true">
      <alignment horizontal="center" vertical="center"/>
    </xf>
    <xf numFmtId="0" fontId="3" fillId="0" borderId="0" xfId="0" applyFont="true" applyAlignment="true">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75">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E8F0FE"/>
          <bgColor rgb="FFE8F0FE"/>
        </patternFill>
      </fill>
    </dxf>
    <dxf>
      <fill>
        <patternFill patternType="solid">
          <fgColor rgb="FFFFFFFF"/>
          <bgColor rgb="FFFFFFFF"/>
        </patternFill>
      </fill>
    </dxf>
    <dxf>
      <fill>
        <patternFill patternType="solid">
          <fgColor rgb="FF1155CC"/>
          <bgColor rgb="FF1155CC"/>
        </patternFill>
      </fill>
    </dxf>
    <dxf>
      <fill>
        <patternFill patternType="solid">
          <fgColor rgb="FFE8F0FE"/>
          <bgColor rgb="FFE8F0FE"/>
        </patternFill>
      </fill>
    </dxf>
    <dxf>
      <fill>
        <patternFill patternType="solid">
          <fgColor rgb="FFFFFFFF"/>
          <bgColor rgb="FFFFFFFF"/>
        </patternFill>
      </fill>
    </dxf>
    <dxf>
      <fill>
        <patternFill patternType="solid">
          <fgColor rgb="FF1155CC"/>
          <bgColor rgb="FF1155CC"/>
        </patternFill>
      </fill>
    </dxf>
    <dxf>
      <fill>
        <patternFill patternType="solid">
          <fgColor rgb="FFE8F0FE"/>
          <bgColor rgb="FFE8F0FE"/>
        </patternFill>
      </fill>
    </dxf>
    <dxf>
      <fill>
        <patternFill patternType="solid">
          <fgColor rgb="FFFFFFFF"/>
          <bgColor rgb="FFFFFFFF"/>
        </patternFill>
      </fill>
    </dxf>
    <dxf>
      <fill>
        <patternFill patternType="solid">
          <fgColor rgb="FF1155CC"/>
          <bgColor rgb="FF1155CC"/>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4">
    <tableStyle name="mujer puta OR zorra langes -fil-style" pivot="0" count="3">
      <tableStyleElement type="headerRow" dxfId="65"/>
      <tableStyleElement type="firstRowStripe" dxfId="64"/>
      <tableStyleElement type="secondRowStripe" dxfId="63"/>
    </tableStyle>
    <tableStyle name="#PongaleBigote langes -filterre-style" pivot="0" count="3">
      <tableStyleElement type="headerRow" dxfId="68"/>
      <tableStyleElement type="firstRowStripe" dxfId="67"/>
      <tableStyleElement type="secondRowStripe" dxfId="66"/>
    </tableStyle>
    <tableStyle name="#Puta langes -filterretweets -f-style" pivot="0" count="3">
      <tableStyleElement type="headerRow" dxfId="71"/>
      <tableStyleElement type="firstRowStripe" dxfId="70"/>
      <tableStyleElement type="secondRowStripe" dxfId="69"/>
    </tableStyle>
    <tableStyle name="Twitter Archiver Logs-style" pivot="0" count="3">
      <tableStyleElement type="headerRow" dxfId="74"/>
      <tableStyleElement type="firstRowStripe" dxfId="73"/>
      <tableStyleElement type="secondRowStripe" dxfId="7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U101" headerRowCount="0">
  <tableColumns count="21">
    <tableColumn id="1" name="Column1" dataDxfId="0"/>
    <tableColumn id="2" name="Column2" dataDxfId="1"/>
    <tableColumn id="3" name="Column3" dataDxfId="2"/>
    <tableColumn id="4" name="Column4" dataDxfId="3"/>
    <tableColumn id="5" name="Column5" dataDxfId="4"/>
    <tableColumn id="6" name="Column6" dataDxfId="5"/>
    <tableColumn id="7" name="Column7" dataDxfId="6"/>
    <tableColumn id="8" name="Column8" dataDxfId="7"/>
    <tableColumn id="9" name="Column9" dataDxfId="8"/>
    <tableColumn id="10" name="Column10" dataDxfId="9"/>
    <tableColumn id="11" name="Column11" dataDxfId="10"/>
    <tableColumn id="12" name="Column12" dataDxfId="11"/>
    <tableColumn id="13" name="Column13" dataDxfId="12"/>
    <tableColumn id="14" name="Column14" dataDxfId="13"/>
    <tableColumn id="15" name="Column15" dataDxfId="14"/>
    <tableColumn id="16" name="Column16" dataDxfId="15"/>
    <tableColumn id="17" name="Column17" dataDxfId="16"/>
    <tableColumn id="18" name="Column18" dataDxfId="17"/>
    <tableColumn id="19" name="Column19" dataDxfId="18"/>
    <tableColumn id="20" name="Column20" dataDxfId="19"/>
    <tableColumn id="21" name="Column21" dataDxfId="20"/>
  </tableColumns>
  <tableStyleInfo name="mujer puta OR zorra langes -fil-style" showFirstColumn="1" showLastColumn="1" showRowStripes="1" showColumnStripes="0"/>
</table>
</file>

<file path=xl/tables/table2.xml><?xml version="1.0" encoding="utf-8"?>
<table xmlns="http://schemas.openxmlformats.org/spreadsheetml/2006/main" id="2" displayName="Table_2" ref="A1:U12" headerRowCount="0">
  <tableColumns count="21">
    <tableColumn id="1" name="Column1" dataDxfId="21"/>
    <tableColumn id="2" name="Column2" dataDxfId="22"/>
    <tableColumn id="3" name="Column3" dataDxfId="23"/>
    <tableColumn id="4" name="Column4" dataDxfId="24"/>
    <tableColumn id="5" name="Column5" dataDxfId="25"/>
    <tableColumn id="6" name="Column6" dataDxfId="26"/>
    <tableColumn id="7" name="Column7" dataDxfId="27"/>
    <tableColumn id="8" name="Column8" dataDxfId="28"/>
    <tableColumn id="9" name="Column9" dataDxfId="29"/>
    <tableColumn id="10" name="Column10" dataDxfId="30"/>
    <tableColumn id="11" name="Column11" dataDxfId="31"/>
    <tableColumn id="12" name="Column12" dataDxfId="32"/>
    <tableColumn id="13" name="Column13" dataDxfId="33"/>
    <tableColumn id="14" name="Column14" dataDxfId="34"/>
    <tableColumn id="15" name="Column15" dataDxfId="35"/>
    <tableColumn id="16" name="Column16" dataDxfId="36"/>
    <tableColumn id="17" name="Column17" dataDxfId="37"/>
    <tableColumn id="18" name="Column18" dataDxfId="38"/>
    <tableColumn id="19" name="Column19" dataDxfId="39"/>
    <tableColumn id="20" name="Column20" dataDxfId="40"/>
    <tableColumn id="21" name="Column21" dataDxfId="41"/>
  </tableColumns>
  <tableStyleInfo name="#PongaleBigote langes -filterre-style" showFirstColumn="1" showLastColumn="1" showRowStripes="1" showColumnStripes="0"/>
</table>
</file>

<file path=xl/tables/table3.xml><?xml version="1.0" encoding="utf-8"?>
<table xmlns="http://schemas.openxmlformats.org/spreadsheetml/2006/main" id="3" displayName="Table_3" ref="A1:U17" headerRowCount="0">
  <tableColumns count="21">
    <tableColumn id="1" name="Column1" dataDxfId="42"/>
    <tableColumn id="2" name="Column2" dataDxfId="43"/>
    <tableColumn id="3" name="Column3" dataDxfId="44"/>
    <tableColumn id="4" name="Column4" dataDxfId="45"/>
    <tableColumn id="5" name="Column5" dataDxfId="46"/>
    <tableColumn id="6" name="Column6" dataDxfId="47"/>
    <tableColumn id="7" name="Column7" dataDxfId="48"/>
    <tableColumn id="8" name="Column8" dataDxfId="49"/>
    <tableColumn id="9" name="Column9" dataDxfId="50"/>
    <tableColumn id="10" name="Column10" dataDxfId="51"/>
    <tableColumn id="11" name="Column11" dataDxfId="52"/>
    <tableColumn id="12" name="Column12" dataDxfId="53"/>
    <tableColumn id="13" name="Column13" dataDxfId="54"/>
    <tableColumn id="14" name="Column14" dataDxfId="55"/>
    <tableColumn id="15" name="Column15" dataDxfId="56"/>
    <tableColumn id="16" name="Column16" dataDxfId="57"/>
    <tableColumn id="17" name="Column17" dataDxfId="58"/>
    <tableColumn id="18" name="Column18" dataDxfId="59"/>
    <tableColumn id="19" name="Column19" dataDxfId="60"/>
    <tableColumn id="20" name="Column20" dataDxfId="61"/>
    <tableColumn id="21" name="Column21" dataDxfId="62"/>
  </tableColumns>
  <tableStyleInfo name="#Puta langes -filterretweets -f-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twitter.com/saramanero02/status/1321076968461373442" TargetMode="External"/><Relationship Id="rId8" Type="http://schemas.openxmlformats.org/officeDocument/2006/relationships/hyperlink" Target="https://pbs.twimg.com/media/ElVySJYWoAEFza8.jpg" TargetMode="External"/><Relationship Id="rId7" Type="http://schemas.openxmlformats.org/officeDocument/2006/relationships/hyperlink" Target="https://twitter.com/DeaAlonzo3/status/1321087743963942913" TargetMode="External"/><Relationship Id="rId6" Type="http://schemas.openxmlformats.org/officeDocument/2006/relationships/hyperlink" Target="http://mytime.xn--g6h/" TargetMode="External"/><Relationship Id="rId5" Type="http://schemas.openxmlformats.org/officeDocument/2006/relationships/hyperlink" Target="https://pbs.twimg.com/media/ElWDyXiWkAQ-Yrh.jpg" TargetMode="External"/><Relationship Id="rId44" Type="http://schemas.openxmlformats.org/officeDocument/2006/relationships/hyperlink" Target="http://dearpatience.com" TargetMode="External"/><Relationship Id="rId43" Type="http://schemas.openxmlformats.org/officeDocument/2006/relationships/hyperlink" Target="https://russruss.carrd.co/" TargetMode="External"/><Relationship Id="rId42" Type="http://schemas.openxmlformats.org/officeDocument/2006/relationships/hyperlink" Target="https://www.facebook.com/fuentesvb" TargetMode="External"/><Relationship Id="rId41" Type="http://schemas.openxmlformats.org/officeDocument/2006/relationships/hyperlink" Target="http://pic.twitter.com/VlRstOsmfC" TargetMode="External"/><Relationship Id="rId40" Type="http://schemas.openxmlformats.org/officeDocument/2006/relationships/hyperlink" Target="https://www.publico.es/politica/juez-garcia-castellon-deja-libertad-mujer-villarejo.html?utm_source=twitter&amp;utm_medium=social&amp;utm_campaign=web" TargetMode="External"/><Relationship Id="rId4" Type="http://schemas.openxmlformats.org/officeDocument/2006/relationships/hyperlink" Target="https://twitter.com/1boricancer/status/1320967684457172999" TargetMode="External"/><Relationship Id="rId39" Type="http://schemas.openxmlformats.org/officeDocument/2006/relationships/hyperlink" Target="https://instagram.com/karlavargas0?igshid=15cvwahyi060g" TargetMode="External"/><Relationship Id="rId38" Type="http://schemas.openxmlformats.org/officeDocument/2006/relationships/hyperlink" Target="http://louiss.xn--0qah434y/" TargetMode="External"/><Relationship Id="rId37" Type="http://schemas.openxmlformats.org/officeDocument/2006/relationships/hyperlink" Target="http://bangpink.xn--8ci/" TargetMode="External"/><Relationship Id="rId36" Type="http://schemas.openxmlformats.org/officeDocument/2006/relationships/hyperlink" Target="https://twitter.com/jisoofacha/status/1320981168750272513" TargetMode="External"/><Relationship Id="rId35" Type="http://schemas.openxmlformats.org/officeDocument/2006/relationships/hyperlink" Target="http://paravos.xn--c6h" TargetMode="External"/><Relationship Id="rId34" Type="http://schemas.openxmlformats.org/officeDocument/2006/relationships/hyperlink" Target="https://curiouscat.me/Sitawilsonia" TargetMode="External"/><Relationship Id="rId33" Type="http://schemas.openxmlformats.org/officeDocument/2006/relationships/hyperlink" Target="https://www.wattpad.com/user/dragonletters" TargetMode="External"/><Relationship Id="rId32" Type="http://schemas.openxmlformats.org/officeDocument/2006/relationships/hyperlink" Target="http://nosetiralaraqueta.blogspot.com" TargetMode="External"/><Relationship Id="rId31" Type="http://schemas.openxmlformats.org/officeDocument/2006/relationships/hyperlink" Target="https://pbs.twimg.com/media/ElVJBCDXUAIYjED.jpg" TargetMode="External"/><Relationship Id="rId30" Type="http://schemas.openxmlformats.org/officeDocument/2006/relationships/hyperlink" Target="https://www.facebook.com/groups/320943298592057/?ref=share" TargetMode="External"/><Relationship Id="rId3" Type="http://schemas.openxmlformats.org/officeDocument/2006/relationships/hyperlink" Target="https://www.instagram.com/danielalucia.dm/" TargetMode="External"/><Relationship Id="rId29" Type="http://schemas.openxmlformats.org/officeDocument/2006/relationships/hyperlink" Target="https://youtu.be/yMaFMpoaonE" TargetMode="External"/><Relationship Id="rId28" Type="http://schemas.openxmlformats.org/officeDocument/2006/relationships/hyperlink" Target="http://futboladictos.blogspot.com" TargetMode="External"/><Relationship Id="rId27" Type="http://schemas.openxmlformats.org/officeDocument/2006/relationships/hyperlink" Target="http://pic.twitter.com/sfdJ6I5f47" TargetMode="External"/><Relationship Id="rId26" Type="http://schemas.openxmlformats.org/officeDocument/2006/relationships/hyperlink" Target="https://pbs.twimg.com/media/ElUrtIlXIAE4WP9.jpg" TargetMode="External"/><Relationship Id="rId25" Type="http://schemas.openxmlformats.org/officeDocument/2006/relationships/hyperlink" Target="https://twitter.com/matthewbennett/status/1321010364935507969" TargetMode="External"/><Relationship Id="rId24" Type="http://schemas.openxmlformats.org/officeDocument/2006/relationships/hyperlink" Target="https://instagram.com/edgaar_c1" TargetMode="External"/><Relationship Id="rId23" Type="http://schemas.openxmlformats.org/officeDocument/2006/relationships/hyperlink" Target="https://twitter.com/edgarendshere/status/1318743269870870528" TargetMode="External"/><Relationship Id="rId22" Type="http://schemas.openxmlformats.org/officeDocument/2006/relationships/hyperlink" Target="http://pic.twitter.com/F4lDEg4FP1" TargetMode="External"/><Relationship Id="rId21" Type="http://schemas.openxmlformats.org/officeDocument/2006/relationships/hyperlink" Target="https://twitter.com/rubnpulido/status/1320859380963778560" TargetMode="External"/><Relationship Id="rId20" Type="http://schemas.openxmlformats.org/officeDocument/2006/relationships/hyperlink" Target="https://curiouscat.me/Pandowo" TargetMode="External"/><Relationship Id="rId2" Type="http://schemas.openxmlformats.org/officeDocument/2006/relationships/hyperlink" Target="https://www.cata.xn--c6h/" TargetMode="External"/><Relationship Id="rId19" Type="http://schemas.openxmlformats.org/officeDocument/2006/relationships/hyperlink" Target="https://instagram.com/nilvinasilva/" TargetMode="External"/><Relationship Id="rId18" Type="http://schemas.openxmlformats.org/officeDocument/2006/relationships/hyperlink" Target="https://pbs.twimg.com/media/ElVgQrXXYAAPoCY.jpg" TargetMode="External"/><Relationship Id="rId17" Type="http://schemas.openxmlformats.org/officeDocument/2006/relationships/hyperlink" Target="http://vol.radio" TargetMode="External"/><Relationship Id="rId16" Type="http://schemas.openxmlformats.org/officeDocument/2006/relationships/hyperlink" Target="https://pbs.twimg.com/media/ElVm0YxXYAEiyzC.jpg" TargetMode="External"/><Relationship Id="rId15" Type="http://schemas.openxmlformats.org/officeDocument/2006/relationships/hyperlink" Target="https://www.instagram.com/__martiinaaaaaa__/" TargetMode="External"/><Relationship Id="rId14" Type="http://schemas.openxmlformats.org/officeDocument/2006/relationships/hyperlink" Target="http://craneopietro.wixsite.com/horrorlibertario" TargetMode="External"/><Relationship Id="rId13" Type="http://schemas.openxmlformats.org/officeDocument/2006/relationships/hyperlink" Target="http://instagram.com/ventigyal" TargetMode="External"/><Relationship Id="rId12" Type="http://schemas.openxmlformats.org/officeDocument/2006/relationships/hyperlink" Target="https://pbs.twimg.com/media/ElVspDFXgAUpEdF.jpg" TargetMode="External"/><Relationship Id="rId11" Type="http://schemas.openxmlformats.org/officeDocument/2006/relationships/hyperlink" Target="https://instagram.com/sergiolacoma?igshid=1xhztn29zj93j" TargetMode="External"/><Relationship Id="rId10" Type="http://schemas.openxmlformats.org/officeDocument/2006/relationships/hyperlink" Target="http://pic.twitter.com/ANAc6FBrTI" TargetMode="Externa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pbs.twimg.com/media/Ek_LbftU0AYjECc.jpg" TargetMode="External"/><Relationship Id="rId8" Type="http://schemas.openxmlformats.org/officeDocument/2006/relationships/hyperlink" Target="https://pbs.twimg.com/media/ElB4l1-UwAE6hZH.jpg" TargetMode="External"/><Relationship Id="rId7" Type="http://schemas.openxmlformats.org/officeDocument/2006/relationships/hyperlink" Target="https://pbs.twimg.com/media/ElIAjUfUYAEKVy0.jpg" TargetMode="External"/><Relationship Id="rId6" Type="http://schemas.openxmlformats.org/officeDocument/2006/relationships/hyperlink" Target="https://pbs.twimg.com/media/ElIeqSXUYAA9IJE.jpg" TargetMode="External"/><Relationship Id="rId5" Type="http://schemas.openxmlformats.org/officeDocument/2006/relationships/hyperlink" Target="https://pbs.twimg.com/media/ElIf9bnU0AAIF22.jpg" TargetMode="External"/><Relationship Id="rId4" Type="http://schemas.openxmlformats.org/officeDocument/2006/relationships/hyperlink" Target="https://pbs.twimg.com/media/ElQxnmmVkAIu1lC.jpg" TargetMode="External"/><Relationship Id="rId3" Type="http://schemas.openxmlformats.org/officeDocument/2006/relationships/hyperlink" Target="https://twitter.com/PongaleBigote/status/1320118267537575936" TargetMode="External"/><Relationship Id="rId2" Type="http://schemas.openxmlformats.org/officeDocument/2006/relationships/hyperlink" Target="https://pbs.twimg.com/media/ElWGDBVUYAYMSDf.jpg" TargetMode="External"/><Relationship Id="rId11" Type="http://schemas.openxmlformats.org/officeDocument/2006/relationships/hyperlink" Target="https://pbs.twimg.com/media/Ek5Qu2HUUAAvQuL.jpg" TargetMode="External"/><Relationship Id="rId10" Type="http://schemas.openxmlformats.org/officeDocument/2006/relationships/hyperlink" Target="https://pbs.twimg.com/media/Ek-kTflVkAAmAV0.jpg" TargetMode="Externa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7" Type="http://schemas.openxmlformats.org/officeDocument/2006/relationships/hyperlink" Target="http://www.cronicadirecto.com" TargetMode="External"/><Relationship Id="rId6" Type="http://schemas.openxmlformats.org/officeDocument/2006/relationships/hyperlink" Target="https://bit.ly/3ohcWSw" TargetMode="External"/><Relationship Id="rId5" Type="http://schemas.openxmlformats.org/officeDocument/2006/relationships/hyperlink" Target="https://pbs.twimg.com/media/ElIAjUfUYAEKVy0.jpg" TargetMode="External"/><Relationship Id="rId4" Type="http://schemas.openxmlformats.org/officeDocument/2006/relationships/hyperlink" Target="https://pbs.twimg.com/media/ElHmXvtWMAAUrgA.jpg" TargetMode="External"/><Relationship Id="rId3" Type="http://schemas.openxmlformats.org/officeDocument/2006/relationships/hyperlink" Target="https://pbs.twimg.com/media/ElB4l1-UwAE6hZH.jpg" TargetMode="External"/><Relationship Id="rId2" Type="http://schemas.openxmlformats.org/officeDocument/2006/relationships/hyperlink" Target="https://pbs.twimg.com/media/Ek_LbftU0AYjECc.jpg" TargetMode="Externa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false" summaryRight="false"/>
  </sheetPr>
  <dimension ref="A1:U101"/>
  <sheetViews>
    <sheetView tabSelected="1" workbookViewId="0">
      <pane ySplit="1" topLeftCell="A2" activePane="bottomLeft" state="frozen"/>
      <selection/>
      <selection pane="bottomLeft" activeCell="B104" sqref="B104"/>
    </sheetView>
  </sheetViews>
  <sheetFormatPr defaultColWidth="14.4285714285714" defaultRowHeight="15.75" customHeight="true"/>
  <cols>
    <col min="1" max="2" width="15.8571428571429" customWidth="true"/>
    <col min="3" max="3" width="21.5714285714286" customWidth="true"/>
    <col min="4" max="4" width="43" customWidth="true"/>
    <col min="5" max="5" width="18.7142857142857" customWidth="true"/>
    <col min="6" max="6" width="21.5714285714286" customWidth="true"/>
  </cols>
  <sheetData>
    <row r="1" ht="24" customHeight="true" spans="1:21">
      <c r="A1" s="1" t="s">
        <v>0</v>
      </c>
      <c r="B1" s="2" t="s">
        <v>1</v>
      </c>
      <c r="C1" s="2" t="s">
        <v>2</v>
      </c>
      <c r="D1" s="2" t="s">
        <v>3</v>
      </c>
      <c r="E1" s="2" t="s">
        <v>4</v>
      </c>
      <c r="F1" s="2" t="s">
        <v>5</v>
      </c>
      <c r="G1" s="2" t="s">
        <v>6</v>
      </c>
      <c r="H1" s="2" t="s">
        <v>7</v>
      </c>
      <c r="I1" s="2" t="s">
        <v>8</v>
      </c>
      <c r="J1" s="2" t="s">
        <v>9</v>
      </c>
      <c r="K1" s="2" t="s">
        <v>10</v>
      </c>
      <c r="L1" s="1" t="s">
        <v>11</v>
      </c>
      <c r="M1" s="1" t="s">
        <v>12</v>
      </c>
      <c r="N1" s="1" t="s">
        <v>13</v>
      </c>
      <c r="O1" s="1" t="s">
        <v>14</v>
      </c>
      <c r="P1" s="1" t="s">
        <v>15</v>
      </c>
      <c r="Q1" s="2" t="s">
        <v>7</v>
      </c>
      <c r="R1" s="2" t="s">
        <v>16</v>
      </c>
      <c r="S1" s="2" t="s">
        <v>17</v>
      </c>
      <c r="T1" s="2" t="s">
        <v>18</v>
      </c>
      <c r="U1" s="1" t="s">
        <v>19</v>
      </c>
    </row>
    <row r="2" ht="12.75" spans="1:21">
      <c r="A2" s="3">
        <v>44131.4158333333</v>
      </c>
      <c r="B2" s="5" t="str">
        <f>HYPERLINK("https://twitter.com/Pelucho53","@Pelucho53")</f>
        <v>@Pelucho53</v>
      </c>
      <c r="C2" s="4" t="s">
        <v>20</v>
      </c>
      <c r="D2" s="4" t="s">
        <v>21</v>
      </c>
      <c r="E2" s="5" t="str">
        <f>HYPERLINK("https://twitter.com/Pelucho53/status/1321119163616763910","1321119163616763910")</f>
        <v>1321119163616763910</v>
      </c>
      <c r="F2" s="4"/>
      <c r="G2" s="4"/>
      <c r="H2" s="4"/>
      <c r="I2" s="4">
        <v>0</v>
      </c>
      <c r="J2" s="4">
        <v>0</v>
      </c>
      <c r="K2" s="5" t="str">
        <f>HYPERLINK("https://mobile.twitter.com","Twitter Web App")</f>
        <v>Twitter Web App</v>
      </c>
      <c r="L2" s="6">
        <v>11</v>
      </c>
      <c r="M2" s="6">
        <v>73</v>
      </c>
      <c r="N2" s="6">
        <v>0</v>
      </c>
      <c r="O2" s="6"/>
      <c r="P2" s="7">
        <v>41206.9363888889</v>
      </c>
      <c r="Q2" s="4" t="s">
        <v>22</v>
      </c>
      <c r="R2" s="4" t="s">
        <v>23</v>
      </c>
      <c r="S2" s="4"/>
      <c r="T2" s="4"/>
      <c r="U2" s="6" t="s">
        <v>24</v>
      </c>
    </row>
    <row r="3" ht="12.75" spans="1:21">
      <c r="A3" s="3">
        <v>44131.4128125</v>
      </c>
      <c r="B3" s="5" t="str">
        <f>HYPERLINK("https://twitter.com/danni_18cs","@danni_18cs")</f>
        <v>@danni_18cs</v>
      </c>
      <c r="C3" s="4" t="s">
        <v>25</v>
      </c>
      <c r="D3" s="4" t="s">
        <v>26</v>
      </c>
      <c r="E3" s="5" t="str">
        <f>HYPERLINK("https://twitter.com/danni_18cs/status/1321118068505018368","1321118068505018368")</f>
        <v>1321118068505018368</v>
      </c>
      <c r="F3" s="4"/>
      <c r="G3" s="4"/>
      <c r="H3" s="4"/>
      <c r="I3" s="4">
        <v>0</v>
      </c>
      <c r="J3" s="4">
        <v>0</v>
      </c>
      <c r="K3" s="5" t="str">
        <f>HYPERLINK("http://twitter.com/download/android","Twitter for Android")</f>
        <v>Twitter for Android</v>
      </c>
      <c r="L3" s="6">
        <v>338</v>
      </c>
      <c r="M3" s="6">
        <v>1332</v>
      </c>
      <c r="N3" s="6">
        <v>0</v>
      </c>
      <c r="O3" s="6"/>
      <c r="P3" s="7">
        <v>40566.8241319444</v>
      </c>
      <c r="Q3" s="4" t="s">
        <v>27</v>
      </c>
      <c r="R3" s="4"/>
      <c r="S3" s="4"/>
      <c r="T3" s="4"/>
      <c r="U3" s="8" t="str">
        <f>HYPERLINK("https://pbs.twimg.com/profile_images/1043427839293497345/sKAv-cvt.jpg","View")</f>
        <v>View</v>
      </c>
    </row>
    <row r="4" ht="12.75" spans="1:21">
      <c r="A4" s="3">
        <v>44131.4124305556</v>
      </c>
      <c r="B4" s="5" t="str">
        <f>HYPERLINK("https://twitter.com/natyreckless","@natyreckless")</f>
        <v>@natyreckless</v>
      </c>
      <c r="C4" s="4" t="s">
        <v>28</v>
      </c>
      <c r="D4" s="4" t="s">
        <v>29</v>
      </c>
      <c r="E4" s="5" t="str">
        <f>HYPERLINK("https://twitter.com/natyreckless/status/1321117931766501376","1321117931766501376")</f>
        <v>1321117931766501376</v>
      </c>
      <c r="F4" s="4"/>
      <c r="G4" s="4"/>
      <c r="H4" s="4"/>
      <c r="I4" s="4">
        <v>0</v>
      </c>
      <c r="J4" s="4">
        <v>1</v>
      </c>
      <c r="K4" s="5" t="str">
        <f t="shared" ref="K4:K5" si="0">HYPERLINK("https://mobile.twitter.com","Twitter Web App")</f>
        <v>Twitter Web App</v>
      </c>
      <c r="L4" s="6">
        <v>137</v>
      </c>
      <c r="M4" s="6">
        <v>101</v>
      </c>
      <c r="N4" s="6">
        <v>2</v>
      </c>
      <c r="O4" s="6"/>
      <c r="P4" s="7">
        <v>42877.1613888889</v>
      </c>
      <c r="Q4" s="4" t="s">
        <v>30</v>
      </c>
      <c r="R4" s="4" t="s">
        <v>31</v>
      </c>
      <c r="S4" s="4"/>
      <c r="T4" s="4"/>
      <c r="U4" s="8" t="str">
        <f>HYPERLINK("https://pbs.twimg.com/profile_images/1317227221745094656/UjeDSqjr.jpg","View")</f>
        <v>View</v>
      </c>
    </row>
    <row r="5" ht="12.75" spans="1:21">
      <c r="A5" s="3">
        <v>44131.4124074074</v>
      </c>
      <c r="B5" s="5" t="str">
        <f>HYPERLINK("https://twitter.com/Pelucho53","@Pelucho53")</f>
        <v>@Pelucho53</v>
      </c>
      <c r="C5" s="4" t="s">
        <v>20</v>
      </c>
      <c r="D5" s="4" t="s">
        <v>32</v>
      </c>
      <c r="E5" s="5" t="str">
        <f>HYPERLINK("https://twitter.com/Pelucho53/status/1321117920991260674","1321117920991260674")</f>
        <v>1321117920991260674</v>
      </c>
      <c r="F5" s="4"/>
      <c r="G5" s="4"/>
      <c r="H5" s="4"/>
      <c r="I5" s="4">
        <v>0</v>
      </c>
      <c r="J5" s="4">
        <v>0</v>
      </c>
      <c r="K5" s="5" t="str">
        <f t="shared" si="0"/>
        <v>Twitter Web App</v>
      </c>
      <c r="L5" s="6">
        <v>11</v>
      </c>
      <c r="M5" s="6">
        <v>73</v>
      </c>
      <c r="N5" s="6">
        <v>0</v>
      </c>
      <c r="O5" s="6"/>
      <c r="P5" s="7">
        <v>41206.9363888889</v>
      </c>
      <c r="Q5" s="4" t="s">
        <v>22</v>
      </c>
      <c r="R5" s="4" t="s">
        <v>23</v>
      </c>
      <c r="S5" s="4"/>
      <c r="T5" s="4"/>
      <c r="U5" s="6" t="s">
        <v>24</v>
      </c>
    </row>
    <row r="6" ht="12.75" spans="1:21">
      <c r="A6" s="3">
        <v>44131.4122453704</v>
      </c>
      <c r="B6" s="5" t="str">
        <f>HYPERLINK("https://twitter.com/Fresa20151","@Fresa20151")</f>
        <v>@Fresa20151</v>
      </c>
      <c r="C6" s="4" t="s">
        <v>33</v>
      </c>
      <c r="D6" s="4" t="s">
        <v>34</v>
      </c>
      <c r="E6" s="5" t="str">
        <f>HYPERLINK("https://twitter.com/Fresa20151/status/1321117861583212549","1321117861583212549")</f>
        <v>1321117861583212549</v>
      </c>
      <c r="F6" s="4"/>
      <c r="G6" s="4"/>
      <c r="H6" s="4"/>
      <c r="I6" s="4">
        <v>0</v>
      </c>
      <c r="J6" s="4">
        <v>0</v>
      </c>
      <c r="K6" s="5" t="str">
        <f t="shared" ref="K6:K8" si="1">HYPERLINK("http://twitter.com/download/android","Twitter for Android")</f>
        <v>Twitter for Android</v>
      </c>
      <c r="L6" s="6">
        <v>13</v>
      </c>
      <c r="M6" s="6">
        <v>50</v>
      </c>
      <c r="N6" s="6">
        <v>0</v>
      </c>
      <c r="O6" s="6"/>
      <c r="P6" s="7">
        <v>43509.5598842593</v>
      </c>
      <c r="Q6" s="4"/>
      <c r="R6" s="4" t="s">
        <v>35</v>
      </c>
      <c r="S6" s="4"/>
      <c r="T6" s="4"/>
      <c r="U6" s="8" t="str">
        <f>HYPERLINK("https://pbs.twimg.com/profile_images/1097200964237475840/LesfUzCS.jpg","View")</f>
        <v>View</v>
      </c>
    </row>
    <row r="7" ht="12.75" spans="1:21">
      <c r="A7" s="3">
        <v>44131.412037037</v>
      </c>
      <c r="B7" s="5" t="str">
        <f>HYPERLINK("https://twitter.com/kvshmirog","@kvshmirog")</f>
        <v>@kvshmirog</v>
      </c>
      <c r="C7" s="4" t="s">
        <v>36</v>
      </c>
      <c r="D7" s="4" t="s">
        <v>37</v>
      </c>
      <c r="E7" s="5" t="str">
        <f>HYPERLINK("https://twitter.com/kvshmirog/status/1321117788799467521","1321117788799467521")</f>
        <v>1321117788799467521</v>
      </c>
      <c r="F7" s="4"/>
      <c r="G7" s="4"/>
      <c r="H7" s="4"/>
      <c r="I7" s="4">
        <v>0</v>
      </c>
      <c r="J7" s="4">
        <v>0</v>
      </c>
      <c r="K7" s="5" t="str">
        <f t="shared" si="1"/>
        <v>Twitter for Android</v>
      </c>
      <c r="L7" s="6">
        <v>840</v>
      </c>
      <c r="M7" s="6">
        <v>466</v>
      </c>
      <c r="N7" s="6">
        <v>18</v>
      </c>
      <c r="O7" s="6"/>
      <c r="P7" s="7">
        <v>43786.7165856481</v>
      </c>
      <c r="Q7" s="4" t="s">
        <v>38</v>
      </c>
      <c r="R7" s="4" t="s">
        <v>39</v>
      </c>
      <c r="S7" s="4"/>
      <c r="T7" s="4"/>
      <c r="U7" s="8" t="str">
        <f>HYPERLINK("https://pbs.twimg.com/profile_images/1318025365433077760/MMca7OjQ.jpg","View")</f>
        <v>View</v>
      </c>
    </row>
    <row r="8" ht="12.75" spans="1:21">
      <c r="A8" s="3">
        <v>44131.4119675926</v>
      </c>
      <c r="B8" s="5" t="str">
        <f>HYPERLINK("https://twitter.com/abioyola2","@abioyola2")</f>
        <v>@abioyola2</v>
      </c>
      <c r="C8" s="4" t="s">
        <v>40</v>
      </c>
      <c r="D8" s="4" t="s">
        <v>41</v>
      </c>
      <c r="E8" s="5" t="str">
        <f>HYPERLINK("https://twitter.com/abioyola2/status/1321117761444192257","1321117761444192257")</f>
        <v>1321117761444192257</v>
      </c>
      <c r="F8" s="4"/>
      <c r="G8" s="4"/>
      <c r="H8" s="4"/>
      <c r="I8" s="4">
        <v>0</v>
      </c>
      <c r="J8" s="4">
        <v>0</v>
      </c>
      <c r="K8" s="5" t="str">
        <f t="shared" si="1"/>
        <v>Twitter for Android</v>
      </c>
      <c r="L8" s="6">
        <v>174</v>
      </c>
      <c r="M8" s="6">
        <v>242</v>
      </c>
      <c r="N8" s="6">
        <v>0</v>
      </c>
      <c r="O8" s="6"/>
      <c r="P8" s="7">
        <v>43954.571875</v>
      </c>
      <c r="Q8" s="4"/>
      <c r="R8" s="4" t="s">
        <v>42</v>
      </c>
      <c r="S8" s="4"/>
      <c r="T8" s="4"/>
      <c r="U8" s="8" t="str">
        <f>HYPERLINK("https://pbs.twimg.com/profile_images/1257019228785446914/c-0RbsJ6.jpg","View")</f>
        <v>View</v>
      </c>
    </row>
    <row r="9" ht="12.75" spans="1:21">
      <c r="A9" s="3">
        <v>44131.4113541667</v>
      </c>
      <c r="B9" s="5" t="str">
        <f>HYPERLINK("https://twitter.com/juan_rojas1234","@juan_rojas1234")</f>
        <v>@juan_rojas1234</v>
      </c>
      <c r="C9" s="4" t="s">
        <v>43</v>
      </c>
      <c r="D9" s="4" t="s">
        <v>44</v>
      </c>
      <c r="E9" s="5" t="str">
        <f>HYPERLINK("https://twitter.com/juan_rojas1234/status/1321117540731490305","1321117540731490305")</f>
        <v>1321117540731490305</v>
      </c>
      <c r="F9" s="4"/>
      <c r="G9" s="4"/>
      <c r="H9" s="4"/>
      <c r="I9" s="4">
        <v>0</v>
      </c>
      <c r="J9" s="4">
        <v>0</v>
      </c>
      <c r="K9" s="5" t="str">
        <f t="shared" ref="K9:K10" si="2">HYPERLINK("https://mobile.twitter.com","Twitter Web App")</f>
        <v>Twitter Web App</v>
      </c>
      <c r="L9" s="6">
        <v>53</v>
      </c>
      <c r="M9" s="6">
        <v>571</v>
      </c>
      <c r="N9" s="6">
        <v>0</v>
      </c>
      <c r="O9" s="6"/>
      <c r="P9" s="7">
        <v>41008.5175347222</v>
      </c>
      <c r="Q9" s="4"/>
      <c r="R9" s="4" t="s">
        <v>45</v>
      </c>
      <c r="S9" s="4"/>
      <c r="T9" s="4"/>
      <c r="U9" s="8" t="str">
        <f>HYPERLINK("https://pbs.twimg.com/profile_images/1286306846802956288/F-e5bsIC.jpg","View")</f>
        <v>View</v>
      </c>
    </row>
    <row r="10" ht="12.75" spans="1:21">
      <c r="A10" s="3">
        <v>44131.4110300926</v>
      </c>
      <c r="B10" s="5" t="str">
        <f>HYPERLINK("https://twitter.com/juanmauriciopu2","@juanmauriciopu2")</f>
        <v>@juanmauriciopu2</v>
      </c>
      <c r="C10" s="4" t="s">
        <v>46</v>
      </c>
      <c r="D10" s="4" t="s">
        <v>47</v>
      </c>
      <c r="E10" s="5" t="str">
        <f>HYPERLINK("https://twitter.com/juanmauriciopu2/status/1321117421776834560","1321117421776834560")</f>
        <v>1321117421776834560</v>
      </c>
      <c r="F10" s="4"/>
      <c r="G10" s="4"/>
      <c r="H10" s="4"/>
      <c r="I10" s="4">
        <v>0</v>
      </c>
      <c r="J10" s="4">
        <v>0</v>
      </c>
      <c r="K10" s="5" t="str">
        <f t="shared" si="2"/>
        <v>Twitter Web App</v>
      </c>
      <c r="L10" s="6">
        <v>12</v>
      </c>
      <c r="M10" s="6">
        <v>36</v>
      </c>
      <c r="N10" s="6">
        <v>0</v>
      </c>
      <c r="O10" s="6"/>
      <c r="P10" s="7">
        <v>44047.0249421296</v>
      </c>
      <c r="Q10" s="4" t="s">
        <v>48</v>
      </c>
      <c r="R10" s="4"/>
      <c r="S10" s="4"/>
      <c r="T10" s="4"/>
      <c r="U10" s="8" t="str">
        <f>HYPERLINK("https://pbs.twimg.com/profile_images/1290523297688571905/bpIVgoPF.jpg","View")</f>
        <v>View</v>
      </c>
    </row>
    <row r="11" ht="12.75" spans="1:21">
      <c r="A11" s="3">
        <v>44131.4082060185</v>
      </c>
      <c r="B11" s="5" t="str">
        <f>HYPERLINK("https://twitter.com/anninaig","@anninaig")</f>
        <v>@anninaig</v>
      </c>
      <c r="C11" s="4" t="s">
        <v>49</v>
      </c>
      <c r="D11" s="4" t="s">
        <v>50</v>
      </c>
      <c r="E11" s="5" t="str">
        <f>HYPERLINK("https://twitter.com/anninaig/status/1321116399163637762","1321116399163637762")</f>
        <v>1321116399163637762</v>
      </c>
      <c r="F11" s="4"/>
      <c r="G11" s="4"/>
      <c r="H11" s="4"/>
      <c r="I11" s="4">
        <v>0</v>
      </c>
      <c r="J11" s="4">
        <v>0</v>
      </c>
      <c r="K11" s="5" t="str">
        <f t="shared" ref="K11:K13" si="3">HYPERLINK("http://twitter.com/download/android","Twitter for Android")</f>
        <v>Twitter for Android</v>
      </c>
      <c r="L11" s="6">
        <v>836</v>
      </c>
      <c r="M11" s="6">
        <v>719</v>
      </c>
      <c r="N11" s="6">
        <v>1</v>
      </c>
      <c r="O11" s="6"/>
      <c r="P11" s="7">
        <v>40407.6249305556</v>
      </c>
      <c r="Q11" s="4" t="s">
        <v>51</v>
      </c>
      <c r="R11" s="4" t="s">
        <v>52</v>
      </c>
      <c r="S11" s="4"/>
      <c r="T11" s="4"/>
      <c r="U11" s="8" t="str">
        <f>HYPERLINK("https://pbs.twimg.com/profile_images/1274582678264860672/R8BSgqpS.jpg","View")</f>
        <v>View</v>
      </c>
    </row>
    <row r="12" ht="12.75" spans="1:21">
      <c r="A12" s="3">
        <v>44131.4074189815</v>
      </c>
      <c r="B12" s="5" t="str">
        <f>HYPERLINK("https://twitter.com/Claudia_Gdl","@Claudia_Gdl")</f>
        <v>@Claudia_Gdl</v>
      </c>
      <c r="C12" s="4" t="s">
        <v>53</v>
      </c>
      <c r="D12" s="4" t="s">
        <v>54</v>
      </c>
      <c r="E12" s="5" t="str">
        <f>HYPERLINK("https://twitter.com/Claudia_Gdl/status/1321116115985145856","1321116115985145856")</f>
        <v>1321116115985145856</v>
      </c>
      <c r="F12" s="4"/>
      <c r="G12" s="4"/>
      <c r="H12" s="4"/>
      <c r="I12" s="4">
        <v>0</v>
      </c>
      <c r="J12" s="4">
        <v>21</v>
      </c>
      <c r="K12" s="5" t="str">
        <f t="shared" si="3"/>
        <v>Twitter for Android</v>
      </c>
      <c r="L12" s="6">
        <v>23572</v>
      </c>
      <c r="M12" s="6">
        <v>629</v>
      </c>
      <c r="N12" s="6">
        <v>37</v>
      </c>
      <c r="O12" s="6"/>
      <c r="P12" s="7">
        <v>41442.9143865741</v>
      </c>
      <c r="Q12" s="4" t="s">
        <v>55</v>
      </c>
      <c r="R12" s="4" t="s">
        <v>56</v>
      </c>
      <c r="S12" s="4"/>
      <c r="T12" s="4"/>
      <c r="U12" s="8" t="str">
        <f>HYPERLINK("https://pbs.twimg.com/profile_images/918983904819798016/Py3ys0zN.jpg","View")</f>
        <v>View</v>
      </c>
    </row>
    <row r="13" ht="12.75" spans="1:21">
      <c r="A13" s="3">
        <v>44131.4072453704</v>
      </c>
      <c r="B13" s="5" t="str">
        <f>HYPERLINK("https://twitter.com/vickinocolor","@vickinocolor")</f>
        <v>@vickinocolor</v>
      </c>
      <c r="C13" s="4" t="s">
        <v>57</v>
      </c>
      <c r="D13" s="4" t="s">
        <v>58</v>
      </c>
      <c r="E13" s="5" t="str">
        <f>HYPERLINK("https://twitter.com/vickinocolor/status/1321116051514556417","1321116051514556417")</f>
        <v>1321116051514556417</v>
      </c>
      <c r="F13" s="4"/>
      <c r="G13" s="4"/>
      <c r="H13" s="4"/>
      <c r="I13" s="4">
        <v>0</v>
      </c>
      <c r="J13" s="4">
        <v>1</v>
      </c>
      <c r="K13" s="5" t="str">
        <f t="shared" si="3"/>
        <v>Twitter for Android</v>
      </c>
      <c r="L13" s="6">
        <v>25</v>
      </c>
      <c r="M13" s="6">
        <v>216</v>
      </c>
      <c r="N13" s="6">
        <v>0</v>
      </c>
      <c r="O13" s="6"/>
      <c r="P13" s="7">
        <v>43813.6109606481</v>
      </c>
      <c r="Q13" s="4"/>
      <c r="R13" s="4" t="s">
        <v>59</v>
      </c>
      <c r="S13" s="4"/>
      <c r="T13" s="4"/>
      <c r="U13" s="8" t="str">
        <f>HYPERLINK("https://pbs.twimg.com/profile_images/1301560817410871296/VbMVDauP.jpg","View")</f>
        <v>View</v>
      </c>
    </row>
    <row r="14" ht="12.75" spans="1:21">
      <c r="A14" s="3">
        <v>44131.3955787037</v>
      </c>
      <c r="B14" s="5" t="str">
        <f>HYPERLINK("https://twitter.com/wtfmajoo","@wtfmajoo")</f>
        <v>@wtfmajoo</v>
      </c>
      <c r="C14" s="4" t="s">
        <v>60</v>
      </c>
      <c r="D14" s="4" t="s">
        <v>61</v>
      </c>
      <c r="E14" s="5" t="str">
        <f>HYPERLINK("https://twitter.com/wtfmajoo/status/1321111822855032832","1321111822855032832")</f>
        <v>1321111822855032832</v>
      </c>
      <c r="F14" s="4"/>
      <c r="G14" s="4"/>
      <c r="H14" s="4"/>
      <c r="I14" s="4">
        <v>0</v>
      </c>
      <c r="J14" s="4">
        <v>0</v>
      </c>
      <c r="K14" s="5" t="str">
        <f>HYPERLINK("https://mobile.twitter.com","Twitter Web App")</f>
        <v>Twitter Web App</v>
      </c>
      <c r="L14" s="6">
        <v>374</v>
      </c>
      <c r="M14" s="6">
        <v>369</v>
      </c>
      <c r="N14" s="6">
        <v>16</v>
      </c>
      <c r="O14" s="6"/>
      <c r="P14" s="7">
        <v>43983.4631597222</v>
      </c>
      <c r="Q14" s="4" t="s">
        <v>62</v>
      </c>
      <c r="R14" s="4" t="s">
        <v>63</v>
      </c>
      <c r="S14" s="5" t="s">
        <v>64</v>
      </c>
      <c r="T14" s="4"/>
      <c r="U14" s="8" t="str">
        <f>HYPERLINK("https://pbs.twimg.com/profile_images/1320459328478978051/qSaiwHDg.jpg","View")</f>
        <v>View</v>
      </c>
    </row>
    <row r="15" ht="12.75" spans="1:21">
      <c r="A15" s="3">
        <v>44131.3923611111</v>
      </c>
      <c r="B15" s="5" t="str">
        <f>HYPERLINK("https://twitter.com/Danielalucia_dm","@Danielalucia_dm")</f>
        <v>@Danielalucia_dm</v>
      </c>
      <c r="C15" s="4" t="s">
        <v>65</v>
      </c>
      <c r="D15" s="4" t="s">
        <v>66</v>
      </c>
      <c r="E15" s="5" t="str">
        <f>HYPERLINK("https://twitter.com/Danielalucia_dm/status/1321110657991933952","1321110657991933952")</f>
        <v>1321110657991933952</v>
      </c>
      <c r="F15" s="4"/>
      <c r="G15" s="4"/>
      <c r="H15" s="4"/>
      <c r="I15" s="4">
        <v>0</v>
      </c>
      <c r="J15" s="4">
        <v>1</v>
      </c>
      <c r="K15" s="5" t="str">
        <f t="shared" ref="K15:K19" si="4">HYPERLINK("http://twitter.com/download/android","Twitter for Android")</f>
        <v>Twitter for Android</v>
      </c>
      <c r="L15" s="6">
        <v>1373</v>
      </c>
      <c r="M15" s="6">
        <v>1453</v>
      </c>
      <c r="N15" s="6">
        <v>1</v>
      </c>
      <c r="O15" s="6"/>
      <c r="P15" s="7">
        <v>42248.8479861111</v>
      </c>
      <c r="Q15" s="4"/>
      <c r="R15" s="4" t="s">
        <v>67</v>
      </c>
      <c r="S15" s="5" t="s">
        <v>68</v>
      </c>
      <c r="T15" s="4"/>
      <c r="U15" s="8" t="str">
        <f>HYPERLINK("https://pbs.twimg.com/profile_images/1311756407172222980/qpjtqBJh.jpg","View")</f>
        <v>View</v>
      </c>
    </row>
    <row r="16" ht="12.75" spans="1:21">
      <c r="A16" s="3">
        <v>44131.3922337963</v>
      </c>
      <c r="B16" s="5" t="str">
        <f>HYPERLINK("https://twitter.com/luu_p07","@luu_p07")</f>
        <v>@luu_p07</v>
      </c>
      <c r="C16" s="4" t="s">
        <v>69</v>
      </c>
      <c r="D16" s="4" t="s">
        <v>70</v>
      </c>
      <c r="E16" s="5" t="str">
        <f>HYPERLINK("https://twitter.com/luu_p07/status/1321110613419003906","1321110613419003906")</f>
        <v>1321110613419003906</v>
      </c>
      <c r="F16" s="4"/>
      <c r="G16" s="4"/>
      <c r="H16" s="4"/>
      <c r="I16" s="4">
        <v>0</v>
      </c>
      <c r="J16" s="4">
        <v>0</v>
      </c>
      <c r="K16" s="5" t="str">
        <f t="shared" si="4"/>
        <v>Twitter for Android</v>
      </c>
      <c r="L16" s="6">
        <v>1203</v>
      </c>
      <c r="M16" s="6">
        <v>1093</v>
      </c>
      <c r="N16" s="6">
        <v>0</v>
      </c>
      <c r="O16" s="6"/>
      <c r="P16" s="7">
        <v>42583.8699074074</v>
      </c>
      <c r="Q16" s="4" t="s">
        <v>71</v>
      </c>
      <c r="R16" s="4" t="s">
        <v>72</v>
      </c>
      <c r="S16" s="4"/>
      <c r="T16" s="4"/>
      <c r="U16" s="8" t="str">
        <f>HYPERLINK("https://pbs.twimg.com/profile_images/1167897519390515200/FMI3aXb5.jpg","View")</f>
        <v>View</v>
      </c>
    </row>
    <row r="17" ht="12.75" spans="1:21">
      <c r="A17" s="3">
        <v>44131.391087963</v>
      </c>
      <c r="B17" s="5" t="str">
        <f>HYPERLINK("https://twitter.com/RICOP10","@RICOP10")</f>
        <v>@RICOP10</v>
      </c>
      <c r="C17" s="4" t="s">
        <v>73</v>
      </c>
      <c r="D17" s="4" t="s">
        <v>74</v>
      </c>
      <c r="E17" s="5" t="str">
        <f>HYPERLINK("https://twitter.com/RICOP10/status/1321110196408770561","1321110196408770561")</f>
        <v>1321110196408770561</v>
      </c>
      <c r="F17" s="4"/>
      <c r="G17" s="4"/>
      <c r="H17" s="4"/>
      <c r="I17" s="4">
        <v>0</v>
      </c>
      <c r="J17" s="4">
        <v>0</v>
      </c>
      <c r="K17" s="5" t="str">
        <f t="shared" si="4"/>
        <v>Twitter for Android</v>
      </c>
      <c r="L17" s="6">
        <v>144</v>
      </c>
      <c r="M17" s="6">
        <v>245</v>
      </c>
      <c r="N17" s="6">
        <v>3</v>
      </c>
      <c r="O17" s="6"/>
      <c r="P17" s="7">
        <v>40619.7967708333</v>
      </c>
      <c r="Q17" s="4" t="s">
        <v>75</v>
      </c>
      <c r="R17" s="4" t="s">
        <v>76</v>
      </c>
      <c r="S17" s="4"/>
      <c r="T17" s="4"/>
      <c r="U17" s="8" t="str">
        <f>HYPERLINK("https://pbs.twimg.com/profile_images/915314801814982656/7X1Q4SUm.jpg","View")</f>
        <v>View</v>
      </c>
    </row>
    <row r="18" ht="12.75" spans="1:21">
      <c r="A18" s="3">
        <v>44131.3910648148</v>
      </c>
      <c r="B18" s="5" t="str">
        <f>HYPERLINK("https://twitter.com/Lucho1946mfc14","@Lucho1946mfc14")</f>
        <v>@Lucho1946mfc14</v>
      </c>
      <c r="C18" s="4" t="s">
        <v>77</v>
      </c>
      <c r="D18" s="4" t="s">
        <v>78</v>
      </c>
      <c r="E18" s="5" t="str">
        <f>HYPERLINK("https://twitter.com/Lucho1946mfc14/status/1321110187567128586","1321110187567128586")</f>
        <v>1321110187567128586</v>
      </c>
      <c r="F18" s="4"/>
      <c r="G18" s="4"/>
      <c r="H18" s="4"/>
      <c r="I18" s="4">
        <v>0</v>
      </c>
      <c r="J18" s="4">
        <v>0</v>
      </c>
      <c r="K18" s="5" t="str">
        <f t="shared" si="4"/>
        <v>Twitter for Android</v>
      </c>
      <c r="L18" s="6">
        <v>183</v>
      </c>
      <c r="M18" s="6">
        <v>624</v>
      </c>
      <c r="N18" s="6">
        <v>1</v>
      </c>
      <c r="O18" s="6"/>
      <c r="P18" s="7">
        <v>42212.7775</v>
      </c>
      <c r="Q18" s="4"/>
      <c r="R18" s="4"/>
      <c r="S18" s="4"/>
      <c r="T18" s="4"/>
      <c r="U18" s="8" t="str">
        <f>HYPERLINK("https://pbs.twimg.com/profile_images/1002614094816571392/NLcFuH9n.jpg","View")</f>
        <v>View</v>
      </c>
    </row>
    <row r="19" ht="12.75" spans="1:21">
      <c r="A19" s="3">
        <v>44131.3905787037</v>
      </c>
      <c r="B19" s="5" t="str">
        <f>HYPERLINK("https://twitter.com/BeuchiCervantes","@BeuchiCervantes")</f>
        <v>@BeuchiCervantes</v>
      </c>
      <c r="C19" s="4" t="s">
        <v>79</v>
      </c>
      <c r="D19" s="4" t="s">
        <v>80</v>
      </c>
      <c r="E19" s="5" t="str">
        <f>HYPERLINK("https://twitter.com/BeuchiCervantes/status/1321110010957627392","1321110010957627392")</f>
        <v>1321110010957627392</v>
      </c>
      <c r="F19" s="5" t="s">
        <v>81</v>
      </c>
      <c r="G19" s="4"/>
      <c r="H19" s="4"/>
      <c r="I19" s="4">
        <v>0</v>
      </c>
      <c r="J19" s="4">
        <v>2</v>
      </c>
      <c r="K19" s="5" t="str">
        <f t="shared" si="4"/>
        <v>Twitter for Android</v>
      </c>
      <c r="L19" s="6">
        <v>165</v>
      </c>
      <c r="M19" s="6">
        <v>172</v>
      </c>
      <c r="N19" s="6">
        <v>0</v>
      </c>
      <c r="O19" s="6"/>
      <c r="P19" s="7">
        <v>42253.390625</v>
      </c>
      <c r="Q19" s="4"/>
      <c r="R19" s="4"/>
      <c r="S19" s="4"/>
      <c r="T19" s="4"/>
      <c r="U19" s="8" t="str">
        <f>HYPERLINK("https://pbs.twimg.com/profile_images/1258392350109433857/PYzZR06h.jpg","View")</f>
        <v>View</v>
      </c>
    </row>
    <row r="20" ht="12.75" spans="1:21">
      <c r="A20" s="3">
        <v>44131.3821990741</v>
      </c>
      <c r="B20" s="5" t="str">
        <f>HYPERLINK("https://twitter.com/AgusAmuchasteg9","@AgusAmuchasteg9")</f>
        <v>@AgusAmuchasteg9</v>
      </c>
      <c r="C20" s="4" t="s">
        <v>82</v>
      </c>
      <c r="D20" s="4" t="s">
        <v>83</v>
      </c>
      <c r="E20" s="5" t="str">
        <f>HYPERLINK("https://twitter.com/AgusAmuchasteg9/status/1321106975367827461","1321106975367827461")</f>
        <v>1321106975367827461</v>
      </c>
      <c r="F20" s="4"/>
      <c r="G20" s="5" t="s">
        <v>84</v>
      </c>
      <c r="H20" s="4"/>
      <c r="I20" s="4">
        <v>0</v>
      </c>
      <c r="J20" s="4">
        <v>0</v>
      </c>
      <c r="K20" s="5" t="str">
        <f>HYPERLINK("http://twitter.com/download/iphone","Twitter for iPhone")</f>
        <v>Twitter for iPhone</v>
      </c>
      <c r="L20" s="6">
        <v>89</v>
      </c>
      <c r="M20" s="6">
        <v>122</v>
      </c>
      <c r="N20" s="6">
        <v>0</v>
      </c>
      <c r="O20" s="6"/>
      <c r="P20" s="7">
        <v>44002.4280671296</v>
      </c>
      <c r="Q20" s="4" t="s">
        <v>85</v>
      </c>
      <c r="R20" s="4" t="s">
        <v>86</v>
      </c>
      <c r="S20" s="4"/>
      <c r="T20" s="4"/>
      <c r="U20" s="8" t="str">
        <f>HYPERLINK("https://pbs.twimg.com/profile_images/1300019624243867648/9KXm5PrD.jpg","View")</f>
        <v>View</v>
      </c>
    </row>
    <row r="21" ht="12.75" spans="1:21">
      <c r="A21" s="3">
        <v>44131.3812037037</v>
      </c>
      <c r="B21" s="5" t="str">
        <f>HYPERLINK("https://twitter.com/luiismadz","@luiismadz")</f>
        <v>@luiismadz</v>
      </c>
      <c r="C21" s="4" t="s">
        <v>87</v>
      </c>
      <c r="D21" s="4" t="s">
        <v>88</v>
      </c>
      <c r="E21" s="5" t="str">
        <f>HYPERLINK("https://twitter.com/luiismadz/status/1321106613672022022","1321106613672022022")</f>
        <v>1321106613672022022</v>
      </c>
      <c r="F21" s="4"/>
      <c r="G21" s="4"/>
      <c r="H21" s="4"/>
      <c r="I21" s="4">
        <v>0</v>
      </c>
      <c r="J21" s="4">
        <v>18</v>
      </c>
      <c r="K21" s="5" t="str">
        <f>HYPERLINK("http://twitter.com/download/android","Twitter for Android")</f>
        <v>Twitter for Android</v>
      </c>
      <c r="L21" s="6">
        <v>3185</v>
      </c>
      <c r="M21" s="6">
        <v>1005</v>
      </c>
      <c r="N21" s="6">
        <v>4</v>
      </c>
      <c r="O21" s="6"/>
      <c r="P21" s="7">
        <v>44001.0207407407</v>
      </c>
      <c r="Q21" s="4" t="s">
        <v>89</v>
      </c>
      <c r="R21" s="4" t="s">
        <v>90</v>
      </c>
      <c r="S21" s="4"/>
      <c r="T21" s="4"/>
      <c r="U21" s="8" t="str">
        <f>HYPERLINK("https://pbs.twimg.com/profile_images/1320866922276278273/pWKmQ-kF.jpg","View")</f>
        <v>View</v>
      </c>
    </row>
    <row r="22" ht="12.75" spans="1:21">
      <c r="A22" s="3">
        <v>44131.3790740741</v>
      </c>
      <c r="B22" s="5" t="str">
        <f>HYPERLINK("https://twitter.com/AgusAmuchasteg9","@AgusAmuchasteg9")</f>
        <v>@AgusAmuchasteg9</v>
      </c>
      <c r="C22" s="4" t="s">
        <v>82</v>
      </c>
      <c r="D22" s="4" t="s">
        <v>91</v>
      </c>
      <c r="E22" s="5" t="str">
        <f>HYPERLINK("https://twitter.com/AgusAmuchasteg9/status/1321105840942755840","1321105840942755840")</f>
        <v>1321105840942755840</v>
      </c>
      <c r="F22" s="4"/>
      <c r="G22" s="4"/>
      <c r="H22" s="4"/>
      <c r="I22" s="4">
        <v>0</v>
      </c>
      <c r="J22" s="4">
        <v>0</v>
      </c>
      <c r="K22" s="5" t="str">
        <f>HYPERLINK("http://twitter.com/download/iphone","Twitter for iPhone")</f>
        <v>Twitter for iPhone</v>
      </c>
      <c r="L22" s="6">
        <v>89</v>
      </c>
      <c r="M22" s="6">
        <v>122</v>
      </c>
      <c r="N22" s="6">
        <v>0</v>
      </c>
      <c r="O22" s="6"/>
      <c r="P22" s="7">
        <v>44002.4280671296</v>
      </c>
      <c r="Q22" s="4" t="s">
        <v>85</v>
      </c>
      <c r="R22" s="4" t="s">
        <v>86</v>
      </c>
      <c r="S22" s="4"/>
      <c r="T22" s="4"/>
      <c r="U22" s="8" t="str">
        <f>HYPERLINK("https://pbs.twimg.com/profile_images/1300019624243867648/9KXm5PrD.jpg","View")</f>
        <v>View</v>
      </c>
    </row>
    <row r="23" ht="12.75" spans="1:21">
      <c r="A23" s="3">
        <v>44131.3693171296</v>
      </c>
      <c r="B23" s="5" t="str">
        <f>HYPERLINK("https://twitter.com/jkjmWDM","@jkjmWDM")</f>
        <v>@jkjmWDM</v>
      </c>
      <c r="C23" s="4" t="s">
        <v>92</v>
      </c>
      <c r="D23" s="4" t="s">
        <v>93</v>
      </c>
      <c r="E23" s="5" t="str">
        <f>HYPERLINK("https://twitter.com/jkjmWDM/status/1321102306050531330","1321102306050531330")</f>
        <v>1321102306050531330</v>
      </c>
      <c r="F23" s="4"/>
      <c r="G23" s="4"/>
      <c r="H23" s="4"/>
      <c r="I23" s="4">
        <v>0</v>
      </c>
      <c r="J23" s="4">
        <v>0</v>
      </c>
      <c r="K23" s="5" t="str">
        <f>HYPERLINK("http://twitter.com/download/android","Twitter for Android")</f>
        <v>Twitter for Android</v>
      </c>
      <c r="L23" s="6">
        <v>339</v>
      </c>
      <c r="M23" s="6">
        <v>850</v>
      </c>
      <c r="N23" s="6">
        <v>0</v>
      </c>
      <c r="O23" s="6"/>
      <c r="P23" s="7">
        <v>41907.7421180556</v>
      </c>
      <c r="Q23" s="4" t="s">
        <v>94</v>
      </c>
      <c r="R23" s="4" t="s">
        <v>95</v>
      </c>
      <c r="S23" s="5" t="s">
        <v>96</v>
      </c>
      <c r="T23" s="4"/>
      <c r="U23" s="8" t="str">
        <f>HYPERLINK("https://pbs.twimg.com/profile_images/1315703387430834176/O0uAVFT6.jpg","View")</f>
        <v>View</v>
      </c>
    </row>
    <row r="24" ht="12.75" spans="1:21">
      <c r="A24" s="3">
        <v>44131.3677662037</v>
      </c>
      <c r="B24" s="5" t="str">
        <f>HYPERLINK("https://twitter.com/ROTWAILLER2017","@ROTWAILLER2017")</f>
        <v>@ROTWAILLER2017</v>
      </c>
      <c r="C24" s="4" t="s">
        <v>97</v>
      </c>
      <c r="D24" s="4" t="s">
        <v>98</v>
      </c>
      <c r="E24" s="5" t="str">
        <f>HYPERLINK("https://twitter.com/ROTWAILLER2017/status/1321101743195885569","1321101743195885569")</f>
        <v>1321101743195885569</v>
      </c>
      <c r="F24" s="4"/>
      <c r="G24" s="4"/>
      <c r="H24" s="4"/>
      <c r="I24" s="4">
        <v>0</v>
      </c>
      <c r="J24" s="4">
        <v>3</v>
      </c>
      <c r="K24" s="5" t="str">
        <f>HYPERLINK("https://mobile.twitter.com","Twitter Web App")</f>
        <v>Twitter Web App</v>
      </c>
      <c r="L24" s="6">
        <v>2224</v>
      </c>
      <c r="M24" s="6">
        <v>4363</v>
      </c>
      <c r="N24" s="6">
        <v>4</v>
      </c>
      <c r="O24" s="6"/>
      <c r="P24" s="7">
        <v>40747.0658912037</v>
      </c>
      <c r="Q24" s="4"/>
      <c r="R24" s="4" t="s">
        <v>99</v>
      </c>
      <c r="S24" s="4"/>
      <c r="T24" s="4"/>
      <c r="U24" s="8" t="str">
        <f>HYPERLINK("https://pbs.twimg.com/profile_images/1308945111053668352/o1OgQOqE.jpg","View")</f>
        <v>View</v>
      </c>
    </row>
    <row r="25" ht="12.75" spans="1:21">
      <c r="A25" s="3">
        <v>44131.3673611111</v>
      </c>
      <c r="B25" s="5" t="str">
        <f>HYPERLINK("https://twitter.com/wallssxlp1","@wallssxlp1")</f>
        <v>@wallssxlp1</v>
      </c>
      <c r="C25" s="4" t="s">
        <v>100</v>
      </c>
      <c r="D25" s="4" t="s">
        <v>101</v>
      </c>
      <c r="E25" s="5" t="str">
        <f>HYPERLINK("https://twitter.com/wallssxlp1/status/1321101600056872961","1321101600056872961")</f>
        <v>1321101600056872961</v>
      </c>
      <c r="F25" s="4"/>
      <c r="G25" s="4"/>
      <c r="H25" s="4"/>
      <c r="I25" s="4">
        <v>0</v>
      </c>
      <c r="J25" s="4">
        <v>0</v>
      </c>
      <c r="K25" s="5" t="str">
        <f>HYPERLINK("http://twitter.com/download/iphone","Twitter for iPhone")</f>
        <v>Twitter for iPhone</v>
      </c>
      <c r="L25" s="6">
        <v>723</v>
      </c>
      <c r="M25" s="6">
        <v>859</v>
      </c>
      <c r="N25" s="6">
        <v>16</v>
      </c>
      <c r="O25" s="6"/>
      <c r="P25" s="7">
        <v>43383.0571064815</v>
      </c>
      <c r="Q25" s="4" t="s">
        <v>102</v>
      </c>
      <c r="R25" s="4" t="s">
        <v>103</v>
      </c>
      <c r="S25" s="4"/>
      <c r="T25" s="4"/>
      <c r="U25" s="8" t="str">
        <f>HYPERLINK("https://pbs.twimg.com/profile_images/1320743756186873861/Lizm7yJs.png","View")</f>
        <v>View</v>
      </c>
    </row>
    <row r="26" ht="12.75" spans="1:21">
      <c r="A26" s="3">
        <v>44131.3630902778</v>
      </c>
      <c r="B26" s="5" t="str">
        <f>HYPERLINK("https://twitter.com/YOLPS78","@YOLPS78")</f>
        <v>@YOLPS78</v>
      </c>
      <c r="C26" s="4" t="s">
        <v>104</v>
      </c>
      <c r="D26" s="4" t="s">
        <v>105</v>
      </c>
      <c r="E26" s="5" t="str">
        <f>HYPERLINK("https://twitter.com/YOLPS78/status/1321100048818708481","1321100048818708481")</f>
        <v>1321100048818708481</v>
      </c>
      <c r="F26" s="4"/>
      <c r="G26" s="4"/>
      <c r="H26" s="4"/>
      <c r="I26" s="4">
        <v>0</v>
      </c>
      <c r="J26" s="4">
        <v>0</v>
      </c>
      <c r="K26" s="5" t="str">
        <f t="shared" ref="K26:K28" si="5">HYPERLINK("http://twitter.com/download/android","Twitter for Android")</f>
        <v>Twitter for Android</v>
      </c>
      <c r="L26" s="6">
        <v>68</v>
      </c>
      <c r="M26" s="6">
        <v>189</v>
      </c>
      <c r="N26" s="6">
        <v>0</v>
      </c>
      <c r="O26" s="6"/>
      <c r="P26" s="7">
        <v>41904.6683564815</v>
      </c>
      <c r="Q26" s="4" t="s">
        <v>106</v>
      </c>
      <c r="R26" s="4"/>
      <c r="S26" s="4"/>
      <c r="T26" s="4"/>
      <c r="U26" s="8" t="str">
        <f>HYPERLINK("https://pbs.twimg.com/profile_images/1213930609367748608/PT41Yzeh.jpg","View")</f>
        <v>View</v>
      </c>
    </row>
    <row r="27" ht="12.75" spans="1:21">
      <c r="A27" s="3">
        <v>44131.3624189815</v>
      </c>
      <c r="B27" s="5" t="str">
        <f>HYPERLINK("https://twitter.com/SoyElEder","@SoyElEder")</f>
        <v>@SoyElEder</v>
      </c>
      <c r="C27" s="4" t="s">
        <v>107</v>
      </c>
      <c r="D27" s="4" t="s">
        <v>108</v>
      </c>
      <c r="E27" s="5" t="str">
        <f>HYPERLINK("https://twitter.com/SoyElEder/status/1321099805968486403","1321099805968486403")</f>
        <v>1321099805968486403</v>
      </c>
      <c r="F27" s="4"/>
      <c r="G27" s="4"/>
      <c r="H27" s="4"/>
      <c r="I27" s="4">
        <v>0</v>
      </c>
      <c r="J27" s="4">
        <v>3</v>
      </c>
      <c r="K27" s="5" t="str">
        <f t="shared" si="5"/>
        <v>Twitter for Android</v>
      </c>
      <c r="L27" s="6">
        <v>2184</v>
      </c>
      <c r="M27" s="6">
        <v>1582</v>
      </c>
      <c r="N27" s="6">
        <v>0</v>
      </c>
      <c r="O27" s="6"/>
      <c r="P27" s="7">
        <v>43752.7806828704</v>
      </c>
      <c r="Q27" s="4" t="s">
        <v>109</v>
      </c>
      <c r="R27" s="4" t="s">
        <v>110</v>
      </c>
      <c r="S27" s="4"/>
      <c r="T27" s="4"/>
      <c r="U27" s="8" t="str">
        <f>HYPERLINK("https://pbs.twimg.com/profile_images/1283503586786385921/WnfwP4NR.jpg","View")</f>
        <v>View</v>
      </c>
    </row>
    <row r="28" ht="12.75" spans="1:21">
      <c r="A28" s="3">
        <v>44131.3619097222</v>
      </c>
      <c r="B28" s="5" t="str">
        <f>HYPERLINK("https://twitter.com/CharlieCokiee","@CharlieCokiee")</f>
        <v>@CharlieCokiee</v>
      </c>
      <c r="C28" s="4" t="s">
        <v>111</v>
      </c>
      <c r="D28" s="4" t="s">
        <v>112</v>
      </c>
      <c r="E28" s="5" t="str">
        <f>HYPERLINK("https://twitter.com/CharlieCokiee/status/1321099622278901761","1321099622278901761")</f>
        <v>1321099622278901761</v>
      </c>
      <c r="F28" s="4"/>
      <c r="G28" s="4"/>
      <c r="H28" s="4"/>
      <c r="I28" s="4">
        <v>0</v>
      </c>
      <c r="J28" s="4">
        <v>0</v>
      </c>
      <c r="K28" s="5" t="str">
        <f t="shared" si="5"/>
        <v>Twitter for Android</v>
      </c>
      <c r="L28" s="6">
        <v>0</v>
      </c>
      <c r="M28" s="6">
        <v>8</v>
      </c>
      <c r="N28" s="6">
        <v>0</v>
      </c>
      <c r="O28" s="6"/>
      <c r="P28" s="7">
        <v>44109.5116319444</v>
      </c>
      <c r="Q28" s="4"/>
      <c r="R28" s="4" t="s">
        <v>113</v>
      </c>
      <c r="S28" s="4"/>
      <c r="T28" s="4"/>
      <c r="U28" s="8" t="str">
        <f>HYPERLINK("https://pbs.twimg.com/profile_images/1313166387976822785/VVVKH71d.jpg","View")</f>
        <v>View</v>
      </c>
    </row>
    <row r="29" ht="12.75" spans="1:21">
      <c r="A29" s="3">
        <v>44131.3572453704</v>
      </c>
      <c r="B29" s="5" t="str">
        <f>HYPERLINK("https://twitter.com/erreoceio_2","@erreoceio_2")</f>
        <v>@erreoceio_2</v>
      </c>
      <c r="C29" s="4" t="s">
        <v>114</v>
      </c>
      <c r="D29" s="4" t="s">
        <v>115</v>
      </c>
      <c r="E29" s="5" t="str">
        <f>HYPERLINK("https://twitter.com/erreoceio_2/status/1321097930615476228","1321097930615476228")</f>
        <v>1321097930615476228</v>
      </c>
      <c r="F29" s="4"/>
      <c r="G29" s="4"/>
      <c r="H29" s="4"/>
      <c r="I29" s="4">
        <v>0</v>
      </c>
      <c r="J29" s="4">
        <v>1</v>
      </c>
      <c r="K29" s="5" t="str">
        <f t="shared" ref="K29:K30" si="6">HYPERLINK("http://twitter.com/download/iphone","Twitter for iPhone")</f>
        <v>Twitter for iPhone</v>
      </c>
      <c r="L29" s="6">
        <v>397</v>
      </c>
      <c r="M29" s="6">
        <v>450</v>
      </c>
      <c r="N29" s="6">
        <v>11</v>
      </c>
      <c r="O29" s="6"/>
      <c r="P29" s="7">
        <v>42613.4990277778</v>
      </c>
      <c r="Q29" s="4" t="s">
        <v>116</v>
      </c>
      <c r="R29" s="4" t="s">
        <v>117</v>
      </c>
      <c r="S29" s="4"/>
      <c r="T29" s="4"/>
      <c r="U29" s="8" t="str">
        <f>HYPERLINK("https://pbs.twimg.com/profile_images/1312387875569389574/oHZfZ0LA.jpg","View")</f>
        <v>View</v>
      </c>
    </row>
    <row r="30" ht="12.75" spans="1:21">
      <c r="A30" s="3">
        <v>44131.3540740741</v>
      </c>
      <c r="B30" s="5" t="str">
        <f>HYPERLINK("https://twitter.com/joker_galapagar","@joker_galapagar")</f>
        <v>@joker_galapagar</v>
      </c>
      <c r="C30" s="4" t="s">
        <v>118</v>
      </c>
      <c r="D30" s="4" t="s">
        <v>119</v>
      </c>
      <c r="E30" s="5" t="str">
        <f>HYPERLINK("https://twitter.com/joker_galapagar/status/1321096784119255041","1321096784119255041")</f>
        <v>1321096784119255041</v>
      </c>
      <c r="F30" s="4"/>
      <c r="G30" s="4"/>
      <c r="H30" s="4"/>
      <c r="I30" s="4">
        <v>0</v>
      </c>
      <c r="J30" s="4">
        <v>0</v>
      </c>
      <c r="K30" s="5" t="str">
        <f t="shared" si="6"/>
        <v>Twitter for iPhone</v>
      </c>
      <c r="L30" s="6">
        <v>51</v>
      </c>
      <c r="M30" s="6">
        <v>259</v>
      </c>
      <c r="N30" s="6">
        <v>0</v>
      </c>
      <c r="O30" s="6"/>
      <c r="P30" s="7">
        <v>43969.2507060185</v>
      </c>
      <c r="Q30" s="4"/>
      <c r="R30" s="4" t="s">
        <v>120</v>
      </c>
      <c r="S30" s="4"/>
      <c r="T30" s="4"/>
      <c r="U30" s="8" t="str">
        <f>HYPERLINK("https://pbs.twimg.com/profile_images/1321098646360915971/jOzooux6.jpg","View")</f>
        <v>View</v>
      </c>
    </row>
    <row r="31" ht="12.75" spans="1:21">
      <c r="A31" s="3">
        <v>44131.3524421296</v>
      </c>
      <c r="B31" s="5" t="str">
        <f>HYPERLINK("https://twitter.com/Sofiasegallaa","@Sofiasegallaa")</f>
        <v>@Sofiasegallaa</v>
      </c>
      <c r="C31" s="4" t="s">
        <v>121</v>
      </c>
      <c r="D31" s="4" t="s">
        <v>122</v>
      </c>
      <c r="E31" s="5" t="str">
        <f>HYPERLINK("https://twitter.com/Sofiasegallaa/status/1321096190151348225","1321096190151348225")</f>
        <v>1321096190151348225</v>
      </c>
      <c r="F31" s="4"/>
      <c r="G31" s="4"/>
      <c r="H31" s="4"/>
      <c r="I31" s="4">
        <v>0</v>
      </c>
      <c r="J31" s="4">
        <v>0</v>
      </c>
      <c r="K31" s="5" t="str">
        <f t="shared" ref="K31:K32" si="7">HYPERLINK("http://twitter.com/download/android","Twitter for Android")</f>
        <v>Twitter for Android</v>
      </c>
      <c r="L31" s="6">
        <v>154</v>
      </c>
      <c r="M31" s="6">
        <v>162</v>
      </c>
      <c r="N31" s="6">
        <v>0</v>
      </c>
      <c r="O31" s="6"/>
      <c r="P31" s="7">
        <v>43781.7780671296</v>
      </c>
      <c r="Q31" s="4"/>
      <c r="R31" s="4" t="s">
        <v>123</v>
      </c>
      <c r="S31" s="4"/>
      <c r="T31" s="4"/>
      <c r="U31" s="8" t="str">
        <f>HYPERLINK("https://pbs.twimg.com/profile_images/1313377741325185027/IDynqNLM.jpg","View")</f>
        <v>View</v>
      </c>
    </row>
    <row r="32" ht="12.75" spans="1:21">
      <c r="A32" s="3">
        <v>44131.3515625</v>
      </c>
      <c r="B32" s="5" t="str">
        <f>HYPERLINK("https://twitter.com/carlosBuc23","@carlosBuc23")</f>
        <v>@carlosBuc23</v>
      </c>
      <c r="C32" s="4" t="s">
        <v>124</v>
      </c>
      <c r="D32" s="4" t="s">
        <v>125</v>
      </c>
      <c r="E32" s="5" t="str">
        <f>HYPERLINK("https://twitter.com/carlosBuc23/status/1321095871543521286","1321095871543521286")</f>
        <v>1321095871543521286</v>
      </c>
      <c r="F32" s="4"/>
      <c r="G32" s="4"/>
      <c r="H32" s="4"/>
      <c r="I32" s="4">
        <v>0</v>
      </c>
      <c r="J32" s="4">
        <v>0</v>
      </c>
      <c r="K32" s="5" t="str">
        <f t="shared" si="7"/>
        <v>Twitter for Android</v>
      </c>
      <c r="L32" s="6">
        <v>67</v>
      </c>
      <c r="M32" s="6">
        <v>409</v>
      </c>
      <c r="N32" s="6">
        <v>0</v>
      </c>
      <c r="O32" s="6"/>
      <c r="P32" s="7">
        <v>44084.3347916667</v>
      </c>
      <c r="Q32" s="4" t="s">
        <v>126</v>
      </c>
      <c r="R32" s="4" t="s">
        <v>127</v>
      </c>
      <c r="S32" s="4"/>
      <c r="T32" s="4"/>
      <c r="U32" s="8" t="str">
        <f>HYPERLINK("https://pbs.twimg.com/profile_images/1312116979965276163/GkcbeDQv.jpg","View")</f>
        <v>View</v>
      </c>
    </row>
    <row r="33" ht="12.75" spans="1:21">
      <c r="A33" s="3">
        <v>44131.3486342593</v>
      </c>
      <c r="B33" s="5" t="str">
        <f>HYPERLINK("https://twitter.com/pavoo23","@pavoo23")</f>
        <v>@pavoo23</v>
      </c>
      <c r="C33" s="4" t="s">
        <v>128</v>
      </c>
      <c r="D33" s="4" t="s">
        <v>129</v>
      </c>
      <c r="E33" s="5" t="str">
        <f>HYPERLINK("https://twitter.com/pavoo23/status/1321094811856887812","1321094811856887812")</f>
        <v>1321094811856887812</v>
      </c>
      <c r="F33" s="4"/>
      <c r="G33" s="4"/>
      <c r="H33" s="4"/>
      <c r="I33" s="4">
        <v>0</v>
      </c>
      <c r="J33" s="4">
        <v>2</v>
      </c>
      <c r="K33" s="5" t="str">
        <f>HYPERLINK("http://twitter.com/download/iphone","Twitter for iPhone")</f>
        <v>Twitter for iPhone</v>
      </c>
      <c r="L33" s="6">
        <v>51</v>
      </c>
      <c r="M33" s="6">
        <v>46</v>
      </c>
      <c r="N33" s="6">
        <v>0</v>
      </c>
      <c r="O33" s="6"/>
      <c r="P33" s="7">
        <v>44069.9997453704</v>
      </c>
      <c r="Q33" s="4"/>
      <c r="R33" s="4" t="s">
        <v>130</v>
      </c>
      <c r="S33" s="4"/>
      <c r="T33" s="4"/>
      <c r="U33" s="8" t="str">
        <f>HYPERLINK("https://pbs.twimg.com/profile_images/1299822891962454017/Aw0CAjKt.jpg","View")</f>
        <v>View</v>
      </c>
    </row>
    <row r="34" ht="12.75" spans="1:21">
      <c r="A34" s="3">
        <v>44131.3483333333</v>
      </c>
      <c r="B34" s="5" t="str">
        <f>HYPERLINK("https://twitter.com/j4zmitemp","@j4zmitemp")</f>
        <v>@j4zmitemp</v>
      </c>
      <c r="C34" s="4" t="s">
        <v>131</v>
      </c>
      <c r="D34" s="4" t="s">
        <v>132</v>
      </c>
      <c r="E34" s="5" t="str">
        <f>HYPERLINK("https://twitter.com/j4zmitemp/status/1321094700560977921","1321094700560977921")</f>
        <v>1321094700560977921</v>
      </c>
      <c r="F34" s="4"/>
      <c r="G34" s="4"/>
      <c r="H34" s="4"/>
      <c r="I34" s="4">
        <v>0</v>
      </c>
      <c r="J34" s="4">
        <v>2</v>
      </c>
      <c r="K34" s="5" t="str">
        <f t="shared" ref="K34:K36" si="8">HYPERLINK("http://twitter.com/download/android","Twitter for Android")</f>
        <v>Twitter for Android</v>
      </c>
      <c r="L34" s="6">
        <v>182</v>
      </c>
      <c r="M34" s="6">
        <v>271</v>
      </c>
      <c r="N34" s="6">
        <v>0</v>
      </c>
      <c r="O34" s="6"/>
      <c r="P34" s="7">
        <v>44043.7171643519</v>
      </c>
      <c r="Q34" s="4"/>
      <c r="R34" s="4" t="s">
        <v>133</v>
      </c>
      <c r="S34" s="4"/>
      <c r="T34" s="4"/>
      <c r="U34" s="8" t="str">
        <f>HYPERLINK("https://pbs.twimg.com/profile_images/1320540245520166912/Q9PFgqy7.jpg","View")</f>
        <v>View</v>
      </c>
    </row>
    <row r="35" ht="12.75" spans="1:21">
      <c r="A35" s="3">
        <v>44131.3445833333</v>
      </c>
      <c r="B35" s="5" t="str">
        <f>HYPERLINK("https://twitter.com/sofiBe14_02","@sofiBe14_02")</f>
        <v>@sofiBe14_02</v>
      </c>
      <c r="C35" s="4" t="s">
        <v>134</v>
      </c>
      <c r="D35" s="4" t="s">
        <v>135</v>
      </c>
      <c r="E35" s="5" t="str">
        <f>HYPERLINK("https://twitter.com/sofiBe14_02/status/1321093342428626944","1321093342428626944")</f>
        <v>1321093342428626944</v>
      </c>
      <c r="F35" s="5" t="s">
        <v>136</v>
      </c>
      <c r="G35" s="5" t="s">
        <v>137</v>
      </c>
      <c r="H35" s="4"/>
      <c r="I35" s="4">
        <v>0</v>
      </c>
      <c r="J35" s="4">
        <v>2</v>
      </c>
      <c r="K35" s="5" t="str">
        <f t="shared" si="8"/>
        <v>Twitter for Android</v>
      </c>
      <c r="L35" s="6">
        <v>2519</v>
      </c>
      <c r="M35" s="6">
        <v>4334</v>
      </c>
      <c r="N35" s="6">
        <v>1</v>
      </c>
      <c r="O35" s="6"/>
      <c r="P35" s="7">
        <v>43201.9997569444</v>
      </c>
      <c r="Q35" s="4" t="s">
        <v>138</v>
      </c>
      <c r="R35" s="4" t="s">
        <v>139</v>
      </c>
      <c r="S35" s="4"/>
      <c r="T35" s="4"/>
      <c r="U35" s="8" t="str">
        <f>HYPERLINK("https://pbs.twimg.com/profile_images/1303467094349144064/0sZPUsWI.jpg","View")</f>
        <v>View</v>
      </c>
    </row>
    <row r="36" ht="12.75" spans="1:21">
      <c r="A36" s="3">
        <v>44131.336412037</v>
      </c>
      <c r="B36" s="5" t="str">
        <f>HYPERLINK("https://twitter.com/elgambo97","@elgambo97")</f>
        <v>@elgambo97</v>
      </c>
      <c r="C36" s="4" t="s">
        <v>140</v>
      </c>
      <c r="D36" s="4" t="s">
        <v>141</v>
      </c>
      <c r="E36" s="5" t="str">
        <f>HYPERLINK("https://twitter.com/elgambo97/status/1321090381753339905","1321090381753339905")</f>
        <v>1321090381753339905</v>
      </c>
      <c r="F36" s="4"/>
      <c r="G36" s="4"/>
      <c r="H36" s="4"/>
      <c r="I36" s="4">
        <v>0</v>
      </c>
      <c r="J36" s="4">
        <v>0</v>
      </c>
      <c r="K36" s="5" t="str">
        <f t="shared" si="8"/>
        <v>Twitter for Android</v>
      </c>
      <c r="L36" s="6">
        <v>4</v>
      </c>
      <c r="M36" s="6">
        <v>62</v>
      </c>
      <c r="N36" s="6">
        <v>0</v>
      </c>
      <c r="O36" s="6"/>
      <c r="P36" s="7">
        <v>40989.3688194444</v>
      </c>
      <c r="Q36" s="4"/>
      <c r="R36" s="4" t="s">
        <v>142</v>
      </c>
      <c r="S36" s="4"/>
      <c r="T36" s="4"/>
      <c r="U36" s="8" t="str">
        <f>HYPERLINK("https://pbs.twimg.com/profile_images/1269689494153945088/1lMQHoLk.jpg","View")</f>
        <v>View</v>
      </c>
    </row>
    <row r="37" ht="12.75" spans="1:21">
      <c r="A37" s="3">
        <v>44131.3302546296</v>
      </c>
      <c r="B37" s="5" t="str">
        <f>HYPERLINK("https://twitter.com/LacomaSergio","@LacomaSergio")</f>
        <v>@LacomaSergio</v>
      </c>
      <c r="C37" s="4" t="s">
        <v>143</v>
      </c>
      <c r="D37" s="4" t="s">
        <v>144</v>
      </c>
      <c r="E37" s="5" t="str">
        <f>HYPERLINK("https://twitter.com/LacomaSergio/status/1321088149351813120","1321088149351813120")</f>
        <v>1321088149351813120</v>
      </c>
      <c r="F37" s="5" t="s">
        <v>145</v>
      </c>
      <c r="G37" s="5" t="s">
        <v>146</v>
      </c>
      <c r="H37" s="4"/>
      <c r="I37" s="4">
        <v>1</v>
      </c>
      <c r="J37" s="4">
        <v>0</v>
      </c>
      <c r="K37" s="5" t="str">
        <f t="shared" ref="K37:K40" si="9">HYPERLINK("http://twitter.com/download/iphone","Twitter for iPhone")</f>
        <v>Twitter for iPhone</v>
      </c>
      <c r="L37" s="6">
        <v>75</v>
      </c>
      <c r="M37" s="6">
        <v>139</v>
      </c>
      <c r="N37" s="6">
        <v>0</v>
      </c>
      <c r="O37" s="6"/>
      <c r="P37" s="7">
        <v>43794.1842708333</v>
      </c>
      <c r="Q37" s="4" t="s">
        <v>147</v>
      </c>
      <c r="R37" s="4" t="s">
        <v>148</v>
      </c>
      <c r="S37" s="5" t="s">
        <v>149</v>
      </c>
      <c r="T37" s="4"/>
      <c r="U37" s="8" t="str">
        <f>HYPERLINK("https://pbs.twimg.com/profile_images/1299125406721859584/GJCU1ig7.jpg","View")</f>
        <v>View</v>
      </c>
    </row>
    <row r="38" ht="12.75" spans="1:21">
      <c r="A38" s="3">
        <v>44131.3228703704</v>
      </c>
      <c r="B38" s="5" t="str">
        <f>HYPERLINK("https://twitter.com/petal__rain","@petal__rain")</f>
        <v>@petal__rain</v>
      </c>
      <c r="C38" s="4" t="s">
        <v>150</v>
      </c>
      <c r="D38" s="4" t="s">
        <v>151</v>
      </c>
      <c r="E38" s="5" t="str">
        <f>HYPERLINK("https://twitter.com/petal__rain/status/1321085476204351490","1321085476204351490")</f>
        <v>1321085476204351490</v>
      </c>
      <c r="F38" s="4"/>
      <c r="G38" s="4"/>
      <c r="H38" s="4"/>
      <c r="I38" s="4">
        <v>0</v>
      </c>
      <c r="J38" s="4">
        <v>2</v>
      </c>
      <c r="K38" s="5" t="str">
        <f t="shared" si="9"/>
        <v>Twitter for iPhone</v>
      </c>
      <c r="L38" s="6">
        <v>105</v>
      </c>
      <c r="M38" s="6">
        <v>133</v>
      </c>
      <c r="N38" s="6">
        <v>3</v>
      </c>
      <c r="O38" s="6"/>
      <c r="P38" s="7">
        <v>42951.1476851852</v>
      </c>
      <c r="Q38" s="4" t="s">
        <v>152</v>
      </c>
      <c r="R38" s="4" t="s">
        <v>153</v>
      </c>
      <c r="S38" s="4"/>
      <c r="T38" s="4"/>
      <c r="U38" s="8" t="str">
        <f>HYPERLINK("https://pbs.twimg.com/profile_images/1272638751085416448/rd0X8Qzt.jpg","View")</f>
        <v>View</v>
      </c>
    </row>
    <row r="39" ht="12.75" spans="1:21">
      <c r="A39" s="3">
        <v>44131.317037037</v>
      </c>
      <c r="B39" s="5" t="str">
        <f>HYPERLINK("https://twitter.com/AleOrnia","@AleOrnia")</f>
        <v>@AleOrnia</v>
      </c>
      <c r="C39" s="4" t="s">
        <v>154</v>
      </c>
      <c r="D39" s="4" t="s">
        <v>155</v>
      </c>
      <c r="E39" s="5" t="str">
        <f>HYPERLINK("https://twitter.com/AleOrnia/status/1321083359074918407","1321083359074918407")</f>
        <v>1321083359074918407</v>
      </c>
      <c r="F39" s="4"/>
      <c r="G39" s="4"/>
      <c r="H39" s="4"/>
      <c r="I39" s="4">
        <v>0</v>
      </c>
      <c r="J39" s="4">
        <v>0</v>
      </c>
      <c r="K39" s="5" t="str">
        <f t="shared" si="9"/>
        <v>Twitter for iPhone</v>
      </c>
      <c r="L39" s="6">
        <v>338</v>
      </c>
      <c r="M39" s="6">
        <v>909</v>
      </c>
      <c r="N39" s="6">
        <v>2</v>
      </c>
      <c r="O39" s="6"/>
      <c r="P39" s="7">
        <v>41216.413587963</v>
      </c>
      <c r="Q39" s="4"/>
      <c r="R39" s="4" t="s">
        <v>156</v>
      </c>
      <c r="S39" s="4"/>
      <c r="T39" s="4"/>
      <c r="U39" s="8" t="str">
        <f>HYPERLINK("https://pbs.twimg.com/profile_images/643740524432760832/DknpgA15.jpg","View")</f>
        <v>View</v>
      </c>
    </row>
    <row r="40" ht="12.75" spans="1:21">
      <c r="A40" s="3">
        <v>44131.3119675926</v>
      </c>
      <c r="B40" s="5" t="str">
        <f>HYPERLINK("https://twitter.com/ventigyal","@ventigyal")</f>
        <v>@ventigyal</v>
      </c>
      <c r="C40" s="4" t="s">
        <v>157</v>
      </c>
      <c r="D40" s="4" t="s">
        <v>158</v>
      </c>
      <c r="E40" s="5" t="str">
        <f>HYPERLINK("https://twitter.com/ventigyal/status/1321081526013042696","1321081526013042696")</f>
        <v>1321081526013042696</v>
      </c>
      <c r="F40" s="4"/>
      <c r="G40" s="5" t="s">
        <v>159</v>
      </c>
      <c r="H40" s="4"/>
      <c r="I40" s="4">
        <v>0</v>
      </c>
      <c r="J40" s="4">
        <v>3</v>
      </c>
      <c r="K40" s="5" t="str">
        <f t="shared" si="9"/>
        <v>Twitter for iPhone</v>
      </c>
      <c r="L40" s="6">
        <v>166</v>
      </c>
      <c r="M40" s="6">
        <v>286</v>
      </c>
      <c r="N40" s="6">
        <v>0</v>
      </c>
      <c r="O40" s="6"/>
      <c r="P40" s="7">
        <v>44091.0663194444</v>
      </c>
      <c r="Q40" s="4" t="s">
        <v>160</v>
      </c>
      <c r="R40" s="4" t="s">
        <v>161</v>
      </c>
      <c r="S40" s="5" t="s">
        <v>162</v>
      </c>
      <c r="T40" s="4"/>
      <c r="U40" s="8" t="str">
        <f>HYPERLINK("https://pbs.twimg.com/profile_images/1320611685422583809/fuJJjzqR.jpg","View")</f>
        <v>View</v>
      </c>
    </row>
    <row r="41" ht="12.75" spans="1:21">
      <c r="A41" s="3">
        <v>44131.309212963</v>
      </c>
      <c r="B41" s="5" t="str">
        <f>HYPERLINK("https://twitter.com/petrogonp","@petrogonp")</f>
        <v>@petrogonp</v>
      </c>
      <c r="C41" s="4" t="s">
        <v>163</v>
      </c>
      <c r="D41" s="4" t="s">
        <v>164</v>
      </c>
      <c r="E41" s="5" t="str">
        <f>HYPERLINK("https://twitter.com/petrogonp/status/1321080527487750146","1321080527487750146")</f>
        <v>1321080527487750146</v>
      </c>
      <c r="F41" s="4"/>
      <c r="G41" s="4"/>
      <c r="H41" s="4"/>
      <c r="I41" s="4">
        <v>0</v>
      </c>
      <c r="J41" s="4">
        <v>0</v>
      </c>
      <c r="K41" s="5" t="str">
        <f t="shared" ref="K41:K45" si="10">HYPERLINK("http://twitter.com/download/android","Twitter for Android")</f>
        <v>Twitter for Android</v>
      </c>
      <c r="L41" s="6">
        <v>407</v>
      </c>
      <c r="M41" s="6">
        <v>544</v>
      </c>
      <c r="N41" s="6">
        <v>5</v>
      </c>
      <c r="O41" s="6"/>
      <c r="P41" s="7">
        <v>42127.8828819444</v>
      </c>
      <c r="Q41" s="4" t="s">
        <v>165</v>
      </c>
      <c r="R41" s="4" t="s">
        <v>166</v>
      </c>
      <c r="S41" s="5" t="s">
        <v>167</v>
      </c>
      <c r="T41" s="4"/>
      <c r="U41" s="8" t="str">
        <f>HYPERLINK("https://pbs.twimg.com/profile_images/1312751307992772608/fNxGsWRl.jpg","View")</f>
        <v>View</v>
      </c>
    </row>
    <row r="42" ht="12.75" spans="1:21">
      <c r="A42" s="3">
        <v>44131.3084953704</v>
      </c>
      <c r="B42" s="5" t="str">
        <f>HYPERLINK("https://twitter.com/lu__xn_","@lu__xn_")</f>
        <v>@lu__xn_</v>
      </c>
      <c r="C42" s="4" t="s">
        <v>168</v>
      </c>
      <c r="D42" s="4" t="s">
        <v>169</v>
      </c>
      <c r="E42" s="5" t="str">
        <f>HYPERLINK("https://twitter.com/lu__xn_/status/1321080267755454464","1321080267755454464")</f>
        <v>1321080267755454464</v>
      </c>
      <c r="F42" s="4"/>
      <c r="G42" s="4"/>
      <c r="H42" s="4"/>
      <c r="I42" s="4">
        <v>0</v>
      </c>
      <c r="J42" s="4">
        <v>0</v>
      </c>
      <c r="K42" s="5" t="str">
        <f t="shared" si="10"/>
        <v>Twitter for Android</v>
      </c>
      <c r="L42" s="6">
        <v>249</v>
      </c>
      <c r="M42" s="6">
        <v>267</v>
      </c>
      <c r="N42" s="6">
        <v>0</v>
      </c>
      <c r="O42" s="6"/>
      <c r="P42" s="7">
        <v>43669.7268171296</v>
      </c>
      <c r="Q42" s="4" t="s">
        <v>170</v>
      </c>
      <c r="R42" s="4" t="s">
        <v>171</v>
      </c>
      <c r="S42" s="4"/>
      <c r="T42" s="4"/>
      <c r="U42" s="8" t="str">
        <f>HYPERLINK("https://pbs.twimg.com/profile_images/1317250980245852160/y_3-xltm.jpg","View")</f>
        <v>View</v>
      </c>
    </row>
    <row r="43" ht="12.75" spans="1:21">
      <c r="A43" s="3">
        <v>44131.3060648148</v>
      </c>
      <c r="B43" s="5" t="str">
        <f>HYPERLINK("https://twitter.com/cesarin1062","@cesarin1062")</f>
        <v>@cesarin1062</v>
      </c>
      <c r="C43" s="4" t="s">
        <v>172</v>
      </c>
      <c r="D43" s="4" t="s">
        <v>173</v>
      </c>
      <c r="E43" s="5" t="str">
        <f>HYPERLINK("https://twitter.com/cesarin1062/status/1321079383491305472","1321079383491305472")</f>
        <v>1321079383491305472</v>
      </c>
      <c r="F43" s="4"/>
      <c r="G43" s="4"/>
      <c r="H43" s="4"/>
      <c r="I43" s="4">
        <v>0</v>
      </c>
      <c r="J43" s="4">
        <v>0</v>
      </c>
      <c r="K43" s="5" t="str">
        <f t="shared" si="10"/>
        <v>Twitter for Android</v>
      </c>
      <c r="L43" s="6">
        <v>2492</v>
      </c>
      <c r="M43" s="6">
        <v>4903</v>
      </c>
      <c r="N43" s="6">
        <v>1</v>
      </c>
      <c r="O43" s="6"/>
      <c r="P43" s="7">
        <v>40269.822349537</v>
      </c>
      <c r="Q43" s="4" t="s">
        <v>174</v>
      </c>
      <c r="R43" s="4"/>
      <c r="S43" s="4"/>
      <c r="T43" s="4"/>
      <c r="U43" s="8" t="str">
        <f>HYPERLINK("https://pbs.twimg.com/profile_images/713762983042744320/gBcrZJkq.jpg","View")</f>
        <v>View</v>
      </c>
    </row>
    <row r="44" ht="12.75" spans="1:21">
      <c r="A44" s="3">
        <v>44131.303125</v>
      </c>
      <c r="B44" s="5" t="str">
        <f>HYPERLINK("https://twitter.com/martiinaaaaa_","@martiinaaaaa_")</f>
        <v>@martiinaaaaa_</v>
      </c>
      <c r="C44" s="4" t="s">
        <v>175</v>
      </c>
      <c r="D44" s="4" t="s">
        <v>176</v>
      </c>
      <c r="E44" s="5" t="str">
        <f>HYPERLINK("https://twitter.com/martiinaaaaa_/status/1321078318003867648","1321078318003867648")</f>
        <v>1321078318003867648</v>
      </c>
      <c r="F44" s="4"/>
      <c r="G44" s="4"/>
      <c r="H44" s="4"/>
      <c r="I44" s="4">
        <v>0</v>
      </c>
      <c r="J44" s="4">
        <v>0</v>
      </c>
      <c r="K44" s="5" t="str">
        <f t="shared" si="10"/>
        <v>Twitter for Android</v>
      </c>
      <c r="L44" s="6">
        <v>43</v>
      </c>
      <c r="M44" s="6">
        <v>49</v>
      </c>
      <c r="N44" s="6">
        <v>0</v>
      </c>
      <c r="O44" s="6"/>
      <c r="P44" s="7">
        <v>43483.6921527778</v>
      </c>
      <c r="Q44" s="4" t="s">
        <v>177</v>
      </c>
      <c r="R44" s="4" t="s">
        <v>178</v>
      </c>
      <c r="S44" s="5" t="s">
        <v>179</v>
      </c>
      <c r="T44" s="4"/>
      <c r="U44" s="8" t="str">
        <f>HYPERLINK("https://pbs.twimg.com/profile_images/1319809268397318152/4Dma_F61.jpg","View")</f>
        <v>View</v>
      </c>
    </row>
    <row r="45" ht="12.75" spans="1:21">
      <c r="A45" s="3">
        <v>44131.2994907407</v>
      </c>
      <c r="B45" s="5" t="str">
        <f>HYPERLINK("https://twitter.com/LalitaLaBonita1","@LalitaLaBonita1")</f>
        <v>@LalitaLaBonita1</v>
      </c>
      <c r="C45" s="4" t="s">
        <v>180</v>
      </c>
      <c r="D45" s="4" t="s">
        <v>181</v>
      </c>
      <c r="E45" s="5" t="str">
        <f>HYPERLINK("https://twitter.com/LalitaLaBonita1/status/1321077001516625920","1321077001516625920")</f>
        <v>1321077001516625920</v>
      </c>
      <c r="F45" s="4"/>
      <c r="G45" s="4"/>
      <c r="H45" s="4"/>
      <c r="I45" s="4">
        <v>0</v>
      </c>
      <c r="J45" s="4">
        <v>6</v>
      </c>
      <c r="K45" s="5" t="str">
        <f t="shared" si="10"/>
        <v>Twitter for Android</v>
      </c>
      <c r="L45" s="6">
        <v>814</v>
      </c>
      <c r="M45" s="6">
        <v>1456</v>
      </c>
      <c r="N45" s="6">
        <v>0</v>
      </c>
      <c r="O45" s="6"/>
      <c r="P45" s="7">
        <v>43893.2662037037</v>
      </c>
      <c r="Q45" s="4"/>
      <c r="R45" s="4" t="s">
        <v>182</v>
      </c>
      <c r="S45" s="4"/>
      <c r="T45" s="4"/>
      <c r="U45" s="8" t="str">
        <f>HYPERLINK("https://pbs.twimg.com/profile_images/1234831402392260608/9yNlaSZa.jpg","View")</f>
        <v>View</v>
      </c>
    </row>
    <row r="46" ht="12.75" spans="1:21">
      <c r="A46" s="3">
        <v>44131.2943055556</v>
      </c>
      <c r="B46" s="5" t="str">
        <f>HYPERLINK("https://twitter.com/YNavahonda","@YNavahonda")</f>
        <v>@YNavahonda</v>
      </c>
      <c r="C46" s="4" t="s">
        <v>183</v>
      </c>
      <c r="D46" s="4" t="s">
        <v>184</v>
      </c>
      <c r="E46" s="5" t="str">
        <f>HYPERLINK("https://twitter.com/YNavahonda/status/1321075124758564866","1321075124758564866")</f>
        <v>1321075124758564866</v>
      </c>
      <c r="F46" s="4"/>
      <c r="G46" s="5" t="s">
        <v>185</v>
      </c>
      <c r="H46" s="4"/>
      <c r="I46" s="4">
        <v>0</v>
      </c>
      <c r="J46" s="4">
        <v>0</v>
      </c>
      <c r="K46" s="5" t="str">
        <f t="shared" ref="K46:K47" si="11">HYPERLINK("http://twitter.com/download/iphone","Twitter for iPhone")</f>
        <v>Twitter for iPhone</v>
      </c>
      <c r="L46" s="6">
        <v>0</v>
      </c>
      <c r="M46" s="6">
        <v>0</v>
      </c>
      <c r="N46" s="6">
        <v>0</v>
      </c>
      <c r="O46" s="6"/>
      <c r="P46" s="7">
        <v>43933.1772569444</v>
      </c>
      <c r="Q46" s="4"/>
      <c r="R46" s="4" t="s">
        <v>186</v>
      </c>
      <c r="S46" s="4"/>
      <c r="T46" s="4"/>
      <c r="U46" s="8" t="str">
        <f>HYPERLINK("https://pbs.twimg.com/profile_images/1249264855842017281/aVDHzZ6q.jpg","View")</f>
        <v>View</v>
      </c>
    </row>
    <row r="47" ht="12.75" spans="1:21">
      <c r="A47" s="3">
        <v>44131.2931365741</v>
      </c>
      <c r="B47" s="5" t="str">
        <f>HYPERLINK("https://twitter.com/maripor2001","@maripor2001")</f>
        <v>@maripor2001</v>
      </c>
      <c r="C47" s="4" t="s">
        <v>187</v>
      </c>
      <c r="D47" s="4" t="s">
        <v>188</v>
      </c>
      <c r="E47" s="5" t="str">
        <f>HYPERLINK("https://twitter.com/maripor2001/status/1321074699695280129","1321074699695280129")</f>
        <v>1321074699695280129</v>
      </c>
      <c r="F47" s="4"/>
      <c r="G47" s="4"/>
      <c r="H47" s="4"/>
      <c r="I47" s="4">
        <v>0</v>
      </c>
      <c r="J47" s="4">
        <v>16</v>
      </c>
      <c r="K47" s="5" t="str">
        <f t="shared" si="11"/>
        <v>Twitter for iPhone</v>
      </c>
      <c r="L47" s="6">
        <v>5776</v>
      </c>
      <c r="M47" s="6">
        <v>2617</v>
      </c>
      <c r="N47" s="6">
        <v>9</v>
      </c>
      <c r="O47" s="6"/>
      <c r="P47" s="7">
        <v>42716.8732291667</v>
      </c>
      <c r="Q47" s="4" t="s">
        <v>189</v>
      </c>
      <c r="R47" s="4" t="s">
        <v>190</v>
      </c>
      <c r="S47" s="4"/>
      <c r="T47" s="4"/>
      <c r="U47" s="8" t="str">
        <f>HYPERLINK("https://pbs.twimg.com/profile_images/1319617073362907136/xVNdUBkz.jpg","View")</f>
        <v>View</v>
      </c>
    </row>
    <row r="48" ht="12.75" spans="1:21">
      <c r="A48" s="3">
        <v>44131.2827199074</v>
      </c>
      <c r="B48" s="5" t="str">
        <f>HYPERLINK("https://twitter.com/TheChocolatorPe","@TheChocolatorPe")</f>
        <v>@TheChocolatorPe</v>
      </c>
      <c r="C48" s="4" t="s">
        <v>191</v>
      </c>
      <c r="D48" s="4" t="s">
        <v>192</v>
      </c>
      <c r="E48" s="5" t="str">
        <f>HYPERLINK("https://twitter.com/TheChocolatorPe/status/1321070923504590851","1321070923504590851")</f>
        <v>1321070923504590851</v>
      </c>
      <c r="F48" s="4"/>
      <c r="G48" s="4"/>
      <c r="H48" s="4"/>
      <c r="I48" s="4">
        <v>0</v>
      </c>
      <c r="J48" s="4">
        <v>1</v>
      </c>
      <c r="K48" s="5" t="str">
        <f>HYPERLINK("http://twitter.com/download/android","Twitter for Android")</f>
        <v>Twitter for Android</v>
      </c>
      <c r="L48" s="6">
        <v>125</v>
      </c>
      <c r="M48" s="6">
        <v>456</v>
      </c>
      <c r="N48" s="6">
        <v>0</v>
      </c>
      <c r="O48" s="6"/>
      <c r="P48" s="7">
        <v>40400.9075810185</v>
      </c>
      <c r="Q48" s="4" t="s">
        <v>193</v>
      </c>
      <c r="R48" s="4" t="s">
        <v>194</v>
      </c>
      <c r="S48" s="4"/>
      <c r="T48" s="4"/>
      <c r="U48" s="8" t="str">
        <f>HYPERLINK("https://pbs.twimg.com/profile_images/1232749497895333888/a3kZbtO0.jpg","View")</f>
        <v>View</v>
      </c>
    </row>
    <row r="49" ht="12.75" spans="1:21">
      <c r="A49" s="3">
        <v>44131.280462963</v>
      </c>
      <c r="B49" s="5" t="str">
        <f>HYPERLINK("https://twitter.com/rosiescares","@rosiescares")</f>
        <v>@rosiescares</v>
      </c>
      <c r="C49" s="4" t="s">
        <v>195</v>
      </c>
      <c r="D49" s="4" t="s">
        <v>196</v>
      </c>
      <c r="E49" s="5" t="str">
        <f>HYPERLINK("https://twitter.com/rosiescares/status/1321070106110238720","1321070106110238720")</f>
        <v>1321070106110238720</v>
      </c>
      <c r="F49" s="4"/>
      <c r="G49" s="4"/>
      <c r="H49" s="4"/>
      <c r="I49" s="4">
        <v>0</v>
      </c>
      <c r="J49" s="4">
        <v>0</v>
      </c>
      <c r="K49" s="5" t="str">
        <f t="shared" ref="K49:K50" si="12">HYPERLINK("https://mobile.twitter.com","Twitter Web App")</f>
        <v>Twitter Web App</v>
      </c>
      <c r="L49" s="6">
        <v>173</v>
      </c>
      <c r="M49" s="6">
        <v>149</v>
      </c>
      <c r="N49" s="6">
        <v>1</v>
      </c>
      <c r="O49" s="6"/>
      <c r="P49" s="7">
        <v>44102.6077662037</v>
      </c>
      <c r="Q49" s="4"/>
      <c r="R49" s="4" t="s">
        <v>197</v>
      </c>
      <c r="S49" s="4"/>
      <c r="T49" s="4"/>
      <c r="U49" s="8" t="str">
        <f>HYPERLINK("https://pbs.twimg.com/profile_images/1317662822323683329/1nPTTgTP.jpg","View")</f>
        <v>View</v>
      </c>
    </row>
    <row r="50" ht="12.75" spans="1:21">
      <c r="A50" s="3">
        <v>44131.2795486111</v>
      </c>
      <c r="B50" s="5" t="str">
        <f>HYPERLINK("https://twitter.com/Nilvina","@Nilvina")</f>
        <v>@Nilvina</v>
      </c>
      <c r="C50" s="4" t="s">
        <v>198</v>
      </c>
      <c r="D50" s="4" t="s">
        <v>199</v>
      </c>
      <c r="E50" s="5" t="str">
        <f>HYPERLINK("https://twitter.com/Nilvina/status/1321069777608200192","1321069777608200192")</f>
        <v>1321069777608200192</v>
      </c>
      <c r="F50" s="5" t="s">
        <v>200</v>
      </c>
      <c r="G50" s="5" t="s">
        <v>201</v>
      </c>
      <c r="H50" s="4"/>
      <c r="I50" s="4">
        <v>1</v>
      </c>
      <c r="J50" s="4">
        <v>1</v>
      </c>
      <c r="K50" s="5" t="str">
        <f t="shared" si="12"/>
        <v>Twitter Web App</v>
      </c>
      <c r="L50" s="6">
        <v>1891</v>
      </c>
      <c r="M50" s="6">
        <v>603</v>
      </c>
      <c r="N50" s="6">
        <v>33</v>
      </c>
      <c r="O50" s="6"/>
      <c r="P50" s="7">
        <v>39959.3801157407</v>
      </c>
      <c r="Q50" s="4" t="s">
        <v>202</v>
      </c>
      <c r="R50" s="4" t="s">
        <v>203</v>
      </c>
      <c r="S50" s="5" t="s">
        <v>204</v>
      </c>
      <c r="T50" s="4"/>
      <c r="U50" s="8" t="str">
        <f>HYPERLINK("https://pbs.twimg.com/profile_images/1307324296981864448/pC8vvFJf.jpg","View")</f>
        <v>View</v>
      </c>
    </row>
    <row r="51" ht="12.75" spans="1:21">
      <c r="A51" s="3">
        <v>44131.277650463</v>
      </c>
      <c r="B51" s="5" t="str">
        <f>HYPERLINK("https://twitter.com/coroliano66","@coroliano66")</f>
        <v>@coroliano66</v>
      </c>
      <c r="C51" s="4" t="s">
        <v>205</v>
      </c>
      <c r="D51" s="4" t="s">
        <v>206</v>
      </c>
      <c r="E51" s="5" t="str">
        <f>HYPERLINK("https://twitter.com/coroliano66/status/1321069089704583168","1321069089704583168")</f>
        <v>1321069089704583168</v>
      </c>
      <c r="F51" s="4"/>
      <c r="G51" s="4"/>
      <c r="H51" s="4"/>
      <c r="I51" s="4">
        <v>0</v>
      </c>
      <c r="J51" s="4">
        <v>0</v>
      </c>
      <c r="K51" s="5" t="str">
        <f>HYPERLINK("http://twitter.com/download/android","Twitter for Android")</f>
        <v>Twitter for Android</v>
      </c>
      <c r="L51" s="6">
        <v>190</v>
      </c>
      <c r="M51" s="6">
        <v>416</v>
      </c>
      <c r="N51" s="6">
        <v>1</v>
      </c>
      <c r="O51" s="6"/>
      <c r="P51" s="7">
        <v>43547.2394791667</v>
      </c>
      <c r="Q51" s="4"/>
      <c r="R51" s="4" t="s">
        <v>207</v>
      </c>
      <c r="S51" s="4"/>
      <c r="T51" s="4"/>
      <c r="U51" s="8" t="str">
        <f>HYPERLINK("https://pbs.twimg.com/profile_images/1320150301031235584/ZSRxcBKr.jpg","View")</f>
        <v>View</v>
      </c>
    </row>
    <row r="52" ht="12.75" spans="1:21">
      <c r="A52" s="3">
        <v>44131.2773842593</v>
      </c>
      <c r="B52" s="5" t="str">
        <f>HYPERLINK("https://twitter.com/Panduwu_","@Panduwu_")</f>
        <v>@Panduwu_</v>
      </c>
      <c r="C52" s="4" t="s">
        <v>208</v>
      </c>
      <c r="D52" s="4" t="s">
        <v>209</v>
      </c>
      <c r="E52" s="5" t="str">
        <f>HYPERLINK("https://twitter.com/Panduwu_/status/1321068990068916224","1321068990068916224")</f>
        <v>1321068990068916224</v>
      </c>
      <c r="F52" s="4"/>
      <c r="G52" s="4"/>
      <c r="H52" s="4"/>
      <c r="I52" s="4">
        <v>0</v>
      </c>
      <c r="J52" s="4">
        <v>0</v>
      </c>
      <c r="K52" s="5" t="str">
        <f t="shared" ref="K52:K53" si="13">HYPERLINK("https://mobile.twitter.com","Twitter Web App")</f>
        <v>Twitter Web App</v>
      </c>
      <c r="L52" s="6">
        <v>252</v>
      </c>
      <c r="M52" s="6">
        <v>241</v>
      </c>
      <c r="N52" s="6">
        <v>5</v>
      </c>
      <c r="O52" s="6"/>
      <c r="P52" s="7">
        <v>42215.513900463</v>
      </c>
      <c r="Q52" s="4" t="s">
        <v>210</v>
      </c>
      <c r="R52" s="4" t="s">
        <v>211</v>
      </c>
      <c r="S52" s="5" t="s">
        <v>212</v>
      </c>
      <c r="T52" s="4"/>
      <c r="U52" s="8" t="str">
        <f>HYPERLINK("https://pbs.twimg.com/profile_images/1311453838973468672/3zpYUgVf.jpg","View")</f>
        <v>View</v>
      </c>
    </row>
    <row r="53" ht="12.75" spans="1:21">
      <c r="A53" s="3">
        <v>44131.2761458333</v>
      </c>
      <c r="B53" s="5" t="str">
        <f>HYPERLINK("https://twitter.com/ANDMARTINEZ","@ANDMARTINEZ")</f>
        <v>@ANDMARTINEZ</v>
      </c>
      <c r="C53" s="4" t="s">
        <v>213</v>
      </c>
      <c r="D53" s="4" t="s">
        <v>214</v>
      </c>
      <c r="E53" s="5" t="str">
        <f>HYPERLINK("https://twitter.com/ANDMARTINEZ/status/1321068542163300352","1321068542163300352")</f>
        <v>1321068542163300352</v>
      </c>
      <c r="F53" s="4"/>
      <c r="G53" s="4"/>
      <c r="H53" s="4"/>
      <c r="I53" s="4">
        <v>0</v>
      </c>
      <c r="J53" s="4">
        <v>0</v>
      </c>
      <c r="K53" s="5" t="str">
        <f t="shared" si="13"/>
        <v>Twitter Web App</v>
      </c>
      <c r="L53" s="6">
        <v>3514</v>
      </c>
      <c r="M53" s="6">
        <v>4982</v>
      </c>
      <c r="N53" s="6">
        <v>26</v>
      </c>
      <c r="O53" s="6"/>
      <c r="P53" s="7">
        <v>39996.441412037</v>
      </c>
      <c r="Q53" s="4"/>
      <c r="R53" s="4"/>
      <c r="S53" s="4"/>
      <c r="T53" s="4"/>
      <c r="U53" s="8" t="str">
        <f>HYPERLINK("https://pbs.twimg.com/profile_images/378800000638812622/ea1240df24fb2e958234245e76d297cc.jpeg","View")</f>
        <v>View</v>
      </c>
    </row>
    <row r="54" ht="12.75" spans="1:21">
      <c r="A54" s="3">
        <v>44131.2743171296</v>
      </c>
      <c r="B54" s="5" t="str">
        <f>HYPERLINK("https://twitter.com/PalomaRMartinez","@PalomaRMartinez")</f>
        <v>@PalomaRMartinez</v>
      </c>
      <c r="C54" s="4" t="s">
        <v>215</v>
      </c>
      <c r="D54" s="4" t="s">
        <v>216</v>
      </c>
      <c r="E54" s="5" t="str">
        <f>HYPERLINK("https://twitter.com/PalomaRMartinez/status/1321067879199088641","1321067879199088641")</f>
        <v>1321067879199088641</v>
      </c>
      <c r="F54" s="4"/>
      <c r="G54" s="4"/>
      <c r="H54" s="4"/>
      <c r="I54" s="4">
        <v>0</v>
      </c>
      <c r="J54" s="4">
        <v>17</v>
      </c>
      <c r="K54" s="5" t="str">
        <f t="shared" ref="K54:K59" si="14">HYPERLINK("http://twitter.com/download/android","Twitter for Android")</f>
        <v>Twitter for Android</v>
      </c>
      <c r="L54" s="6">
        <v>1266</v>
      </c>
      <c r="M54" s="6">
        <v>613</v>
      </c>
      <c r="N54" s="6">
        <v>9</v>
      </c>
      <c r="O54" s="6"/>
      <c r="P54" s="7">
        <v>40972.6146990741</v>
      </c>
      <c r="Q54" s="4" t="s">
        <v>217</v>
      </c>
      <c r="R54" s="4" t="s">
        <v>218</v>
      </c>
      <c r="S54" s="4"/>
      <c r="T54" s="4"/>
      <c r="U54" s="8" t="str">
        <f>HYPERLINK("https://pbs.twimg.com/profile_images/1315623946591576064/wuayk8IV.jpg","View")</f>
        <v>View</v>
      </c>
    </row>
    <row r="55" ht="12.75" spans="1:21">
      <c r="A55" s="3">
        <v>44131.2725578704</v>
      </c>
      <c r="B55" s="5" t="str">
        <f>HYPERLINK("https://twitter.com/Brian__Velasco","@Brian__Velasco")</f>
        <v>@Brian__Velasco</v>
      </c>
      <c r="C55" s="4" t="s">
        <v>219</v>
      </c>
      <c r="D55" s="4" t="s">
        <v>220</v>
      </c>
      <c r="E55" s="5" t="str">
        <f>HYPERLINK("https://twitter.com/Brian__Velasco/status/1321067242579255296","1321067242579255296")</f>
        <v>1321067242579255296</v>
      </c>
      <c r="F55" s="5" t="s">
        <v>221</v>
      </c>
      <c r="G55" s="5" t="s">
        <v>222</v>
      </c>
      <c r="H55" s="4"/>
      <c r="I55" s="4">
        <v>0</v>
      </c>
      <c r="J55" s="4">
        <v>0</v>
      </c>
      <c r="K55" s="5" t="str">
        <f t="shared" si="14"/>
        <v>Twitter for Android</v>
      </c>
      <c r="L55" s="6">
        <v>193</v>
      </c>
      <c r="M55" s="6">
        <v>610</v>
      </c>
      <c r="N55" s="6">
        <v>2</v>
      </c>
      <c r="O55" s="6"/>
      <c r="P55" s="7">
        <v>40315.2981712963</v>
      </c>
      <c r="Q55" s="4" t="s">
        <v>223</v>
      </c>
      <c r="R55" s="4" t="s">
        <v>224</v>
      </c>
      <c r="S55" s="4"/>
      <c r="T55" s="4"/>
      <c r="U55" s="8" t="str">
        <f>HYPERLINK("https://pbs.twimg.com/profile_images/1259433098078494720/QsV3N5Se.jpg","View")</f>
        <v>View</v>
      </c>
    </row>
    <row r="56" ht="12.75" spans="1:21">
      <c r="A56" s="3">
        <v>44131.2601851852</v>
      </c>
      <c r="B56" s="5" t="str">
        <f>HYPERLINK("https://twitter.com/BuchelliPablo","@BuchelliPablo")</f>
        <v>@BuchelliPablo</v>
      </c>
      <c r="C56" s="4" t="s">
        <v>225</v>
      </c>
      <c r="D56" s="4" t="s">
        <v>226</v>
      </c>
      <c r="E56" s="5" t="str">
        <f>HYPERLINK("https://twitter.com/BuchelliPablo/status/1321062759279243266","1321062759279243266")</f>
        <v>1321062759279243266</v>
      </c>
      <c r="F56" s="4"/>
      <c r="G56" s="4"/>
      <c r="H56" s="4"/>
      <c r="I56" s="4">
        <v>0</v>
      </c>
      <c r="J56" s="4">
        <v>5</v>
      </c>
      <c r="K56" s="5" t="str">
        <f t="shared" si="14"/>
        <v>Twitter for Android</v>
      </c>
      <c r="L56" s="6">
        <v>202</v>
      </c>
      <c r="M56" s="6">
        <v>381</v>
      </c>
      <c r="N56" s="6">
        <v>1</v>
      </c>
      <c r="O56" s="6"/>
      <c r="P56" s="7">
        <v>43903.1803472222</v>
      </c>
      <c r="Q56" s="4"/>
      <c r="R56" s="4" t="s">
        <v>227</v>
      </c>
      <c r="S56" s="4"/>
      <c r="T56" s="4"/>
      <c r="U56" s="8" t="str">
        <f>HYPERLINK("https://pbs.twimg.com/profile_images/1238410876799070210/RGkOhJDU.jpg","View")</f>
        <v>View</v>
      </c>
    </row>
    <row r="57" ht="12.75" spans="1:21">
      <c r="A57" s="3">
        <v>44131.2530787037</v>
      </c>
      <c r="B57" s="5" t="str">
        <f>HYPERLINK("https://twitter.com/Catalin41352692","@Catalin41352692")</f>
        <v>@Catalin41352692</v>
      </c>
      <c r="C57" s="4" t="s">
        <v>228</v>
      </c>
      <c r="D57" s="4" t="s">
        <v>229</v>
      </c>
      <c r="E57" s="5" t="str">
        <f>HYPERLINK("https://twitter.com/Catalin41352692/status/1321060185419468800","1321060185419468800")</f>
        <v>1321060185419468800</v>
      </c>
      <c r="F57" s="4"/>
      <c r="G57" s="4"/>
      <c r="H57" s="4"/>
      <c r="I57" s="4">
        <v>0</v>
      </c>
      <c r="J57" s="4">
        <v>0</v>
      </c>
      <c r="K57" s="5" t="str">
        <f t="shared" si="14"/>
        <v>Twitter for Android</v>
      </c>
      <c r="L57" s="6">
        <v>1564</v>
      </c>
      <c r="M57" s="6">
        <v>1686</v>
      </c>
      <c r="N57" s="6">
        <v>0</v>
      </c>
      <c r="O57" s="6"/>
      <c r="P57" s="7">
        <v>43811.4277777778</v>
      </c>
      <c r="Q57" s="4"/>
      <c r="R57" s="4" t="s">
        <v>230</v>
      </c>
      <c r="S57" s="4"/>
      <c r="T57" s="4"/>
      <c r="U57" s="8" t="str">
        <f>HYPERLINK("https://pbs.twimg.com/profile_images/1205159758052941826/4MDMfv-i.jpg","View")</f>
        <v>View</v>
      </c>
    </row>
    <row r="58" ht="12.75" spans="1:21">
      <c r="A58" s="3">
        <v>44131.2522916667</v>
      </c>
      <c r="B58" s="5" t="str">
        <f>HYPERLINK("https://twitter.com/RoYamniuk","@RoYamniuk")</f>
        <v>@RoYamniuk</v>
      </c>
      <c r="C58" s="4" t="s">
        <v>231</v>
      </c>
      <c r="D58" s="4" t="s">
        <v>232</v>
      </c>
      <c r="E58" s="5" t="str">
        <f>HYPERLINK("https://twitter.com/RoYamniuk/status/1321059899170869252","1321059899170869252")</f>
        <v>1321059899170869252</v>
      </c>
      <c r="F58" s="4"/>
      <c r="G58" s="4"/>
      <c r="H58" s="4"/>
      <c r="I58" s="4">
        <v>0</v>
      </c>
      <c r="J58" s="4">
        <v>0</v>
      </c>
      <c r="K58" s="5" t="str">
        <f t="shared" si="14"/>
        <v>Twitter for Android</v>
      </c>
      <c r="L58" s="6">
        <v>447</v>
      </c>
      <c r="M58" s="6">
        <v>225</v>
      </c>
      <c r="N58" s="6">
        <v>2</v>
      </c>
      <c r="O58" s="6"/>
      <c r="P58" s="7">
        <v>40932.3188078704</v>
      </c>
      <c r="Q58" s="4" t="s">
        <v>233</v>
      </c>
      <c r="R58" s="4" t="s">
        <v>234</v>
      </c>
      <c r="S58" s="4"/>
      <c r="T58" s="4"/>
      <c r="U58" s="8" t="str">
        <f>HYPERLINK("https://pbs.twimg.com/profile_images/1304945552954712066/nV0-RQRr.jpg","View")</f>
        <v>View</v>
      </c>
    </row>
    <row r="59" ht="12.75" spans="1:21">
      <c r="A59" s="3">
        <v>44131.2507407407</v>
      </c>
      <c r="B59" s="5" t="str">
        <f>HYPERLINK("https://twitter.com/edgarendshere","@edgarendshere")</f>
        <v>@edgarendshere</v>
      </c>
      <c r="C59" s="4" t="s">
        <v>235</v>
      </c>
      <c r="D59" s="4" t="s">
        <v>236</v>
      </c>
      <c r="E59" s="5" t="str">
        <f>HYPERLINK("https://twitter.com/edgarendshere/status/1321059337943588864","1321059337943588864")</f>
        <v>1321059337943588864</v>
      </c>
      <c r="F59" s="5" t="s">
        <v>237</v>
      </c>
      <c r="G59" s="4"/>
      <c r="H59" s="4"/>
      <c r="I59" s="4">
        <v>0</v>
      </c>
      <c r="J59" s="4">
        <v>0</v>
      </c>
      <c r="K59" s="5" t="str">
        <f t="shared" si="14"/>
        <v>Twitter for Android</v>
      </c>
      <c r="L59" s="6">
        <v>161</v>
      </c>
      <c r="M59" s="6">
        <v>165</v>
      </c>
      <c r="N59" s="6">
        <v>1</v>
      </c>
      <c r="O59" s="6"/>
      <c r="P59" s="7">
        <v>41600.5859606481</v>
      </c>
      <c r="Q59" s="4" t="s">
        <v>238</v>
      </c>
      <c r="R59" s="4" t="s">
        <v>239</v>
      </c>
      <c r="S59" s="5" t="s">
        <v>240</v>
      </c>
      <c r="T59" s="4"/>
      <c r="U59" s="8" t="str">
        <f>HYPERLINK("https://pbs.twimg.com/profile_images/1312688563683721216/ywRg1OMJ.jpg","View")</f>
        <v>View</v>
      </c>
    </row>
    <row r="60" ht="12.75" spans="1:21">
      <c r="A60" s="3">
        <v>44131.2480324074</v>
      </c>
      <c r="B60" s="5" t="str">
        <f>HYPERLINK("https://twitter.com/VitoDonCorleon_","@VitoDonCorleon_")</f>
        <v>@VitoDonCorleon_</v>
      </c>
      <c r="C60" s="4" t="s">
        <v>241</v>
      </c>
      <c r="D60" s="4" t="s">
        <v>242</v>
      </c>
      <c r="E60" s="5" t="str">
        <f>HYPERLINK("https://twitter.com/VitoDonCorleon_/status/1321058356774244352","1321058356774244352")</f>
        <v>1321058356774244352</v>
      </c>
      <c r="F60" s="5" t="s">
        <v>243</v>
      </c>
      <c r="G60" s="5" t="s">
        <v>244</v>
      </c>
      <c r="H60" s="4"/>
      <c r="I60" s="4">
        <v>0</v>
      </c>
      <c r="J60" s="4">
        <v>1</v>
      </c>
      <c r="K60" s="5" t="str">
        <f>HYPERLINK("http://twitter.com/download/iphone","Twitter for iPhone")</f>
        <v>Twitter for iPhone</v>
      </c>
      <c r="L60" s="6">
        <v>169</v>
      </c>
      <c r="M60" s="6">
        <v>210</v>
      </c>
      <c r="N60" s="6">
        <v>0</v>
      </c>
      <c r="O60" s="6"/>
      <c r="P60" s="7">
        <v>43928.5006018518</v>
      </c>
      <c r="Q60" s="4" t="s">
        <v>245</v>
      </c>
      <c r="R60" s="4" t="s">
        <v>246</v>
      </c>
      <c r="S60" s="4"/>
      <c r="T60" s="4"/>
      <c r="U60" s="8" t="str">
        <f>HYPERLINK("https://pbs.twimg.com/profile_images/1313174086563123204/BCMpX-Fa.jpg","View")</f>
        <v>View</v>
      </c>
    </row>
    <row r="61" ht="12.75" spans="1:21">
      <c r="A61" s="3">
        <v>44131.2403587963</v>
      </c>
      <c r="B61" s="5" t="str">
        <f>HYPERLINK("https://twitter.com/vivisicala14","@vivisicala14")</f>
        <v>@vivisicala14</v>
      </c>
      <c r="C61" s="4" t="s">
        <v>247</v>
      </c>
      <c r="D61" s="4" t="s">
        <v>248</v>
      </c>
      <c r="E61" s="5" t="str">
        <f>HYPERLINK("https://twitter.com/vivisicala14/status/1321055572943396865","1321055572943396865")</f>
        <v>1321055572943396865</v>
      </c>
      <c r="F61" s="4"/>
      <c r="G61" s="4"/>
      <c r="H61" s="4"/>
      <c r="I61" s="4">
        <v>0</v>
      </c>
      <c r="J61" s="4">
        <v>0</v>
      </c>
      <c r="K61" s="5" t="str">
        <f>HYPERLINK("http://twitter.com/download/android","Twitter for Android")</f>
        <v>Twitter for Android</v>
      </c>
      <c r="L61" s="6">
        <v>1647</v>
      </c>
      <c r="M61" s="6">
        <v>2327</v>
      </c>
      <c r="N61" s="6">
        <v>9</v>
      </c>
      <c r="O61" s="6"/>
      <c r="P61" s="7">
        <v>40493.725787037</v>
      </c>
      <c r="Q61" s="4"/>
      <c r="R61" s="4" t="s">
        <v>249</v>
      </c>
      <c r="S61" s="4"/>
      <c r="T61" s="4"/>
      <c r="U61" s="8" t="str">
        <f>HYPERLINK("https://pbs.twimg.com/profile_images/1016727988799463425/H9OiKTAr.jpg","View")</f>
        <v>View</v>
      </c>
    </row>
    <row r="62" ht="12.75" spans="1:21">
      <c r="A62" s="3">
        <v>44131.2312384259</v>
      </c>
      <c r="B62" s="5" t="str">
        <f>HYPERLINK("https://twitter.com/fatani20","@fatani20")</f>
        <v>@fatani20</v>
      </c>
      <c r="C62" s="4" t="s">
        <v>250</v>
      </c>
      <c r="D62" s="4" t="s">
        <v>251</v>
      </c>
      <c r="E62" s="5" t="str">
        <f>HYPERLINK("https://twitter.com/fatani20/status/1321052268616163331","1321052268616163331")</f>
        <v>1321052268616163331</v>
      </c>
      <c r="F62" s="4"/>
      <c r="G62" s="5" t="s">
        <v>252</v>
      </c>
      <c r="H62" s="4"/>
      <c r="I62" s="4">
        <v>0</v>
      </c>
      <c r="J62" s="4">
        <v>1</v>
      </c>
      <c r="K62" s="5" t="str">
        <f>HYPERLINK("http://twitter.com/download/iphone","Twitter for iPhone")</f>
        <v>Twitter for iPhone</v>
      </c>
      <c r="L62" s="6">
        <v>68</v>
      </c>
      <c r="M62" s="6">
        <v>226</v>
      </c>
      <c r="N62" s="6">
        <v>0</v>
      </c>
      <c r="O62" s="6"/>
      <c r="P62" s="7">
        <v>40947.7255671296</v>
      </c>
      <c r="Q62" s="4" t="s">
        <v>253</v>
      </c>
      <c r="R62" s="4" t="s">
        <v>254</v>
      </c>
      <c r="S62" s="4"/>
      <c r="T62" s="4"/>
      <c r="U62" s="8" t="str">
        <f>HYPERLINK("https://pbs.twimg.com/profile_images/1285649122335260675/npWn_UEV.jpg","View")</f>
        <v>View</v>
      </c>
    </row>
    <row r="63" ht="12.75" spans="1:21">
      <c r="A63" s="3">
        <v>44131.2274537037</v>
      </c>
      <c r="B63" s="5" t="str">
        <f>HYPERLINK("https://twitter.com/Riflinho","@Riflinho")</f>
        <v>@Riflinho</v>
      </c>
      <c r="C63" s="4" t="s">
        <v>255</v>
      </c>
      <c r="D63" s="4" t="s">
        <v>256</v>
      </c>
      <c r="E63" s="5" t="str">
        <f>HYPERLINK("https://twitter.com/Riflinho/status/1321050895489159173","1321050895489159173")</f>
        <v>1321050895489159173</v>
      </c>
      <c r="F63" s="4"/>
      <c r="G63" s="4"/>
      <c r="H63" s="4"/>
      <c r="I63" s="4">
        <v>0</v>
      </c>
      <c r="J63" s="4">
        <v>1</v>
      </c>
      <c r="K63" s="5" t="str">
        <f t="shared" ref="K63:K64" si="15">HYPERLINK("https://mobile.twitter.com","Twitter Web App")</f>
        <v>Twitter Web App</v>
      </c>
      <c r="L63" s="6">
        <v>1138</v>
      </c>
      <c r="M63" s="6">
        <v>859</v>
      </c>
      <c r="N63" s="6">
        <v>33</v>
      </c>
      <c r="O63" s="6"/>
      <c r="P63" s="7">
        <v>41022.6888078704</v>
      </c>
      <c r="Q63" s="4" t="s">
        <v>257</v>
      </c>
      <c r="R63" s="4" t="s">
        <v>258</v>
      </c>
      <c r="S63" s="5" t="s">
        <v>259</v>
      </c>
      <c r="T63" s="4"/>
      <c r="U63" s="8" t="str">
        <f>HYPERLINK("https://pbs.twimg.com/profile_images/495733811687071744/G1iBmiq5.jpeg","View")</f>
        <v>View</v>
      </c>
    </row>
    <row r="64" ht="12.75" spans="1:21">
      <c r="A64" s="3">
        <v>44131.2157638889</v>
      </c>
      <c r="B64" s="5" t="str">
        <f>HYPERLINK("https://twitter.com/cumbre41","@cumbre41")</f>
        <v>@cumbre41</v>
      </c>
      <c r="C64" s="4" t="s">
        <v>260</v>
      </c>
      <c r="D64" s="4" t="s">
        <v>261</v>
      </c>
      <c r="E64" s="5" t="str">
        <f>HYPERLINK("https://twitter.com/cumbre41/status/1321046662756839432","1321046662756839432")</f>
        <v>1321046662756839432</v>
      </c>
      <c r="F64" s="4"/>
      <c r="G64" s="4"/>
      <c r="H64" s="4"/>
      <c r="I64" s="4">
        <v>0</v>
      </c>
      <c r="J64" s="4">
        <v>0</v>
      </c>
      <c r="K64" s="5" t="str">
        <f t="shared" si="15"/>
        <v>Twitter Web App</v>
      </c>
      <c r="L64" s="6">
        <v>233</v>
      </c>
      <c r="M64" s="6">
        <v>469</v>
      </c>
      <c r="N64" s="6">
        <v>0</v>
      </c>
      <c r="O64" s="6"/>
      <c r="P64" s="7">
        <v>43788.3827083333</v>
      </c>
      <c r="Q64" s="4" t="s">
        <v>262</v>
      </c>
      <c r="R64" s="4" t="s">
        <v>263</v>
      </c>
      <c r="S64" s="4"/>
      <c r="T64" s="4"/>
      <c r="U64" s="8" t="str">
        <f>HYPERLINK("https://pbs.twimg.com/profile_images/1279407430523379715/5OXP4rTA.jpg","View")</f>
        <v>View</v>
      </c>
    </row>
    <row r="65" ht="12.75" spans="1:21">
      <c r="A65" s="3">
        <v>44131.2146527778</v>
      </c>
      <c r="B65" s="5" t="str">
        <f>HYPERLINK("https://twitter.com/Lilith_dbs","@Lilith_dbs")</f>
        <v>@Lilith_dbs</v>
      </c>
      <c r="C65" s="4" t="s">
        <v>264</v>
      </c>
      <c r="D65" s="4" t="s">
        <v>265</v>
      </c>
      <c r="E65" s="5" t="str">
        <f>HYPERLINK("https://twitter.com/Lilith_dbs/status/1321046257431924736","1321046257431924736")</f>
        <v>1321046257431924736</v>
      </c>
      <c r="F65" s="5" t="s">
        <v>266</v>
      </c>
      <c r="G65" s="4"/>
      <c r="H65" s="4"/>
      <c r="I65" s="4">
        <v>0</v>
      </c>
      <c r="J65" s="4">
        <v>3</v>
      </c>
      <c r="K65" s="5" t="str">
        <f t="shared" ref="K65:K68" si="16">HYPERLINK("http://twitter.com/download/android","Twitter for Android")</f>
        <v>Twitter for Android</v>
      </c>
      <c r="L65" s="6">
        <v>1001</v>
      </c>
      <c r="M65" s="6">
        <v>993</v>
      </c>
      <c r="N65" s="6">
        <v>2</v>
      </c>
      <c r="O65" s="6"/>
      <c r="P65" s="7">
        <v>42224.3967592593</v>
      </c>
      <c r="Q65" s="4" t="s">
        <v>267</v>
      </c>
      <c r="R65" s="4" t="s">
        <v>268</v>
      </c>
      <c r="S65" s="5" t="s">
        <v>269</v>
      </c>
      <c r="T65" s="4"/>
      <c r="U65" s="8" t="str">
        <f>HYPERLINK("https://pbs.twimg.com/profile_images/1316323152251715584/pbzzzHRf.jpg","View")</f>
        <v>View</v>
      </c>
    </row>
    <row r="66" ht="12.75" spans="1:21">
      <c r="A66" s="3">
        <v>44131.2120486111</v>
      </c>
      <c r="B66" s="5" t="str">
        <f>HYPERLINK("https://twitter.com/amadeocarrizosa","@amadeocarrizosa")</f>
        <v>@amadeocarrizosa</v>
      </c>
      <c r="C66" s="4" t="s">
        <v>270</v>
      </c>
      <c r="D66" s="4" t="s">
        <v>271</v>
      </c>
      <c r="E66" s="5" t="str">
        <f>HYPERLINK("https://twitter.com/amadeocarrizosa/status/1321045313663213568","1321045313663213568")</f>
        <v>1321045313663213568</v>
      </c>
      <c r="F66" s="4"/>
      <c r="G66" s="4"/>
      <c r="H66" s="4"/>
      <c r="I66" s="4">
        <v>0</v>
      </c>
      <c r="J66" s="4">
        <v>0</v>
      </c>
      <c r="K66" s="5" t="str">
        <f t="shared" si="16"/>
        <v>Twitter for Android</v>
      </c>
      <c r="L66" s="6">
        <v>64</v>
      </c>
      <c r="M66" s="6">
        <v>303</v>
      </c>
      <c r="N66" s="6">
        <v>0</v>
      </c>
      <c r="O66" s="6"/>
      <c r="P66" s="7">
        <v>42400.8325694444</v>
      </c>
      <c r="Q66" s="4"/>
      <c r="R66" s="4"/>
      <c r="S66" s="4"/>
      <c r="T66" s="4"/>
      <c r="U66" s="8" t="str">
        <f>HYPERLINK("https://pbs.twimg.com/profile_images/1232726215347314690/YlJENA-c.jpg","View")</f>
        <v>View</v>
      </c>
    </row>
    <row r="67" ht="12.75" spans="1:21">
      <c r="A67" s="3">
        <v>44131.2090972222</v>
      </c>
      <c r="B67" s="5" t="str">
        <f>HYPERLINK("https://twitter.com/victorverasants","@victorverasants")</f>
        <v>@victorverasants</v>
      </c>
      <c r="C67" s="4" t="s">
        <v>272</v>
      </c>
      <c r="D67" s="4" t="s">
        <v>273</v>
      </c>
      <c r="E67" s="5" t="str">
        <f>HYPERLINK("https://twitter.com/victorverasants/status/1321044244690358273","1321044244690358273")</f>
        <v>1321044244690358273</v>
      </c>
      <c r="F67" s="4" t="s">
        <v>274</v>
      </c>
      <c r="G67" s="5" t="s">
        <v>275</v>
      </c>
      <c r="H67" s="4"/>
      <c r="I67" s="4">
        <v>0</v>
      </c>
      <c r="J67" s="4">
        <v>0</v>
      </c>
      <c r="K67" s="5" t="str">
        <f t="shared" si="16"/>
        <v>Twitter for Android</v>
      </c>
      <c r="L67" s="6">
        <v>759</v>
      </c>
      <c r="M67" s="6">
        <v>676</v>
      </c>
      <c r="N67" s="6">
        <v>15</v>
      </c>
      <c r="O67" s="6"/>
      <c r="P67" s="7">
        <v>40261.3744212963</v>
      </c>
      <c r="Q67" s="4" t="s">
        <v>276</v>
      </c>
      <c r="R67" s="4" t="s">
        <v>277</v>
      </c>
      <c r="S67" s="5" t="s">
        <v>278</v>
      </c>
      <c r="T67" s="4"/>
      <c r="U67" s="8" t="str">
        <f>HYPERLINK("https://pbs.twimg.com/profile_images/600045364985593856/mI3xWD0-.jpg","View")</f>
        <v>View</v>
      </c>
    </row>
    <row r="68" ht="12.75" spans="1:21">
      <c r="A68" s="3">
        <v>44131.1942361111</v>
      </c>
      <c r="B68" s="5" t="str">
        <f>HYPERLINK("https://twitter.com/elenaDtroya13","@elenaDtroya13")</f>
        <v>@elenaDtroya13</v>
      </c>
      <c r="C68" s="4" t="s">
        <v>279</v>
      </c>
      <c r="D68" s="4" t="s">
        <v>280</v>
      </c>
      <c r="E68" s="5" t="str">
        <f>HYPERLINK("https://twitter.com/elenaDtroya13/status/1321038858902003713","1321038858902003713")</f>
        <v>1321038858902003713</v>
      </c>
      <c r="F68" s="4"/>
      <c r="G68" s="4"/>
      <c r="H68" s="4"/>
      <c r="I68" s="4">
        <v>0</v>
      </c>
      <c r="J68" s="4">
        <v>0</v>
      </c>
      <c r="K68" s="5" t="str">
        <f t="shared" si="16"/>
        <v>Twitter for Android</v>
      </c>
      <c r="L68" s="6">
        <v>1000</v>
      </c>
      <c r="M68" s="6">
        <v>1071</v>
      </c>
      <c r="N68" s="6">
        <v>0</v>
      </c>
      <c r="O68" s="6"/>
      <c r="P68" s="7">
        <v>41015.3647106482</v>
      </c>
      <c r="Q68" s="4" t="s">
        <v>281</v>
      </c>
      <c r="R68" s="4" t="s">
        <v>282</v>
      </c>
      <c r="S68" s="4"/>
      <c r="T68" s="4"/>
      <c r="U68" s="8" t="str">
        <f>HYPERLINK("https://pbs.twimg.com/profile_images/1302638596038561795/IpiZcl7e.jpg","View")</f>
        <v>View</v>
      </c>
    </row>
    <row r="69" ht="12.75" spans="1:21">
      <c r="A69" s="3">
        <v>44131.1861805556</v>
      </c>
      <c r="B69" s="5" t="str">
        <f>HYPERLINK("https://twitter.com/stnerea","@stnerea")</f>
        <v>@stnerea</v>
      </c>
      <c r="C69" s="4" t="s">
        <v>283</v>
      </c>
      <c r="D69" s="4" t="s">
        <v>284</v>
      </c>
      <c r="E69" s="5" t="str">
        <f>HYPERLINK("https://twitter.com/stnerea/status/1321035941713190913","1321035941713190913")</f>
        <v>1321035941713190913</v>
      </c>
      <c r="F69" s="4"/>
      <c r="G69" s="4"/>
      <c r="H69" s="4"/>
      <c r="I69" s="4">
        <v>0</v>
      </c>
      <c r="J69" s="4">
        <v>0</v>
      </c>
      <c r="K69" s="5" t="str">
        <f>HYPERLINK("http://twitter.com/download/iphone","Twitter for iPhone")</f>
        <v>Twitter for iPhone</v>
      </c>
      <c r="L69" s="6">
        <v>22</v>
      </c>
      <c r="M69" s="6">
        <v>78</v>
      </c>
      <c r="N69" s="6">
        <v>0</v>
      </c>
      <c r="O69" s="6"/>
      <c r="P69" s="7">
        <v>42299.3359143518</v>
      </c>
      <c r="Q69" s="4" t="s">
        <v>285</v>
      </c>
      <c r="R69" s="4" t="s">
        <v>286</v>
      </c>
      <c r="S69" s="4"/>
      <c r="T69" s="4"/>
      <c r="U69" s="8" t="str">
        <f>HYPERLINK("https://pbs.twimg.com/profile_images/1172244796875988993/BEmEMybO.jpg","View")</f>
        <v>View</v>
      </c>
    </row>
    <row r="70" ht="12.75" spans="1:21">
      <c r="A70" s="3">
        <v>44131.1825810185</v>
      </c>
      <c r="B70" s="5" t="str">
        <f>HYPERLINK("https://twitter.com/Little_Rachel91","@Little_Rachel91")</f>
        <v>@Little_Rachel91</v>
      </c>
      <c r="C70" s="4" t="s">
        <v>287</v>
      </c>
      <c r="D70" s="4" t="s">
        <v>288</v>
      </c>
      <c r="E70" s="5" t="str">
        <f>HYPERLINK("https://twitter.com/Little_Rachel91/status/1321034636215128064","1321034636215128064")</f>
        <v>1321034636215128064</v>
      </c>
      <c r="F70" s="4"/>
      <c r="G70" s="4"/>
      <c r="H70" s="4"/>
      <c r="I70" s="4">
        <v>0</v>
      </c>
      <c r="J70" s="4">
        <v>0</v>
      </c>
      <c r="K70" s="5" t="str">
        <f>HYPERLINK("http://twitter.com/download/android","Twitter for Android")</f>
        <v>Twitter for Android</v>
      </c>
      <c r="L70" s="6">
        <v>306</v>
      </c>
      <c r="M70" s="6">
        <v>421</v>
      </c>
      <c r="N70" s="6">
        <v>1</v>
      </c>
      <c r="O70" s="6"/>
      <c r="P70" s="7">
        <v>40758.2360532407</v>
      </c>
      <c r="Q70" s="4" t="s">
        <v>289</v>
      </c>
      <c r="R70" s="4" t="s">
        <v>290</v>
      </c>
      <c r="S70" s="4"/>
      <c r="T70" s="4"/>
      <c r="U70" s="8" t="str">
        <f>HYPERLINK("https://pbs.twimg.com/profile_images/1296020174366289920/jj1o3DXI.jpg","View")</f>
        <v>View</v>
      </c>
    </row>
    <row r="71" ht="12.75" spans="1:21">
      <c r="A71" s="3">
        <v>44131.1377199074</v>
      </c>
      <c r="B71" s="5" t="str">
        <f>HYPERLINK("https://twitter.com/Hachiro_sama","@Hachiro_sama")</f>
        <v>@Hachiro_sama</v>
      </c>
      <c r="C71" s="4" t="s">
        <v>291</v>
      </c>
      <c r="D71" s="4" t="s">
        <v>292</v>
      </c>
      <c r="E71" s="5" t="str">
        <f>HYPERLINK("https://twitter.com/Hachiro_sama/status/1321018379893784578","1321018379893784578")</f>
        <v>1321018379893784578</v>
      </c>
      <c r="F71" s="4"/>
      <c r="G71" s="4"/>
      <c r="H71" s="4"/>
      <c r="I71" s="4">
        <v>0</v>
      </c>
      <c r="J71" s="4">
        <v>0</v>
      </c>
      <c r="K71" s="5" t="str">
        <f>HYPERLINK("http://twittbot.net/","twittbot.net")</f>
        <v>twittbot.net</v>
      </c>
      <c r="L71" s="6">
        <v>499</v>
      </c>
      <c r="M71" s="6">
        <v>776</v>
      </c>
      <c r="N71" s="6">
        <v>4</v>
      </c>
      <c r="O71" s="6"/>
      <c r="P71" s="7">
        <v>40994.7269907407</v>
      </c>
      <c r="Q71" s="4"/>
      <c r="R71" s="4" t="s">
        <v>293</v>
      </c>
      <c r="S71" s="4"/>
      <c r="T71" s="4"/>
      <c r="U71" s="8" t="str">
        <f>HYPERLINK("https://pbs.twimg.com/profile_images/2631668075/64688b075094987675d50f360c9e39cd.jpeg","View")</f>
        <v>View</v>
      </c>
    </row>
    <row r="72" ht="12.75" spans="1:21">
      <c r="A72" s="3">
        <v>44131.1297453704</v>
      </c>
      <c r="B72" s="5" t="str">
        <f>HYPERLINK("https://twitter.com/JosRomeroLpez1","@JosRomeroLpez1")</f>
        <v>@JosRomeroLpez1</v>
      </c>
      <c r="C72" s="4" t="s">
        <v>294</v>
      </c>
      <c r="D72" s="4" t="s">
        <v>295</v>
      </c>
      <c r="E72" s="5" t="str">
        <f>HYPERLINK("https://twitter.com/JosRomeroLpez1/status/1321015490932867072","1321015490932867072")</f>
        <v>1321015490932867072</v>
      </c>
      <c r="F72" s="4"/>
      <c r="G72" s="4"/>
      <c r="H72" s="4"/>
      <c r="I72" s="4">
        <v>5</v>
      </c>
      <c r="J72" s="4">
        <v>8</v>
      </c>
      <c r="K72" s="5" t="str">
        <f t="shared" ref="K72:K75" si="17">HYPERLINK("http://twitter.com/download/android","Twitter for Android")</f>
        <v>Twitter for Android</v>
      </c>
      <c r="L72" s="6">
        <v>2028</v>
      </c>
      <c r="M72" s="6">
        <v>3346</v>
      </c>
      <c r="N72" s="6">
        <v>4</v>
      </c>
      <c r="O72" s="6"/>
      <c r="P72" s="7">
        <v>42976.5182638889</v>
      </c>
      <c r="Q72" s="4" t="s">
        <v>296</v>
      </c>
      <c r="R72" s="4" t="s">
        <v>297</v>
      </c>
      <c r="S72" s="4"/>
      <c r="T72" s="4"/>
      <c r="U72" s="8" t="str">
        <f>HYPERLINK("https://pbs.twimg.com/profile_images/1287837960470233091/EU37stxs.jpg","View")</f>
        <v>View</v>
      </c>
    </row>
    <row r="73" ht="12.75" spans="1:21">
      <c r="A73" s="3">
        <v>44131.1254050926</v>
      </c>
      <c r="B73" s="5" t="str">
        <f>HYPERLINK("https://twitter.com/lackofblood","@lackofblood")</f>
        <v>@lackofblood</v>
      </c>
      <c r="C73" s="4" t="s">
        <v>298</v>
      </c>
      <c r="D73" s="4" t="s">
        <v>299</v>
      </c>
      <c r="E73" s="5" t="str">
        <f>HYPERLINK("https://twitter.com/lackofblood/status/1321013915418058752","1321013915418058752")</f>
        <v>1321013915418058752</v>
      </c>
      <c r="F73" s="4"/>
      <c r="G73" s="4"/>
      <c r="H73" s="4"/>
      <c r="I73" s="4">
        <v>0</v>
      </c>
      <c r="J73" s="4">
        <v>0</v>
      </c>
      <c r="K73" s="5" t="str">
        <f t="shared" si="17"/>
        <v>Twitter for Android</v>
      </c>
      <c r="L73" s="6">
        <v>230</v>
      </c>
      <c r="M73" s="6">
        <v>839</v>
      </c>
      <c r="N73" s="6">
        <v>5</v>
      </c>
      <c r="O73" s="6"/>
      <c r="P73" s="7">
        <v>42543.5747916667</v>
      </c>
      <c r="Q73" s="4" t="s">
        <v>300</v>
      </c>
      <c r="R73" s="4" t="s">
        <v>301</v>
      </c>
      <c r="S73" s="4"/>
      <c r="T73" s="4"/>
      <c r="U73" s="8" t="str">
        <f>HYPERLINK("https://pbs.twimg.com/profile_images/1313503677823561729/pQkFh8Gv.jpg","View")</f>
        <v>View</v>
      </c>
    </row>
    <row r="74" ht="12.75" spans="1:21">
      <c r="A74" s="3">
        <v>44131.1144328704</v>
      </c>
      <c r="B74" s="5" t="str">
        <f>HYPERLINK("https://twitter.com/Dan53226586","@Dan53226586")</f>
        <v>@Dan53226586</v>
      </c>
      <c r="C74" s="4" t="s">
        <v>302</v>
      </c>
      <c r="D74" s="4" t="s">
        <v>303</v>
      </c>
      <c r="E74" s="5" t="str">
        <f>HYPERLINK("https://twitter.com/Dan53226586/status/1321009939289092097","1321009939289092097")</f>
        <v>1321009939289092097</v>
      </c>
      <c r="F74" s="4"/>
      <c r="G74" s="4"/>
      <c r="H74" s="4"/>
      <c r="I74" s="4">
        <v>0</v>
      </c>
      <c r="J74" s="4">
        <v>0</v>
      </c>
      <c r="K74" s="5" t="str">
        <f t="shared" si="17"/>
        <v>Twitter for Android</v>
      </c>
      <c r="L74" s="6">
        <v>0</v>
      </c>
      <c r="M74" s="6">
        <v>45</v>
      </c>
      <c r="N74" s="6">
        <v>0</v>
      </c>
      <c r="O74" s="6"/>
      <c r="P74" s="7">
        <v>43506.7303240741</v>
      </c>
      <c r="Q74" s="4"/>
      <c r="R74" s="4"/>
      <c r="S74" s="4"/>
      <c r="T74" s="4"/>
      <c r="U74" s="6" t="s">
        <v>24</v>
      </c>
    </row>
    <row r="75" ht="12.75" spans="1:21">
      <c r="A75" s="3">
        <v>44131.1101041667</v>
      </c>
      <c r="B75" s="5" t="str">
        <f>HYPERLINK("https://twitter.com/Vright13","@Vright13")</f>
        <v>@Vright13</v>
      </c>
      <c r="C75" s="4" t="s">
        <v>304</v>
      </c>
      <c r="D75" s="4" t="s">
        <v>305</v>
      </c>
      <c r="E75" s="5" t="str">
        <f>HYPERLINK("https://twitter.com/Vright13/status/1321008372834013185","1321008372834013185")</f>
        <v>1321008372834013185</v>
      </c>
      <c r="F75" s="4"/>
      <c r="G75" s="4"/>
      <c r="H75" s="4"/>
      <c r="I75" s="4">
        <v>0</v>
      </c>
      <c r="J75" s="4">
        <v>1</v>
      </c>
      <c r="K75" s="5" t="str">
        <f t="shared" si="17"/>
        <v>Twitter for Android</v>
      </c>
      <c r="L75" s="6">
        <v>35</v>
      </c>
      <c r="M75" s="6">
        <v>196</v>
      </c>
      <c r="N75" s="6">
        <v>3</v>
      </c>
      <c r="O75" s="6"/>
      <c r="P75" s="7">
        <v>43802.5640509259</v>
      </c>
      <c r="Q75" s="4" t="s">
        <v>296</v>
      </c>
      <c r="R75" s="4" t="s">
        <v>306</v>
      </c>
      <c r="S75" s="4"/>
      <c r="T75" s="4"/>
      <c r="U75" s="8" t="str">
        <f>HYPERLINK("https://pbs.twimg.com/profile_images/1300727613808410625/fAwXIb1g.jpg","View")</f>
        <v>View</v>
      </c>
    </row>
    <row r="76" ht="12.75" spans="1:21">
      <c r="A76" s="3">
        <v>44131.085474537</v>
      </c>
      <c r="B76" s="5" t="str">
        <f>HYPERLINK("https://twitter.com/vhyugijaeger","@vhyugijaeger")</f>
        <v>@vhyugijaeger</v>
      </c>
      <c r="C76" s="4" t="s">
        <v>307</v>
      </c>
      <c r="D76" s="4" t="s">
        <v>308</v>
      </c>
      <c r="E76" s="5" t="str">
        <f>HYPERLINK("https://twitter.com/vhyugijaeger/status/1320999446113648642","1320999446113648642")</f>
        <v>1320999446113648642</v>
      </c>
      <c r="F76" s="4"/>
      <c r="G76" s="4"/>
      <c r="H76" s="4"/>
      <c r="I76" s="4">
        <v>0</v>
      </c>
      <c r="J76" s="4">
        <v>0</v>
      </c>
      <c r="K76" s="5" t="str">
        <f>HYPERLINK("http://twitter.com/download/iphone","Twitter for iPhone")</f>
        <v>Twitter for iPhone</v>
      </c>
      <c r="L76" s="6">
        <v>568</v>
      </c>
      <c r="M76" s="6">
        <v>496</v>
      </c>
      <c r="N76" s="6">
        <v>2</v>
      </c>
      <c r="O76" s="6"/>
      <c r="P76" s="7">
        <v>43512.4436574074</v>
      </c>
      <c r="Q76" s="4" t="s">
        <v>309</v>
      </c>
      <c r="R76" s="4" t="s">
        <v>310</v>
      </c>
      <c r="S76" s="5" t="s">
        <v>311</v>
      </c>
      <c r="T76" s="4"/>
      <c r="U76" s="8" t="str">
        <f>HYPERLINK("https://pbs.twimg.com/profile_images/1319296890219884550/aWs7oeIq.jpg","View")</f>
        <v>View</v>
      </c>
    </row>
    <row r="77" ht="12.75" spans="1:21">
      <c r="A77" s="3">
        <v>44131.0708101852</v>
      </c>
      <c r="B77" s="5" t="str">
        <f>HYPERLINK("https://twitter.com/abellotazos","@abellotazos")</f>
        <v>@abellotazos</v>
      </c>
      <c r="C77" s="4" t="s">
        <v>312</v>
      </c>
      <c r="D77" s="4" t="s">
        <v>313</v>
      </c>
      <c r="E77" s="5" t="str">
        <f>HYPERLINK("https://twitter.com/abellotazos/status/1320994130336600068","1320994130336600068")</f>
        <v>1320994130336600068</v>
      </c>
      <c r="F77" s="4"/>
      <c r="G77" s="4"/>
      <c r="H77" s="4"/>
      <c r="I77" s="4">
        <v>0</v>
      </c>
      <c r="J77" s="4">
        <v>0</v>
      </c>
      <c r="K77" s="5" t="str">
        <f>HYPERLINK("http://twitter.com/download/android","Twitter for Android")</f>
        <v>Twitter for Android</v>
      </c>
      <c r="L77" s="6">
        <v>5</v>
      </c>
      <c r="M77" s="6">
        <v>92</v>
      </c>
      <c r="N77" s="6">
        <v>0</v>
      </c>
      <c r="O77" s="6"/>
      <c r="P77" s="7">
        <v>44114.3666898148</v>
      </c>
      <c r="Q77" s="4"/>
      <c r="R77" s="4" t="s">
        <v>314</v>
      </c>
      <c r="S77" s="4"/>
      <c r="T77" s="4"/>
      <c r="U77" s="8" t="str">
        <f>HYPERLINK("https://pbs.twimg.com/profile_images/1314926242882375681/1-PW7qZU.jpg","View")</f>
        <v>View</v>
      </c>
    </row>
    <row r="78" ht="12.75" spans="1:21">
      <c r="A78" s="3">
        <v>44131.0647916667</v>
      </c>
      <c r="B78" s="5" t="str">
        <f>HYPERLINK("https://twitter.com/Pollitositos","@Pollitositos")</f>
        <v>@Pollitositos</v>
      </c>
      <c r="C78" s="4" t="s">
        <v>315</v>
      </c>
      <c r="D78" s="4" t="s">
        <v>316</v>
      </c>
      <c r="E78" s="5" t="str">
        <f>HYPERLINK("https://twitter.com/Pollitositos/status/1320991952305872896","1320991952305872896")</f>
        <v>1320991952305872896</v>
      </c>
      <c r="F78" s="4"/>
      <c r="G78" s="4"/>
      <c r="H78" s="4"/>
      <c r="I78" s="4">
        <v>0</v>
      </c>
      <c r="J78" s="4">
        <v>0</v>
      </c>
      <c r="K78" s="5" t="str">
        <f>HYPERLINK("https://mobile.twitter.com","Twitter Web App")</f>
        <v>Twitter Web App</v>
      </c>
      <c r="L78" s="6">
        <v>82</v>
      </c>
      <c r="M78" s="6">
        <v>557</v>
      </c>
      <c r="N78" s="6">
        <v>0</v>
      </c>
      <c r="O78" s="6"/>
      <c r="P78" s="7">
        <v>42137.5713078704</v>
      </c>
      <c r="Q78" s="4"/>
      <c r="R78" s="4" t="s">
        <v>317</v>
      </c>
      <c r="S78" s="5" t="s">
        <v>318</v>
      </c>
      <c r="T78" s="4"/>
      <c r="U78" s="8" t="str">
        <f>HYPERLINK("https://pbs.twimg.com/profile_images/1294964403629101060/5PKMDZQT.jpg","View")</f>
        <v>View</v>
      </c>
    </row>
    <row r="79" ht="12.75" spans="1:21">
      <c r="A79" s="3">
        <v>44131.0378935185</v>
      </c>
      <c r="B79" s="5" t="str">
        <f>HYPERLINK("https://twitter.com/lwttwoghost","@lwttwoghost")</f>
        <v>@lwttwoghost</v>
      </c>
      <c r="C79" s="4" t="s">
        <v>319</v>
      </c>
      <c r="D79" s="4" t="s">
        <v>320</v>
      </c>
      <c r="E79" s="5" t="str">
        <f>HYPERLINK("https://twitter.com/lwttwoghost/status/1320982203120209921","1320982203120209921")</f>
        <v>1320982203120209921</v>
      </c>
      <c r="F79" s="4"/>
      <c r="G79" s="4"/>
      <c r="H79" s="4"/>
      <c r="I79" s="4">
        <v>1</v>
      </c>
      <c r="J79" s="4">
        <v>2</v>
      </c>
      <c r="K79" s="5" t="str">
        <f t="shared" ref="K79:K83" si="18">HYPERLINK("http://twitter.com/download/android","Twitter for Android")</f>
        <v>Twitter for Android</v>
      </c>
      <c r="L79" s="6">
        <v>1168</v>
      </c>
      <c r="M79" s="6">
        <v>1003</v>
      </c>
      <c r="N79" s="6">
        <v>24</v>
      </c>
      <c r="O79" s="6"/>
      <c r="P79" s="7">
        <v>43274.5094097222</v>
      </c>
      <c r="Q79" s="4"/>
      <c r="R79" s="4" t="s">
        <v>321</v>
      </c>
      <c r="S79" s="5" t="s">
        <v>322</v>
      </c>
      <c r="T79" s="4"/>
      <c r="U79" s="8" t="str">
        <f>HYPERLINK("https://pbs.twimg.com/profile_images/1317641023972139009/vKSVu-ae.jpg","View")</f>
        <v>View</v>
      </c>
    </row>
    <row r="80" ht="12.75" spans="1:21">
      <c r="A80" s="3">
        <v>44131.0375347222</v>
      </c>
      <c r="B80" s="5" t="str">
        <f>HYPERLINK("https://twitter.com/GoRiveros","@GoRiveros")</f>
        <v>@GoRiveros</v>
      </c>
      <c r="C80" s="4" t="s">
        <v>323</v>
      </c>
      <c r="D80" s="4" t="s">
        <v>324</v>
      </c>
      <c r="E80" s="5" t="str">
        <f>HYPERLINK("https://twitter.com/GoRiveros/status/1320982073210011649","1320982073210011649")</f>
        <v>1320982073210011649</v>
      </c>
      <c r="F80" s="4"/>
      <c r="G80" s="4"/>
      <c r="H80" s="4"/>
      <c r="I80" s="4">
        <v>0</v>
      </c>
      <c r="J80" s="4">
        <v>0</v>
      </c>
      <c r="K80" s="5" t="str">
        <f t="shared" si="18"/>
        <v>Twitter for Android</v>
      </c>
      <c r="L80" s="6">
        <v>380</v>
      </c>
      <c r="M80" s="6">
        <v>782</v>
      </c>
      <c r="N80" s="6">
        <v>5</v>
      </c>
      <c r="O80" s="6"/>
      <c r="P80" s="7">
        <v>40692.6182638889</v>
      </c>
      <c r="Q80" s="4" t="s">
        <v>325</v>
      </c>
      <c r="R80" s="4" t="s">
        <v>326</v>
      </c>
      <c r="S80" s="4"/>
      <c r="T80" s="4"/>
      <c r="U80" s="8" t="str">
        <f>HYPERLINK("https://pbs.twimg.com/profile_images/1163968601994530816/Iemr3LuB.jpg","View")</f>
        <v>View</v>
      </c>
    </row>
    <row r="81" ht="12.75" spans="1:21">
      <c r="A81" s="3">
        <v>44131.0362847222</v>
      </c>
      <c r="B81" s="5" t="str">
        <f>HYPERLINK("https://twitter.com/scxnevtx","@scxnevtx")</f>
        <v>@scxnevtx</v>
      </c>
      <c r="C81" s="4" t="s">
        <v>327</v>
      </c>
      <c r="D81" s="4" t="s">
        <v>328</v>
      </c>
      <c r="E81" s="5" t="str">
        <f>HYPERLINK("https://twitter.com/scxnevtx/status/1320981620598427649","1320981620598427649")</f>
        <v>1320981620598427649</v>
      </c>
      <c r="F81" s="5" t="s">
        <v>329</v>
      </c>
      <c r="G81" s="4"/>
      <c r="H81" s="4"/>
      <c r="I81" s="4">
        <v>0</v>
      </c>
      <c r="J81" s="4">
        <v>0</v>
      </c>
      <c r="K81" s="5" t="str">
        <f t="shared" si="18"/>
        <v>Twitter for Android</v>
      </c>
      <c r="L81" s="6">
        <v>1416</v>
      </c>
      <c r="M81" s="6">
        <v>1374</v>
      </c>
      <c r="N81" s="6">
        <v>10</v>
      </c>
      <c r="O81" s="6"/>
      <c r="P81" s="7">
        <v>44043.1311226852</v>
      </c>
      <c r="Q81" s="4" t="s">
        <v>330</v>
      </c>
      <c r="R81" s="4" t="s">
        <v>331</v>
      </c>
      <c r="S81" s="5" t="s">
        <v>332</v>
      </c>
      <c r="T81" s="4"/>
      <c r="U81" s="8" t="str">
        <f>HYPERLINK("https://pbs.twimg.com/profile_images/1320977840393850880/J-zRhHfN.jpg","View")</f>
        <v>View</v>
      </c>
    </row>
    <row r="82" ht="12.75" spans="1:21">
      <c r="A82" s="3">
        <v>44131.0350347222</v>
      </c>
      <c r="B82" s="5" t="str">
        <f>HYPERLINK("https://twitter.com/jisoofacha","@jisoofacha")</f>
        <v>@jisoofacha</v>
      </c>
      <c r="C82" s="4" t="s">
        <v>333</v>
      </c>
      <c r="D82" s="4" t="s">
        <v>334</v>
      </c>
      <c r="E82" s="5" t="str">
        <f>HYPERLINK("https://twitter.com/jisoofacha/status/1320981168750272513","1320981168750272513")</f>
        <v>1320981168750272513</v>
      </c>
      <c r="F82" s="4"/>
      <c r="G82" s="4"/>
      <c r="H82" s="4"/>
      <c r="I82" s="4">
        <v>0</v>
      </c>
      <c r="J82" s="4">
        <v>0</v>
      </c>
      <c r="K82" s="5" t="str">
        <f t="shared" si="18"/>
        <v>Twitter for Android</v>
      </c>
      <c r="L82" s="6">
        <v>150</v>
      </c>
      <c r="M82" s="6">
        <v>157</v>
      </c>
      <c r="N82" s="6">
        <v>0</v>
      </c>
      <c r="O82" s="6"/>
      <c r="P82" s="7">
        <v>44097.4326388889</v>
      </c>
      <c r="Q82" s="4" t="s">
        <v>335</v>
      </c>
      <c r="R82" s="4" t="s">
        <v>336</v>
      </c>
      <c r="S82" s="5" t="s">
        <v>337</v>
      </c>
      <c r="T82" s="4"/>
      <c r="U82" s="8" t="str">
        <f>HYPERLINK("https://pbs.twimg.com/profile_images/1320627576004640769/aZb9XOga.jpg","View")</f>
        <v>View</v>
      </c>
    </row>
    <row r="83" ht="12.75" spans="1:21">
      <c r="A83" s="3">
        <v>44131.0222106482</v>
      </c>
      <c r="B83" s="5" t="str">
        <f>HYPERLINK("https://twitter.com/Abipalospanas","@Abipalospanas")</f>
        <v>@Abipalospanas</v>
      </c>
      <c r="C83" s="4" t="s">
        <v>338</v>
      </c>
      <c r="D83" s="4" t="s">
        <v>339</v>
      </c>
      <c r="E83" s="5" t="str">
        <f>HYPERLINK("https://twitter.com/Abipalospanas/status/1320976519263588359","1320976519263588359")</f>
        <v>1320976519263588359</v>
      </c>
      <c r="F83" s="4"/>
      <c r="G83" s="4"/>
      <c r="H83" s="4"/>
      <c r="I83" s="4">
        <v>0</v>
      </c>
      <c r="J83" s="4">
        <v>0</v>
      </c>
      <c r="K83" s="5" t="str">
        <f t="shared" si="18"/>
        <v>Twitter for Android</v>
      </c>
      <c r="L83" s="6">
        <v>43</v>
      </c>
      <c r="M83" s="6">
        <v>52</v>
      </c>
      <c r="N83" s="6">
        <v>0</v>
      </c>
      <c r="O83" s="6"/>
      <c r="P83" s="7">
        <v>43947.9241898148</v>
      </c>
      <c r="Q83" s="4"/>
      <c r="R83" s="4" t="s">
        <v>340</v>
      </c>
      <c r="S83" s="4"/>
      <c r="T83" s="4"/>
      <c r="U83" s="8" t="str">
        <f>HYPERLINK("https://pbs.twimg.com/profile_images/1307527604069478400/CwogEMXo.jpg","View")</f>
        <v>View</v>
      </c>
    </row>
    <row r="84" ht="12.75" spans="1:21">
      <c r="A84" s="3">
        <v>44131.0188773148</v>
      </c>
      <c r="B84" s="5" t="str">
        <f>HYPERLINK("https://twitter.com/karlavargas30","@karlavargas30")</f>
        <v>@karlavargas30</v>
      </c>
      <c r="C84" s="4" t="s">
        <v>341</v>
      </c>
      <c r="D84" s="4" t="s">
        <v>342</v>
      </c>
      <c r="E84" s="5" t="str">
        <f>HYPERLINK("https://twitter.com/karlavargas30/status/1320975312168144897","1320975312168144897")</f>
        <v>1320975312168144897</v>
      </c>
      <c r="F84" s="4"/>
      <c r="G84" s="4"/>
      <c r="H84" s="4"/>
      <c r="I84" s="4">
        <v>1</v>
      </c>
      <c r="J84" s="4">
        <v>0</v>
      </c>
      <c r="K84" s="5" t="str">
        <f t="shared" ref="K84:K85" si="19">HYPERLINK("http://twitter.com/download/iphone","Twitter for iPhone")</f>
        <v>Twitter for iPhone</v>
      </c>
      <c r="L84" s="6">
        <v>295</v>
      </c>
      <c r="M84" s="6">
        <v>168</v>
      </c>
      <c r="N84" s="6">
        <v>0</v>
      </c>
      <c r="O84" s="6"/>
      <c r="P84" s="7">
        <v>43096.08125</v>
      </c>
      <c r="Q84" s="4" t="s">
        <v>343</v>
      </c>
      <c r="R84" s="4" t="s">
        <v>344</v>
      </c>
      <c r="S84" s="5" t="s">
        <v>345</v>
      </c>
      <c r="T84" s="4"/>
      <c r="U84" s="8" t="str">
        <f>HYPERLINK("https://pbs.twimg.com/profile_images/1297263149587079170/Kdbndxtt.jpg","View")</f>
        <v>View</v>
      </c>
    </row>
    <row r="85" ht="12.75" spans="1:21">
      <c r="A85" s="3">
        <v>44131.0119328704</v>
      </c>
      <c r="B85" s="5" t="str">
        <f>HYPERLINK("https://twitter.com/nofilecat","@nofilecat")</f>
        <v>@nofilecat</v>
      </c>
      <c r="C85" s="4" t="s">
        <v>346</v>
      </c>
      <c r="D85" s="4" t="s">
        <v>347</v>
      </c>
      <c r="E85" s="5" t="str">
        <f>HYPERLINK("https://twitter.com/nofilecat/status/1320972793358503936","1320972793358503936")</f>
        <v>1320972793358503936</v>
      </c>
      <c r="F85" s="5" t="s">
        <v>348</v>
      </c>
      <c r="G85" s="4"/>
      <c r="H85" s="4"/>
      <c r="I85" s="4">
        <v>5</v>
      </c>
      <c r="J85" s="4">
        <v>15</v>
      </c>
      <c r="K85" s="5" t="str">
        <f t="shared" si="19"/>
        <v>Twitter for iPhone</v>
      </c>
      <c r="L85" s="6">
        <v>9323</v>
      </c>
      <c r="M85" s="6">
        <v>9275</v>
      </c>
      <c r="N85" s="6">
        <v>15</v>
      </c>
      <c r="O85" s="6"/>
      <c r="P85" s="7">
        <v>40629.747037037</v>
      </c>
      <c r="Q85" s="4" t="s">
        <v>349</v>
      </c>
      <c r="R85" s="4" t="s">
        <v>350</v>
      </c>
      <c r="S85" s="4"/>
      <c r="T85" s="4"/>
      <c r="U85" s="8" t="str">
        <f>HYPERLINK("https://pbs.twimg.com/profile_images/1280774270256394241/3D80OlKn.jpg","View")</f>
        <v>View</v>
      </c>
    </row>
    <row r="86" ht="12.75" spans="1:21">
      <c r="A86" s="3">
        <v>44130.9962384259</v>
      </c>
      <c r="B86" s="5" t="str">
        <f>HYPERLINK("https://twitter.com/98sve","@98sve")</f>
        <v>@98sve</v>
      </c>
      <c r="C86" s="4" t="s">
        <v>351</v>
      </c>
      <c r="D86" s="4" t="s">
        <v>352</v>
      </c>
      <c r="E86" s="5" t="str">
        <f>HYPERLINK("https://twitter.com/98sve/status/1320967107052490752","1320967107052490752")</f>
        <v>1320967107052490752</v>
      </c>
      <c r="F86" s="4"/>
      <c r="G86" s="5" t="s">
        <v>353</v>
      </c>
      <c r="H86" s="4"/>
      <c r="I86" s="4">
        <v>0</v>
      </c>
      <c r="J86" s="4">
        <v>0</v>
      </c>
      <c r="K86" s="5" t="str">
        <f t="shared" ref="K86:K88" si="20">HYPERLINK("http://twitter.com/download/android","Twitter for Android")</f>
        <v>Twitter for Android</v>
      </c>
      <c r="L86" s="6">
        <v>215</v>
      </c>
      <c r="M86" s="6">
        <v>86</v>
      </c>
      <c r="N86" s="6">
        <v>2</v>
      </c>
      <c r="O86" s="6"/>
      <c r="P86" s="7">
        <v>43792.512974537</v>
      </c>
      <c r="Q86" s="4" t="s">
        <v>233</v>
      </c>
      <c r="R86" s="4" t="s">
        <v>354</v>
      </c>
      <c r="S86" s="4"/>
      <c r="T86" s="4"/>
      <c r="U86" s="8" t="str">
        <f>HYPERLINK("https://pbs.twimg.com/profile_images/1320810052589158400/ZKalMWMp.jpg","View")</f>
        <v>View</v>
      </c>
    </row>
    <row r="87" ht="12.75" spans="1:21">
      <c r="A87" s="3">
        <v>44130.9943981481</v>
      </c>
      <c r="B87" s="5" t="str">
        <f>HYPERLINK("https://twitter.com/SorayaGarrido14","@SorayaGarrido14")</f>
        <v>@SorayaGarrido14</v>
      </c>
      <c r="C87" s="4" t="s">
        <v>355</v>
      </c>
      <c r="D87" s="4" t="s">
        <v>356</v>
      </c>
      <c r="E87" s="5" t="str">
        <f>HYPERLINK("https://twitter.com/SorayaGarrido14/status/1320966441009631232","1320966441009631232")</f>
        <v>1320966441009631232</v>
      </c>
      <c r="F87" s="4"/>
      <c r="G87" s="4"/>
      <c r="H87" s="4"/>
      <c r="I87" s="4">
        <v>0</v>
      </c>
      <c r="J87" s="4">
        <v>0</v>
      </c>
      <c r="K87" s="5" t="str">
        <f t="shared" si="20"/>
        <v>Twitter for Android</v>
      </c>
      <c r="L87" s="6">
        <v>285</v>
      </c>
      <c r="M87" s="6">
        <v>305</v>
      </c>
      <c r="N87" s="6">
        <v>2</v>
      </c>
      <c r="O87" s="6"/>
      <c r="P87" s="7">
        <v>42975.6681365741</v>
      </c>
      <c r="Q87" s="4" t="s">
        <v>357</v>
      </c>
      <c r="R87" s="4" t="s">
        <v>358</v>
      </c>
      <c r="S87" s="4"/>
      <c r="T87" s="4"/>
      <c r="U87" s="8" t="str">
        <f>HYPERLINK("https://pbs.twimg.com/profile_images/993598707248529411/aXCimUr6.jpg","View")</f>
        <v>View</v>
      </c>
    </row>
    <row r="88" ht="12.75" spans="1:21">
      <c r="A88" s="3">
        <v>44130.9785763889</v>
      </c>
      <c r="B88" s="5" t="str">
        <f>HYPERLINK("https://twitter.com/yedidgdr","@yedidgdr")</f>
        <v>@yedidgdr</v>
      </c>
      <c r="C88" s="4" t="s">
        <v>359</v>
      </c>
      <c r="D88" s="4" t="s">
        <v>360</v>
      </c>
      <c r="E88" s="5" t="str">
        <f>HYPERLINK("https://twitter.com/yedidgdr/status/1320960707857424385","1320960707857424385")</f>
        <v>1320960707857424385</v>
      </c>
      <c r="F88" s="4"/>
      <c r="G88" s="4"/>
      <c r="H88" s="4"/>
      <c r="I88" s="4">
        <v>0</v>
      </c>
      <c r="J88" s="4">
        <v>0</v>
      </c>
      <c r="K88" s="5" t="str">
        <f t="shared" si="20"/>
        <v>Twitter for Android</v>
      </c>
      <c r="L88" s="6">
        <v>31</v>
      </c>
      <c r="M88" s="6">
        <v>229</v>
      </c>
      <c r="N88" s="6">
        <v>0</v>
      </c>
      <c r="O88" s="6"/>
      <c r="P88" s="7">
        <v>43337.6173032407</v>
      </c>
      <c r="Q88" s="4" t="s">
        <v>361</v>
      </c>
      <c r="R88" s="4" t="s">
        <v>362</v>
      </c>
      <c r="S88" s="4"/>
      <c r="T88" s="4"/>
      <c r="U88" s="8" t="str">
        <f>HYPERLINK("https://pbs.twimg.com/profile_images/1319509813148196864/A4mR8YE_.jpg","View")</f>
        <v>View</v>
      </c>
    </row>
    <row r="89" ht="12.75" spans="1:21">
      <c r="A89" s="3">
        <v>44130.9598842593</v>
      </c>
      <c r="B89" s="5" t="str">
        <f>HYPERLINK("https://twitter.com/Belinda_Fuentes","@Belinda_Fuentes")</f>
        <v>@Belinda_Fuentes</v>
      </c>
      <c r="C89" s="4" t="s">
        <v>363</v>
      </c>
      <c r="D89" s="4" t="s">
        <v>364</v>
      </c>
      <c r="E89" s="5" t="str">
        <f>HYPERLINK("https://twitter.com/Belinda_Fuentes/status/1320953933314011137","1320953933314011137")</f>
        <v>1320953933314011137</v>
      </c>
      <c r="F89" s="4"/>
      <c r="G89" s="4"/>
      <c r="H89" s="4"/>
      <c r="I89" s="4">
        <v>0</v>
      </c>
      <c r="J89" s="4">
        <v>0</v>
      </c>
      <c r="K89" s="5" t="str">
        <f>HYPERLINK("https://mobile.twitter.com","Twitter Web App")</f>
        <v>Twitter Web App</v>
      </c>
      <c r="L89" s="6">
        <v>297</v>
      </c>
      <c r="M89" s="6">
        <v>378</v>
      </c>
      <c r="N89" s="6">
        <v>1</v>
      </c>
      <c r="O89" s="6"/>
      <c r="P89" s="7">
        <v>40974.5718518519</v>
      </c>
      <c r="Q89" s="4" t="s">
        <v>365</v>
      </c>
      <c r="R89" s="4" t="s">
        <v>366</v>
      </c>
      <c r="S89" s="5" t="s">
        <v>367</v>
      </c>
      <c r="T89" s="4"/>
      <c r="U89" s="8" t="str">
        <f>HYPERLINK("https://pbs.twimg.com/profile_images/1273496364970921985/i3WxELx8.jpg","View")</f>
        <v>View</v>
      </c>
    </row>
    <row r="90" ht="12.75" spans="1:21">
      <c r="A90" s="3">
        <v>44130.9519907407</v>
      </c>
      <c r="B90" s="5" t="str">
        <f>HYPERLINK("https://twitter.com/Metamorfosis194","@Metamorfosis194")</f>
        <v>@Metamorfosis194</v>
      </c>
      <c r="C90" s="4" t="s">
        <v>368</v>
      </c>
      <c r="D90" s="4" t="s">
        <v>369</v>
      </c>
      <c r="E90" s="5" t="str">
        <f>HYPERLINK("https://twitter.com/Metamorfosis194/status/1320951074564571138","1320951074564571138")</f>
        <v>1320951074564571138</v>
      </c>
      <c r="F90" s="4"/>
      <c r="G90" s="4"/>
      <c r="H90" s="4"/>
      <c r="I90" s="4">
        <v>0</v>
      </c>
      <c r="J90" s="4">
        <v>0</v>
      </c>
      <c r="K90" s="5" t="str">
        <f t="shared" ref="K90:K94" si="21">HYPERLINK("http://twitter.com/download/android","Twitter for Android")</f>
        <v>Twitter for Android</v>
      </c>
      <c r="L90" s="6">
        <v>347</v>
      </c>
      <c r="M90" s="6">
        <v>795</v>
      </c>
      <c r="N90" s="6">
        <v>1</v>
      </c>
      <c r="O90" s="6"/>
      <c r="P90" s="7">
        <v>44122.4928935185</v>
      </c>
      <c r="Q90" s="4" t="s">
        <v>370</v>
      </c>
      <c r="R90" s="4" t="s">
        <v>371</v>
      </c>
      <c r="S90" s="4"/>
      <c r="T90" s="4"/>
      <c r="U90" s="8" t="str">
        <f>HYPERLINK("https://pbs.twimg.com/profile_images/1317945377060982784/CKpfSDqy.jpg","View")</f>
        <v>View</v>
      </c>
    </row>
    <row r="91" ht="12.75" spans="1:21">
      <c r="A91" s="3">
        <v>44130.9509490741</v>
      </c>
      <c r="B91" s="5" t="str">
        <f>HYPERLINK("https://twitter.com/kaozartico","@kaozartico")</f>
        <v>@kaozartico</v>
      </c>
      <c r="C91" s="4" t="s">
        <v>372</v>
      </c>
      <c r="D91" s="4" t="s">
        <v>373</v>
      </c>
      <c r="E91" s="5" t="str">
        <f>HYPERLINK("https://twitter.com/kaozartico/status/1320950694866800640","1320950694866800640")</f>
        <v>1320950694866800640</v>
      </c>
      <c r="F91" s="4"/>
      <c r="G91" s="4"/>
      <c r="H91" s="4"/>
      <c r="I91" s="4">
        <v>0</v>
      </c>
      <c r="J91" s="4">
        <v>1</v>
      </c>
      <c r="K91" s="5" t="str">
        <f t="shared" si="21"/>
        <v>Twitter for Android</v>
      </c>
      <c r="L91" s="6">
        <v>44</v>
      </c>
      <c r="M91" s="6">
        <v>421</v>
      </c>
      <c r="N91" s="6">
        <v>0</v>
      </c>
      <c r="O91" s="6"/>
      <c r="P91" s="7">
        <v>43612.4584953704</v>
      </c>
      <c r="Q91" s="4"/>
      <c r="R91" s="4" t="s">
        <v>374</v>
      </c>
      <c r="S91" s="4"/>
      <c r="T91" s="4"/>
      <c r="U91" s="8" t="str">
        <f>HYPERLINK("https://pbs.twimg.com/profile_images/1320894657224712193/L-_P0G0B.jpg","View")</f>
        <v>View</v>
      </c>
    </row>
    <row r="92" ht="12.75" spans="1:21">
      <c r="A92" s="3">
        <v>44130.9462037037</v>
      </c>
      <c r="B92" s="5" t="str">
        <f>HYPERLINK("https://twitter.com/ChiffChiffu","@ChiffChiffu")</f>
        <v>@ChiffChiffu</v>
      </c>
      <c r="C92" s="4" t="s">
        <v>375</v>
      </c>
      <c r="D92" s="4" t="s">
        <v>376</v>
      </c>
      <c r="E92" s="5" t="str">
        <f>HYPERLINK("https://twitter.com/ChiffChiffu/status/1320948974816284672","1320948974816284672")</f>
        <v>1320948974816284672</v>
      </c>
      <c r="F92" s="4"/>
      <c r="G92" s="4"/>
      <c r="H92" s="4"/>
      <c r="I92" s="4">
        <v>0</v>
      </c>
      <c r="J92" s="4">
        <v>0</v>
      </c>
      <c r="K92" s="5" t="str">
        <f t="shared" si="21"/>
        <v>Twitter for Android</v>
      </c>
      <c r="L92" s="6">
        <v>233</v>
      </c>
      <c r="M92" s="6">
        <v>209</v>
      </c>
      <c r="N92" s="6">
        <v>4</v>
      </c>
      <c r="O92" s="6"/>
      <c r="P92" s="7">
        <v>43791.5002083333</v>
      </c>
      <c r="Q92" s="4" t="s">
        <v>377</v>
      </c>
      <c r="R92" s="4" t="s">
        <v>378</v>
      </c>
      <c r="S92" s="5" t="s">
        <v>379</v>
      </c>
      <c r="T92" s="4"/>
      <c r="U92" s="8" t="str">
        <f>HYPERLINK("https://pbs.twimg.com/profile_images/1319454418920722433/M1-cMQzb.jpg","View")</f>
        <v>View</v>
      </c>
    </row>
    <row r="93" ht="12.75" spans="1:21">
      <c r="A93" s="3">
        <v>44130.9448611111</v>
      </c>
      <c r="B93" s="5" t="str">
        <f>HYPERLINK("https://twitter.com/th_jkk","@th_jkk")</f>
        <v>@th_jkk</v>
      </c>
      <c r="C93" s="4" t="s">
        <v>380</v>
      </c>
      <c r="D93" s="4" t="s">
        <v>381</v>
      </c>
      <c r="E93" s="5" t="str">
        <f>HYPERLINK("https://twitter.com/th_jkk/status/1320948487090020358","1320948487090020358")</f>
        <v>1320948487090020358</v>
      </c>
      <c r="F93" s="4"/>
      <c r="G93" s="4"/>
      <c r="H93" s="4"/>
      <c r="I93" s="4">
        <v>0</v>
      </c>
      <c r="J93" s="4">
        <v>0</v>
      </c>
      <c r="K93" s="5" t="str">
        <f t="shared" si="21"/>
        <v>Twitter for Android</v>
      </c>
      <c r="L93" s="6">
        <v>1047</v>
      </c>
      <c r="M93" s="6">
        <v>970</v>
      </c>
      <c r="N93" s="6">
        <v>1</v>
      </c>
      <c r="O93" s="6"/>
      <c r="P93" s="7">
        <v>44113.7348842593</v>
      </c>
      <c r="Q93" s="4"/>
      <c r="R93" s="4"/>
      <c r="S93" s="4"/>
      <c r="T93" s="4"/>
      <c r="U93" s="8" t="str">
        <f>HYPERLINK("https://pbs.twimg.com/profile_images/1320459968122937344/7_oOiU69.jpg","View")</f>
        <v>View</v>
      </c>
    </row>
    <row r="94" ht="12.75" spans="1:21">
      <c r="A94" s="3">
        <v>44130.9428009259</v>
      </c>
      <c r="B94" s="5" t="str">
        <f>HYPERLINK("https://twitter.com/Jorgec04029994","@Jorgec04029994")</f>
        <v>@Jorgec04029994</v>
      </c>
      <c r="C94" s="4" t="s">
        <v>382</v>
      </c>
      <c r="D94" s="4" t="s">
        <v>383</v>
      </c>
      <c r="E94" s="5" t="str">
        <f>HYPERLINK("https://twitter.com/Jorgec04029994/status/1320947742391324672","1320947742391324672")</f>
        <v>1320947742391324672</v>
      </c>
      <c r="F94" s="4"/>
      <c r="G94" s="4"/>
      <c r="H94" s="4"/>
      <c r="I94" s="4">
        <v>0</v>
      </c>
      <c r="J94" s="4">
        <v>1</v>
      </c>
      <c r="K94" s="5" t="str">
        <f t="shared" si="21"/>
        <v>Twitter for Android</v>
      </c>
      <c r="L94" s="6">
        <v>1140</v>
      </c>
      <c r="M94" s="6">
        <v>1397</v>
      </c>
      <c r="N94" s="6">
        <v>0</v>
      </c>
      <c r="O94" s="6"/>
      <c r="P94" s="7">
        <v>43304.8684027778</v>
      </c>
      <c r="Q94" s="4"/>
      <c r="R94" s="4"/>
      <c r="S94" s="4"/>
      <c r="T94" s="4"/>
      <c r="U94" s="8" t="str">
        <f>HYPERLINK("https://pbs.twimg.com/profile_images/1278036677920002050/ttXJuO91.jpg","View")</f>
        <v>View</v>
      </c>
    </row>
    <row r="95" ht="12.75" spans="1:21">
      <c r="A95" s="3">
        <v>44130.9412847222</v>
      </c>
      <c r="B95" s="5" t="str">
        <f>HYPERLINK("https://twitter.com/yoseli_M","@yoseli_M")</f>
        <v>@yoseli_M</v>
      </c>
      <c r="C95" s="4" t="s">
        <v>384</v>
      </c>
      <c r="D95" s="4" t="s">
        <v>385</v>
      </c>
      <c r="E95" s="5" t="str">
        <f>HYPERLINK("https://twitter.com/yoseli_M/status/1320947193105309696","1320947193105309696")</f>
        <v>1320947193105309696</v>
      </c>
      <c r="F95" s="4"/>
      <c r="G95" s="4"/>
      <c r="H95" s="4"/>
      <c r="I95" s="4">
        <v>1</v>
      </c>
      <c r="J95" s="4">
        <v>0</v>
      </c>
      <c r="K95" s="5" t="str">
        <f>HYPERLINK("https://mobile.twitter.com","Twitter Web App")</f>
        <v>Twitter Web App</v>
      </c>
      <c r="L95" s="6">
        <v>519</v>
      </c>
      <c r="M95" s="6">
        <v>317</v>
      </c>
      <c r="N95" s="6">
        <v>1</v>
      </c>
      <c r="O95" s="6"/>
      <c r="P95" s="7">
        <v>42623.4633101852</v>
      </c>
      <c r="Q95" s="4" t="s">
        <v>386</v>
      </c>
      <c r="R95" s="4" t="s">
        <v>387</v>
      </c>
      <c r="S95" s="4"/>
      <c r="T95" s="4"/>
      <c r="U95" s="8" t="str">
        <f>HYPERLINK("https://pbs.twimg.com/profile_images/1295132094360965120/BVJXHh0O.jpg","View")</f>
        <v>View</v>
      </c>
    </row>
    <row r="96" ht="12.75" spans="1:21">
      <c r="A96" s="3">
        <v>44130.9393865741</v>
      </c>
      <c r="B96" s="5" t="str">
        <f>HYPERLINK("https://twitter.com/HuenulPaine","@HuenulPaine")</f>
        <v>@HuenulPaine</v>
      </c>
      <c r="C96" s="4" t="s">
        <v>388</v>
      </c>
      <c r="D96" s="4" t="s">
        <v>389</v>
      </c>
      <c r="E96" s="5" t="str">
        <f>HYPERLINK("https://twitter.com/HuenulPaine/status/1320946505210077184","1320946505210077184")</f>
        <v>1320946505210077184</v>
      </c>
      <c r="F96" s="4"/>
      <c r="G96" s="4"/>
      <c r="H96" s="4"/>
      <c r="I96" s="4">
        <v>0</v>
      </c>
      <c r="J96" s="4">
        <v>0</v>
      </c>
      <c r="K96" s="5" t="str">
        <f t="shared" ref="K96:K98" si="22">HYPERLINK("http://twitter.com/download/android","Twitter for Android")</f>
        <v>Twitter for Android</v>
      </c>
      <c r="L96" s="6">
        <v>5</v>
      </c>
      <c r="M96" s="6">
        <v>51</v>
      </c>
      <c r="N96" s="6">
        <v>0</v>
      </c>
      <c r="O96" s="6"/>
      <c r="P96" s="7">
        <v>44089.2668402778</v>
      </c>
      <c r="Q96" s="4"/>
      <c r="R96" s="4" t="s">
        <v>390</v>
      </c>
      <c r="S96" s="4"/>
      <c r="T96" s="4"/>
      <c r="U96" s="8" t="str">
        <f>HYPERLINK("https://pbs.twimg.com/profile_images/1305829898825674753/HvgatH9B.jpg","View")</f>
        <v>View</v>
      </c>
    </row>
    <row r="97" ht="12.75" spans="1:21">
      <c r="A97" s="3">
        <v>44130.9355555556</v>
      </c>
      <c r="B97" s="5" t="str">
        <f>HYPERLINK("https://twitter.com/alexheroes","@alexheroes")</f>
        <v>@alexheroes</v>
      </c>
      <c r="C97" s="4" t="s">
        <v>391</v>
      </c>
      <c r="D97" s="4" t="s">
        <v>392</v>
      </c>
      <c r="E97" s="5" t="str">
        <f>HYPERLINK("https://twitter.com/alexheroes/status/1320945116954140673","1320945116954140673")</f>
        <v>1320945116954140673</v>
      </c>
      <c r="F97" s="4"/>
      <c r="G97" s="4"/>
      <c r="H97" s="4"/>
      <c r="I97" s="4">
        <v>0</v>
      </c>
      <c r="J97" s="4">
        <v>0</v>
      </c>
      <c r="K97" s="5" t="str">
        <f t="shared" si="22"/>
        <v>Twitter for Android</v>
      </c>
      <c r="L97" s="6">
        <v>284</v>
      </c>
      <c r="M97" s="6">
        <v>490</v>
      </c>
      <c r="N97" s="6">
        <v>1</v>
      </c>
      <c r="O97" s="6"/>
      <c r="P97" s="7">
        <v>40631.8372569444</v>
      </c>
      <c r="Q97" s="4" t="s">
        <v>393</v>
      </c>
      <c r="R97" s="4" t="s">
        <v>394</v>
      </c>
      <c r="S97" s="4"/>
      <c r="T97" s="4"/>
      <c r="U97" s="8" t="str">
        <f>HYPERLINK("https://pbs.twimg.com/profile_images/1300416746323677185/bio_077h.jpg","View")</f>
        <v>View</v>
      </c>
    </row>
    <row r="98" ht="12.75" spans="1:21">
      <c r="A98" s="3">
        <v>44130.9352893519</v>
      </c>
      <c r="B98" s="5" t="str">
        <f>HYPERLINK("https://twitter.com/AriiRodriguezz7","@AriiRodriguezz7")</f>
        <v>@AriiRodriguezz7</v>
      </c>
      <c r="C98" s="4" t="s">
        <v>395</v>
      </c>
      <c r="D98" s="4" t="s">
        <v>396</v>
      </c>
      <c r="E98" s="5" t="str">
        <f>HYPERLINK("https://twitter.com/AriiRodriguezz7/status/1320945019889614849","1320945019889614849")</f>
        <v>1320945019889614849</v>
      </c>
      <c r="F98" s="4"/>
      <c r="G98" s="4"/>
      <c r="H98" s="4"/>
      <c r="I98" s="4">
        <v>0</v>
      </c>
      <c r="J98" s="4">
        <v>9</v>
      </c>
      <c r="K98" s="5" t="str">
        <f t="shared" si="22"/>
        <v>Twitter for Android</v>
      </c>
      <c r="L98" s="6">
        <v>281</v>
      </c>
      <c r="M98" s="6">
        <v>415</v>
      </c>
      <c r="N98" s="6">
        <v>0</v>
      </c>
      <c r="O98" s="6"/>
      <c r="P98" s="7">
        <v>43290.8343402778</v>
      </c>
      <c r="Q98" s="4"/>
      <c r="R98" s="4" t="s">
        <v>397</v>
      </c>
      <c r="S98" s="4"/>
      <c r="T98" s="4"/>
      <c r="U98" s="8" t="str">
        <f>HYPERLINK("https://pbs.twimg.com/profile_images/1293128706857345024/SWC7YHUY.jpg","View")</f>
        <v>View</v>
      </c>
    </row>
    <row r="99" ht="12.75" spans="1:21">
      <c r="A99" s="3">
        <v>44130.932349537</v>
      </c>
      <c r="B99" s="5" t="str">
        <f>HYPERLINK("https://twitter.com/otbxhabit_","@otbxhabit_")</f>
        <v>@otbxhabit_</v>
      </c>
      <c r="C99" s="4" t="s">
        <v>398</v>
      </c>
      <c r="D99" s="4" t="s">
        <v>399</v>
      </c>
      <c r="E99" s="5" t="str">
        <f>HYPERLINK("https://twitter.com/otbxhabit_/status/1320943955232653315","1320943955232653315")</f>
        <v>1320943955232653315</v>
      </c>
      <c r="F99" s="4"/>
      <c r="G99" s="4"/>
      <c r="H99" s="4"/>
      <c r="I99" s="4">
        <v>0</v>
      </c>
      <c r="J99" s="4">
        <v>0</v>
      </c>
      <c r="K99" s="5" t="str">
        <f>HYPERLINK("http://twitter.com/download/iphone","Twitter for iPhone")</f>
        <v>Twitter for iPhone</v>
      </c>
      <c r="L99" s="6">
        <v>1082</v>
      </c>
      <c r="M99" s="6">
        <v>1156</v>
      </c>
      <c r="N99" s="6">
        <v>14</v>
      </c>
      <c r="O99" s="6"/>
      <c r="P99" s="7">
        <v>44054.9535300926</v>
      </c>
      <c r="Q99" s="4"/>
      <c r="R99" s="4" t="s">
        <v>400</v>
      </c>
      <c r="S99" s="4"/>
      <c r="T99" s="4"/>
      <c r="U99" s="8" t="str">
        <f>HYPERLINK("https://pbs.twimg.com/profile_images/1319825117510307841/DIDuN-j4.jpg","View")</f>
        <v>View</v>
      </c>
    </row>
    <row r="100" ht="12.75" spans="1:21">
      <c r="A100" s="3">
        <v>44130.9320138889</v>
      </c>
      <c r="B100" s="5" t="str">
        <f>HYPERLINK("https://twitter.com/hizaak24","@hizaak24")</f>
        <v>@hizaak24</v>
      </c>
      <c r="C100" s="4" t="s">
        <v>401</v>
      </c>
      <c r="D100" s="4" t="s">
        <v>402</v>
      </c>
      <c r="E100" s="5" t="str">
        <f>HYPERLINK("https://twitter.com/hizaak24/status/1320943832582791171","1320943832582791171")</f>
        <v>1320943832582791171</v>
      </c>
      <c r="F100" s="4"/>
      <c r="G100" s="4"/>
      <c r="H100" s="4"/>
      <c r="I100" s="4">
        <v>0</v>
      </c>
      <c r="J100" s="4">
        <v>0</v>
      </c>
      <c r="K100" s="5" t="str">
        <f>HYPERLINK("http://twitter.com/download/android","Twitter for Android")</f>
        <v>Twitter for Android</v>
      </c>
      <c r="L100" s="6">
        <v>17</v>
      </c>
      <c r="M100" s="6">
        <v>165</v>
      </c>
      <c r="N100" s="6">
        <v>0</v>
      </c>
      <c r="O100" s="6"/>
      <c r="P100" s="7">
        <v>40224.7877314815</v>
      </c>
      <c r="Q100" s="4" t="s">
        <v>403</v>
      </c>
      <c r="R100" s="4" t="s">
        <v>404</v>
      </c>
      <c r="S100" s="4"/>
      <c r="T100" s="4"/>
      <c r="U100" s="8" t="str">
        <f>HYPERLINK("https://pbs.twimg.com/profile_images/806461267728887808/43_8tPNP.jpg","View")</f>
        <v>View</v>
      </c>
    </row>
    <row r="101" spans="1:21">
      <c r="A101" s="3">
        <v>44130.9303125</v>
      </c>
      <c r="B101" s="5" t="str">
        <f>HYPERLINK("https://twitter.com/woman_91s","@woman_91s")</f>
        <v>@woman_91s</v>
      </c>
      <c r="C101" s="4" t="s">
        <v>405</v>
      </c>
      <c r="D101" s="4" t="s">
        <v>406</v>
      </c>
      <c r="E101" s="5" t="str">
        <f>HYPERLINK("https://twitter.com/woman_91s/status/1320943218830299136","1320943218830299136")</f>
        <v>1320943218830299136</v>
      </c>
      <c r="F101" s="4"/>
      <c r="G101" s="4"/>
      <c r="H101" s="4"/>
      <c r="I101" s="4">
        <v>0</v>
      </c>
      <c r="J101" s="4">
        <v>0</v>
      </c>
      <c r="K101" s="5" t="str">
        <f>HYPERLINK("http://twitter.com/download/iphone","Twitter for iPhone")</f>
        <v>Twitter for iPhone</v>
      </c>
      <c r="L101" s="6">
        <v>1585</v>
      </c>
      <c r="M101" s="6">
        <v>1804</v>
      </c>
      <c r="N101" s="6">
        <v>51</v>
      </c>
      <c r="O101" s="6"/>
      <c r="P101" s="7">
        <v>44040.9794675926</v>
      </c>
      <c r="Q101" s="4" t="s">
        <v>407</v>
      </c>
      <c r="R101" s="4" t="s">
        <v>408</v>
      </c>
      <c r="S101" s="5" t="s">
        <v>409</v>
      </c>
      <c r="T101" s="4"/>
      <c r="U101" s="8" t="str">
        <f>HYPERLINK("https://pbs.twimg.com/profile_images/1318362614280355840/2F0eYl-r.jpg","View")</f>
        <v>View</v>
      </c>
    </row>
  </sheetData>
  <hyperlinks>
    <hyperlink ref="S14" r:id="rId2" display="https://www.Cata.xn--c6h/"/>
    <hyperlink ref="S15" r:id="rId3" display="https://www.instagram.com/danielalucia.dm/"/>
    <hyperlink ref="F19" r:id="rId4" display="https://twitter.com/1boricancer/status/1320967684457172999"/>
    <hyperlink ref="G20" r:id="rId5" display="https://pbs.twimg.com/media/ElWDyXiWkAQ-Yrh.jpg"/>
    <hyperlink ref="S23" r:id="rId6" display="http://MyTime.xn--g6h/"/>
    <hyperlink ref="F35" r:id="rId7" display="https://twitter.com/DeaAlonzo3/status/1321087743963942913"/>
    <hyperlink ref="G35" r:id="rId8" display="https://pbs.twimg.com/media/ElVySJYWoAEFza8.jpg"/>
    <hyperlink ref="F37" r:id="rId9" display="https://twitter.com/saramanero02/status/1321076968461373442"/>
    <hyperlink ref="G37" r:id="rId10" display="pic.twitter.com/ANAc6FBrTI"/>
    <hyperlink ref="S37" r:id="rId11" display="https://instagram.com/sergiolacoma?igshid=1xhztn29zj93j"/>
    <hyperlink ref="G40" r:id="rId12" display="https://pbs.twimg.com/media/ElVspDFXgAUpEdF.jpg"/>
    <hyperlink ref="S40" r:id="rId13" display="http://instagram.com/ventigyal"/>
    <hyperlink ref="S41" r:id="rId14" display="http://craneopietro.wixsite.com/horrorlibertario"/>
    <hyperlink ref="S44" r:id="rId15" display="https://www.instagram.com/__martiinaaaaaa__/"/>
    <hyperlink ref="G46" r:id="rId16" display="https://pbs.twimg.com/media/ElVm0YxXYAEiyzC.jpg"/>
    <hyperlink ref="F50" r:id="rId17" display="http://Vol.radio"/>
    <hyperlink ref="G50" r:id="rId18" display="https://pbs.twimg.com/media/ElVgQrXXYAAPoCY.jpg"/>
    <hyperlink ref="S50" r:id="rId19" display="https://instagram.com/nilvinasilva/"/>
    <hyperlink ref="S52" r:id="rId20" display="https://curiouscat.me/Pandowo"/>
    <hyperlink ref="F55" r:id="rId21" display="https://twitter.com/rubnpulido/status/1320859380963778560"/>
    <hyperlink ref="G55" r:id="rId22" display="pic.twitter.com/F4lDEg4FP1"/>
    <hyperlink ref="F59" r:id="rId23" display="https://twitter.com/edgarendshere/status/1318743269870870528"/>
    <hyperlink ref="S59" r:id="rId24" display="https://instagram.com/edgaar_c1"/>
    <hyperlink ref="F60" r:id="rId25" display="https://twitter.com/matthewbennett/status/1321010364935507969"/>
    <hyperlink ref="G60" r:id="rId26" display="https://pbs.twimg.com/media/ElUrtIlXIAE4WP9.jpg"/>
    <hyperlink ref="G62" r:id="rId27" display="pic.twitter.com/sfdJ6I5f47"/>
    <hyperlink ref="S63" r:id="rId28" display="http://futboladictos.blogspot.com"/>
    <hyperlink ref="F65" r:id="rId29" display="https://youtu.be/yMaFMpoaonE"/>
    <hyperlink ref="S65" r:id="rId30" display="https://www.facebook.com/groups/320943298592057/?ref=share"/>
    <hyperlink ref="G67" r:id="rId31" display="https://pbs.twimg.com/media/ElVJBCDXUAIYjED.jpg"/>
    <hyperlink ref="S67" r:id="rId32" display="http://nosetiralaraqueta.blogspot.com"/>
    <hyperlink ref="S76" r:id="rId33" display="https://www.wattpad.com/user/dragonletters"/>
    <hyperlink ref="S78" r:id="rId34" display="https://curiouscat.me/Sitawilsonia"/>
    <hyperlink ref="S79" r:id="rId35" display="http://paravos.xn--c6h"/>
    <hyperlink ref="F81" r:id="rId36" display="https://twitter.com/jisoofacha/status/1320981168750272513"/>
    <hyperlink ref="S81" r:id="rId37" display="http://bangpink.xn--8ci/"/>
    <hyperlink ref="S82" r:id="rId38" display="http://louiss.xn--0qah434y/"/>
    <hyperlink ref="S84" r:id="rId39" display="https://instagram.com/karlavargas0?igshid=15cvwahyi060g"/>
    <hyperlink ref="F85" r:id="rId40" display="https://www.publico.es/politica/juez-garcia-castellon-deja-libertad-mujer-villarejo.html?utm_source=twitter&amp;utm_medium=social&amp;utm_campaign=web"/>
    <hyperlink ref="G86" r:id="rId41" display="pic.twitter.com/VlRstOsmfC"/>
    <hyperlink ref="S89" r:id="rId42" display="https://www.facebook.com/fuentesvb"/>
    <hyperlink ref="S92" r:id="rId43" display="https://russruss.carrd.co/"/>
    <hyperlink ref="S101" r:id="rId44" display="http://dearpatience.com"/>
  </hyperlinks>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false" summaryRight="false"/>
  </sheetPr>
  <dimension ref="A1:U12"/>
  <sheetViews>
    <sheetView workbookViewId="0">
      <pane ySplit="1" topLeftCell="A2" activePane="bottomLeft" state="frozen"/>
      <selection/>
      <selection pane="bottomLeft" activeCell="B19" sqref="B19"/>
    </sheetView>
  </sheetViews>
  <sheetFormatPr defaultColWidth="14.4285714285714" defaultRowHeight="15.75" customHeight="true"/>
  <cols>
    <col min="1" max="2" width="15.8571428571429" customWidth="true"/>
    <col min="3" max="3" width="21.5714285714286" customWidth="true"/>
    <col min="4" max="4" width="43" customWidth="true"/>
    <col min="5" max="5" width="18.7142857142857" customWidth="true"/>
    <col min="6" max="6" width="21.5714285714286" customWidth="true"/>
  </cols>
  <sheetData>
    <row r="1" ht="24" customHeight="true" spans="1:21">
      <c r="A1" s="1" t="s">
        <v>0</v>
      </c>
      <c r="B1" s="2" t="s">
        <v>1</v>
      </c>
      <c r="C1" s="2" t="s">
        <v>2</v>
      </c>
      <c r="D1" s="2" t="s">
        <v>3</v>
      </c>
      <c r="E1" s="2" t="s">
        <v>4</v>
      </c>
      <c r="F1" s="2" t="s">
        <v>5</v>
      </c>
      <c r="G1" s="2" t="s">
        <v>6</v>
      </c>
      <c r="H1" s="2" t="s">
        <v>7</v>
      </c>
      <c r="I1" s="2" t="s">
        <v>8</v>
      </c>
      <c r="J1" s="2" t="s">
        <v>9</v>
      </c>
      <c r="K1" s="2" t="s">
        <v>10</v>
      </c>
      <c r="L1" s="1" t="s">
        <v>11</v>
      </c>
      <c r="M1" s="1" t="s">
        <v>12</v>
      </c>
      <c r="N1" s="1" t="s">
        <v>13</v>
      </c>
      <c r="O1" s="1" t="s">
        <v>14</v>
      </c>
      <c r="P1" s="1" t="s">
        <v>15</v>
      </c>
      <c r="Q1" s="2" t="s">
        <v>7</v>
      </c>
      <c r="R1" s="2" t="s">
        <v>16</v>
      </c>
      <c r="S1" s="2" t="s">
        <v>17</v>
      </c>
      <c r="T1" s="2" t="s">
        <v>18</v>
      </c>
      <c r="U1" s="1" t="s">
        <v>19</v>
      </c>
    </row>
    <row r="2" ht="12.75" spans="1:21">
      <c r="A2" s="3">
        <v>44131.3473958333</v>
      </c>
      <c r="B2" s="5" t="str">
        <f t="shared" ref="B2:B12" si="0">HYPERLINK("https://twitter.com/PongaleBigote","@PongaleBigote")</f>
        <v>@PongaleBigote</v>
      </c>
      <c r="C2" s="4" t="s">
        <v>410</v>
      </c>
      <c r="D2" s="4" t="s">
        <v>411</v>
      </c>
      <c r="E2" s="5" t="str">
        <f>HYPERLINK("https://twitter.com/PongaleBigote/status/1321109460689928194","1321109460689928194")</f>
        <v>1321109460689928194</v>
      </c>
      <c r="F2" s="4"/>
      <c r="G2" s="5" t="s">
        <v>412</v>
      </c>
      <c r="H2" s="4"/>
      <c r="I2" s="4">
        <v>0</v>
      </c>
      <c r="J2" s="4">
        <v>0</v>
      </c>
      <c r="K2" s="5" t="str">
        <f t="shared" ref="K2:K12" si="1">HYPERLINK("http://twitter.com/download/android","Twitter for Android")</f>
        <v>Twitter for Android</v>
      </c>
      <c r="L2" s="6">
        <v>22</v>
      </c>
      <c r="M2" s="6">
        <v>55</v>
      </c>
      <c r="N2" s="6">
        <v>0</v>
      </c>
      <c r="O2" s="6"/>
      <c r="P2" s="7">
        <v>44125.5218865741</v>
      </c>
      <c r="Q2" s="4"/>
      <c r="R2" s="4" t="s">
        <v>413</v>
      </c>
      <c r="S2" s="4"/>
      <c r="T2" s="4"/>
      <c r="U2" s="8" t="str">
        <f t="shared" ref="U2:U12" si="2">HYPERLINK("https://pbs.twimg.com/profile_images/1318998784886464512/knAJUMbq.jpg","View")</f>
        <v>View</v>
      </c>
    </row>
    <row r="3" ht="12.75" spans="1:21">
      <c r="A3" s="3">
        <v>44130.7689236111</v>
      </c>
      <c r="B3" s="5" t="str">
        <f t="shared" si="0"/>
        <v>@PongaleBigote</v>
      </c>
      <c r="C3" s="4" t="s">
        <v>410</v>
      </c>
      <c r="D3" s="4" t="s">
        <v>414</v>
      </c>
      <c r="E3" s="5" t="str">
        <f>HYPERLINK("https://twitter.com/PongaleBigote/status/1320899830013710336","1320899830013710336")</f>
        <v>1320899830013710336</v>
      </c>
      <c r="F3" s="5" t="s">
        <v>415</v>
      </c>
      <c r="G3" s="4" t="s">
        <v>416</v>
      </c>
      <c r="H3" s="4"/>
      <c r="I3" s="4">
        <v>0</v>
      </c>
      <c r="J3" s="4">
        <v>1</v>
      </c>
      <c r="K3" s="5" t="str">
        <f t="shared" si="1"/>
        <v>Twitter for Android</v>
      </c>
      <c r="L3" s="6">
        <v>22</v>
      </c>
      <c r="M3" s="6">
        <v>55</v>
      </c>
      <c r="N3" s="6">
        <v>0</v>
      </c>
      <c r="O3" s="6"/>
      <c r="P3" s="7">
        <v>44125.5218865741</v>
      </c>
      <c r="Q3" s="4"/>
      <c r="R3" s="4" t="s">
        <v>413</v>
      </c>
      <c r="S3" s="4"/>
      <c r="T3" s="4"/>
      <c r="U3" s="8" t="str">
        <f t="shared" si="2"/>
        <v>View</v>
      </c>
    </row>
    <row r="4" ht="12.75" spans="1:21">
      <c r="A4" s="3">
        <v>44130.3144907407</v>
      </c>
      <c r="B4" s="5" t="str">
        <f t="shared" si="0"/>
        <v>@PongaleBigote</v>
      </c>
      <c r="C4" s="4" t="s">
        <v>410</v>
      </c>
      <c r="D4" s="4" t="s">
        <v>417</v>
      </c>
      <c r="E4" s="5" t="str">
        <f>HYPERLINK("https://twitter.com/PongaleBigote/status/1320735149227610114","1320735149227610114")</f>
        <v>1320735149227610114</v>
      </c>
      <c r="F4" s="4"/>
      <c r="G4" s="5" t="s">
        <v>418</v>
      </c>
      <c r="H4" s="4"/>
      <c r="I4" s="4">
        <v>0</v>
      </c>
      <c r="J4" s="4">
        <v>1</v>
      </c>
      <c r="K4" s="5" t="str">
        <f t="shared" si="1"/>
        <v>Twitter for Android</v>
      </c>
      <c r="L4" s="6">
        <v>22</v>
      </c>
      <c r="M4" s="6">
        <v>55</v>
      </c>
      <c r="N4" s="6">
        <v>0</v>
      </c>
      <c r="O4" s="6"/>
      <c r="P4" s="7">
        <v>44125.5218865741</v>
      </c>
      <c r="Q4" s="4"/>
      <c r="R4" s="4" t="s">
        <v>413</v>
      </c>
      <c r="S4" s="4"/>
      <c r="T4" s="4"/>
      <c r="U4" s="8" t="str">
        <f t="shared" si="2"/>
        <v>View</v>
      </c>
    </row>
    <row r="5" ht="12.75" spans="1:21">
      <c r="A5" s="3">
        <v>44128.7074652778</v>
      </c>
      <c r="B5" s="5" t="str">
        <f t="shared" si="0"/>
        <v>@PongaleBigote</v>
      </c>
      <c r="C5" s="4" t="s">
        <v>410</v>
      </c>
      <c r="D5" s="4" t="s">
        <v>419</v>
      </c>
      <c r="E5" s="5" t="str">
        <f>HYPERLINK("https://twitter.com/PongaleBigote/status/1320152782993850371","1320152782993850371")</f>
        <v>1320152782993850371</v>
      </c>
      <c r="F5" s="4"/>
      <c r="G5" s="5" t="s">
        <v>420</v>
      </c>
      <c r="H5" s="4"/>
      <c r="I5" s="4">
        <v>0</v>
      </c>
      <c r="J5" s="4">
        <v>0</v>
      </c>
      <c r="K5" s="5" t="str">
        <f t="shared" si="1"/>
        <v>Twitter for Android</v>
      </c>
      <c r="L5" s="6">
        <v>22</v>
      </c>
      <c r="M5" s="6">
        <v>55</v>
      </c>
      <c r="N5" s="6">
        <v>0</v>
      </c>
      <c r="O5" s="6"/>
      <c r="P5" s="7">
        <v>44125.5218865741</v>
      </c>
      <c r="Q5" s="4"/>
      <c r="R5" s="4" t="s">
        <v>413</v>
      </c>
      <c r="S5" s="4"/>
      <c r="T5" s="4"/>
      <c r="U5" s="8" t="str">
        <f t="shared" si="2"/>
        <v>View</v>
      </c>
    </row>
    <row r="6" ht="12.75" spans="1:21">
      <c r="A6" s="3">
        <v>44128.7035416667</v>
      </c>
      <c r="B6" s="5" t="str">
        <f t="shared" si="0"/>
        <v>@PongaleBigote</v>
      </c>
      <c r="C6" s="4" t="s">
        <v>410</v>
      </c>
      <c r="D6" s="4" t="s">
        <v>421</v>
      </c>
      <c r="E6" s="5" t="str">
        <f>HYPERLINK("https://twitter.com/PongaleBigote/status/1320151361279922176","1320151361279922176")</f>
        <v>1320151361279922176</v>
      </c>
      <c r="F6" s="4"/>
      <c r="G6" s="5" t="s">
        <v>422</v>
      </c>
      <c r="H6" s="4"/>
      <c r="I6" s="4">
        <v>0</v>
      </c>
      <c r="J6" s="4">
        <v>2</v>
      </c>
      <c r="K6" s="5" t="str">
        <f t="shared" si="1"/>
        <v>Twitter for Android</v>
      </c>
      <c r="L6" s="6">
        <v>22</v>
      </c>
      <c r="M6" s="6">
        <v>55</v>
      </c>
      <c r="N6" s="6">
        <v>0</v>
      </c>
      <c r="O6" s="6"/>
      <c r="P6" s="7">
        <v>44125.5218865741</v>
      </c>
      <c r="Q6" s="4"/>
      <c r="R6" s="4" t="s">
        <v>413</v>
      </c>
      <c r="S6" s="4"/>
      <c r="T6" s="4"/>
      <c r="U6" s="8" t="str">
        <f t="shared" si="2"/>
        <v>View</v>
      </c>
    </row>
    <row r="7" ht="12.75" spans="1:21">
      <c r="A7" s="3">
        <v>44128.6122222222</v>
      </c>
      <c r="B7" s="5" t="str">
        <f t="shared" si="0"/>
        <v>@PongaleBigote</v>
      </c>
      <c r="C7" s="4" t="s">
        <v>410</v>
      </c>
      <c r="D7" s="4" t="s">
        <v>423</v>
      </c>
      <c r="E7" s="5" t="str">
        <f>HYPERLINK("https://twitter.com/PongaleBigote/status/1320118267537575936","1320118267537575936")</f>
        <v>1320118267537575936</v>
      </c>
      <c r="F7" s="4"/>
      <c r="G7" s="5" t="s">
        <v>424</v>
      </c>
      <c r="H7" s="4"/>
      <c r="I7" s="4">
        <v>0</v>
      </c>
      <c r="J7" s="4">
        <v>0</v>
      </c>
      <c r="K7" s="5" t="str">
        <f t="shared" si="1"/>
        <v>Twitter for Android</v>
      </c>
      <c r="L7" s="6">
        <v>22</v>
      </c>
      <c r="M7" s="6">
        <v>55</v>
      </c>
      <c r="N7" s="6">
        <v>0</v>
      </c>
      <c r="O7" s="6"/>
      <c r="P7" s="7">
        <v>44125.5218865741</v>
      </c>
      <c r="Q7" s="4"/>
      <c r="R7" s="4" t="s">
        <v>413</v>
      </c>
      <c r="S7" s="4"/>
      <c r="T7" s="4"/>
      <c r="U7" s="8" t="str">
        <f t="shared" si="2"/>
        <v>View</v>
      </c>
    </row>
    <row r="8" ht="12.75" spans="1:21">
      <c r="A8" s="3">
        <v>44127.4229282407</v>
      </c>
      <c r="B8" s="5" t="str">
        <f t="shared" si="0"/>
        <v>@PongaleBigote</v>
      </c>
      <c r="C8" s="4" t="s">
        <v>410</v>
      </c>
      <c r="D8" s="4" t="s">
        <v>425</v>
      </c>
      <c r="E8" s="5" t="str">
        <f>HYPERLINK("https://twitter.com/PongaleBigote/status/1319687284497604608","1319687284497604608")</f>
        <v>1319687284497604608</v>
      </c>
      <c r="F8" s="4"/>
      <c r="G8" s="5" t="s">
        <v>426</v>
      </c>
      <c r="H8" s="4"/>
      <c r="I8" s="4">
        <v>0</v>
      </c>
      <c r="J8" s="4">
        <v>0</v>
      </c>
      <c r="K8" s="5" t="str">
        <f t="shared" si="1"/>
        <v>Twitter for Android</v>
      </c>
      <c r="L8" s="6">
        <v>22</v>
      </c>
      <c r="M8" s="6">
        <v>55</v>
      </c>
      <c r="N8" s="6">
        <v>0</v>
      </c>
      <c r="O8" s="6"/>
      <c r="P8" s="7">
        <v>44125.5218865741</v>
      </c>
      <c r="Q8" s="4"/>
      <c r="R8" s="4" t="s">
        <v>413</v>
      </c>
      <c r="S8" s="4"/>
      <c r="T8" s="4"/>
      <c r="U8" s="8" t="str">
        <f t="shared" si="2"/>
        <v>View</v>
      </c>
    </row>
    <row r="9" ht="12.75" spans="1:21">
      <c r="A9" s="3">
        <v>44126.8975694444</v>
      </c>
      <c r="B9" s="5" t="str">
        <f t="shared" si="0"/>
        <v>@PongaleBigote</v>
      </c>
      <c r="C9" s="4" t="s">
        <v>410</v>
      </c>
      <c r="D9" s="4" t="s">
        <v>427</v>
      </c>
      <c r="E9" s="5" t="str">
        <f>HYPERLINK("https://twitter.com/PongaleBigote/status/1319496900165341184","1319496900165341184")</f>
        <v>1319496900165341184</v>
      </c>
      <c r="F9" s="4"/>
      <c r="G9" s="5" t="s">
        <v>428</v>
      </c>
      <c r="H9" s="4"/>
      <c r="I9" s="4">
        <v>0</v>
      </c>
      <c r="J9" s="4">
        <v>4</v>
      </c>
      <c r="K9" s="5" t="str">
        <f t="shared" si="1"/>
        <v>Twitter for Android</v>
      </c>
      <c r="L9" s="6">
        <v>22</v>
      </c>
      <c r="M9" s="6">
        <v>55</v>
      </c>
      <c r="N9" s="6">
        <v>0</v>
      </c>
      <c r="O9" s="6"/>
      <c r="P9" s="7">
        <v>44125.5218865741</v>
      </c>
      <c r="Q9" s="4"/>
      <c r="R9" s="4" t="s">
        <v>413</v>
      </c>
      <c r="S9" s="4"/>
      <c r="T9" s="4"/>
      <c r="U9" s="8" t="str">
        <f t="shared" si="2"/>
        <v>View</v>
      </c>
    </row>
    <row r="10" ht="12.75" spans="1:21">
      <c r="A10" s="3">
        <v>44126.7788773148</v>
      </c>
      <c r="B10" s="5" t="str">
        <f t="shared" si="0"/>
        <v>@PongaleBigote</v>
      </c>
      <c r="C10" s="4" t="s">
        <v>410</v>
      </c>
      <c r="D10" s="4" t="s">
        <v>429</v>
      </c>
      <c r="E10" s="5" t="str">
        <f>HYPERLINK("https://twitter.com/PongaleBigote/status/1319453886537715713","1319453886537715713")</f>
        <v>1319453886537715713</v>
      </c>
      <c r="F10" s="4"/>
      <c r="G10" s="5" t="s">
        <v>430</v>
      </c>
      <c r="H10" s="4"/>
      <c r="I10" s="4">
        <v>0</v>
      </c>
      <c r="J10" s="4">
        <v>1</v>
      </c>
      <c r="K10" s="5" t="str">
        <f t="shared" si="1"/>
        <v>Twitter for Android</v>
      </c>
      <c r="L10" s="6">
        <v>22</v>
      </c>
      <c r="M10" s="6">
        <v>55</v>
      </c>
      <c r="N10" s="6">
        <v>0</v>
      </c>
      <c r="O10" s="6"/>
      <c r="P10" s="7">
        <v>44125.5218865741</v>
      </c>
      <c r="Q10" s="4"/>
      <c r="R10" s="4" t="s">
        <v>413</v>
      </c>
      <c r="S10" s="4"/>
      <c r="T10" s="4"/>
      <c r="U10" s="8" t="str">
        <f t="shared" si="2"/>
        <v>View</v>
      </c>
    </row>
    <row r="11" ht="12.75" spans="1:21">
      <c r="A11" s="3">
        <v>44125.7485532407</v>
      </c>
      <c r="B11" s="5" t="str">
        <f t="shared" si="0"/>
        <v>@PongaleBigote</v>
      </c>
      <c r="C11" s="4" t="s">
        <v>410</v>
      </c>
      <c r="D11" s="4" t="s">
        <v>431</v>
      </c>
      <c r="E11" s="5" t="str">
        <f>HYPERLINK("https://twitter.com/PongaleBigote/status/1319080508735836161","1319080508735836161")</f>
        <v>1319080508735836161</v>
      </c>
      <c r="F11" s="4"/>
      <c r="G11" s="5" t="s">
        <v>432</v>
      </c>
      <c r="H11" s="4"/>
      <c r="I11" s="4">
        <v>0</v>
      </c>
      <c r="J11" s="4">
        <v>0</v>
      </c>
      <c r="K11" s="5" t="str">
        <f t="shared" si="1"/>
        <v>Twitter for Android</v>
      </c>
      <c r="L11" s="6">
        <v>22</v>
      </c>
      <c r="M11" s="6">
        <v>55</v>
      </c>
      <c r="N11" s="6">
        <v>0</v>
      </c>
      <c r="O11" s="6"/>
      <c r="P11" s="7">
        <v>44125.5218865741</v>
      </c>
      <c r="Q11" s="4"/>
      <c r="R11" s="4" t="s">
        <v>413</v>
      </c>
      <c r="S11" s="4"/>
      <c r="T11" s="4"/>
      <c r="U11" s="8" t="str">
        <f t="shared" si="2"/>
        <v>View</v>
      </c>
    </row>
    <row r="12" spans="1:21">
      <c r="A12" s="3">
        <v>44125.7376273148</v>
      </c>
      <c r="B12" s="5" t="str">
        <f t="shared" si="0"/>
        <v>@PongaleBigote</v>
      </c>
      <c r="C12" s="4" t="s">
        <v>410</v>
      </c>
      <c r="D12" s="4" t="s">
        <v>433</v>
      </c>
      <c r="E12" s="5" t="str">
        <f>HYPERLINK("https://twitter.com/PongaleBigote/status/1319076551242166275","1319076551242166275")</f>
        <v>1319076551242166275</v>
      </c>
      <c r="F12" s="4"/>
      <c r="G12" s="4"/>
      <c r="H12" s="4"/>
      <c r="I12" s="4">
        <v>0</v>
      </c>
      <c r="J12" s="4">
        <v>0</v>
      </c>
      <c r="K12" s="5" t="str">
        <f t="shared" si="1"/>
        <v>Twitter for Android</v>
      </c>
      <c r="L12" s="6">
        <v>22</v>
      </c>
      <c r="M12" s="6">
        <v>55</v>
      </c>
      <c r="N12" s="6">
        <v>0</v>
      </c>
      <c r="O12" s="6"/>
      <c r="P12" s="7">
        <v>44125.5218865741</v>
      </c>
      <c r="Q12" s="4"/>
      <c r="R12" s="4" t="s">
        <v>413</v>
      </c>
      <c r="S12" s="4"/>
      <c r="T12" s="4"/>
      <c r="U12" s="8" t="str">
        <f t="shared" si="2"/>
        <v>View</v>
      </c>
    </row>
  </sheetData>
  <hyperlinks>
    <hyperlink ref="G2" r:id="rId2" display="https://pbs.twimg.com/media/ElWGDBVUYAYMSDf.jpg"/>
    <hyperlink ref="F3" r:id="rId3" display="https://twitter.com/PongaleBigote/status/1320118267537575936"/>
    <hyperlink ref="G4" r:id="rId4" display="https://pbs.twimg.com/media/ElQxnmmVkAIu1lC.jpg"/>
    <hyperlink ref="G5" r:id="rId5" display="https://pbs.twimg.com/media/ElIf9bnU0AAIF22.jpg"/>
    <hyperlink ref="G6" r:id="rId6" display="https://pbs.twimg.com/media/ElIeqSXUYAA9IJE.jpg"/>
    <hyperlink ref="G7" r:id="rId7" display="https://pbs.twimg.com/media/ElIAjUfUYAEKVy0.jpg"/>
    <hyperlink ref="G8" r:id="rId8" display="https://pbs.twimg.com/media/ElB4l1-UwAE6hZH.jpg"/>
    <hyperlink ref="G9" r:id="rId9" display="https://pbs.twimg.com/media/Ek_LbftU0AYjECc.jpg"/>
    <hyperlink ref="G10" r:id="rId10" display="https://pbs.twimg.com/media/Ek-kTflVkAAmAV0.jpg"/>
    <hyperlink ref="G11" r:id="rId11" display="https://pbs.twimg.com/media/Ek5Qu2HUUAAvQuL.jpg"/>
  </hyperlinks>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false" summaryRight="false"/>
  </sheetPr>
  <dimension ref="A1:U17"/>
  <sheetViews>
    <sheetView workbookViewId="0">
      <pane ySplit="1" topLeftCell="A2" activePane="bottomLeft" state="frozen"/>
      <selection/>
      <selection pane="bottomLeft" activeCell="B22" sqref="B22"/>
    </sheetView>
  </sheetViews>
  <sheetFormatPr defaultColWidth="14.4285714285714" defaultRowHeight="15.75" customHeight="true"/>
  <cols>
    <col min="1" max="2" width="15.8571428571429" customWidth="true"/>
    <col min="3" max="3" width="21.5714285714286" customWidth="true"/>
    <col min="4" max="4" width="43" customWidth="true"/>
    <col min="5" max="5" width="18.7142857142857" customWidth="true"/>
    <col min="6" max="6" width="21.5714285714286" customWidth="true"/>
  </cols>
  <sheetData>
    <row r="1" ht="24" customHeight="true" spans="1:21">
      <c r="A1" s="1" t="s">
        <v>0</v>
      </c>
      <c r="B1" s="2" t="s">
        <v>1</v>
      </c>
      <c r="C1" s="2" t="s">
        <v>2</v>
      </c>
      <c r="D1" s="2" t="s">
        <v>3</v>
      </c>
      <c r="E1" s="2" t="s">
        <v>4</v>
      </c>
      <c r="F1" s="2" t="s">
        <v>5</v>
      </c>
      <c r="G1" s="2" t="s">
        <v>6</v>
      </c>
      <c r="H1" s="2" t="s">
        <v>7</v>
      </c>
      <c r="I1" s="2" t="s">
        <v>8</v>
      </c>
      <c r="J1" s="2" t="s">
        <v>9</v>
      </c>
      <c r="K1" s="2" t="s">
        <v>10</v>
      </c>
      <c r="L1" s="1" t="s">
        <v>11</v>
      </c>
      <c r="M1" s="1" t="s">
        <v>12</v>
      </c>
      <c r="N1" s="1" t="s">
        <v>13</v>
      </c>
      <c r="O1" s="1" t="s">
        <v>14</v>
      </c>
      <c r="P1" s="1" t="s">
        <v>15</v>
      </c>
      <c r="Q1" s="2" t="s">
        <v>7</v>
      </c>
      <c r="R1" s="2" t="s">
        <v>16</v>
      </c>
      <c r="S1" s="2" t="s">
        <v>17</v>
      </c>
      <c r="T1" s="2" t="s">
        <v>18</v>
      </c>
      <c r="U1" s="1" t="s">
        <v>19</v>
      </c>
    </row>
    <row r="2" ht="12.75" spans="1:21">
      <c r="A2" s="3">
        <v>44125.7376273148</v>
      </c>
      <c r="B2" s="4" t="s">
        <v>434</v>
      </c>
      <c r="C2" s="4" t="s">
        <v>410</v>
      </c>
      <c r="D2" s="4" t="s">
        <v>433</v>
      </c>
      <c r="E2" s="4" t="s">
        <v>435</v>
      </c>
      <c r="F2" s="4"/>
      <c r="G2" s="4"/>
      <c r="H2" s="4"/>
      <c r="I2" s="4">
        <v>0</v>
      </c>
      <c r="J2" s="4">
        <v>0</v>
      </c>
      <c r="K2" s="4" t="s">
        <v>436</v>
      </c>
      <c r="L2" s="6">
        <v>22</v>
      </c>
      <c r="M2" s="6">
        <v>55</v>
      </c>
      <c r="N2" s="6">
        <v>0</v>
      </c>
      <c r="O2" s="6"/>
      <c r="P2" s="6">
        <v>44125.5218865741</v>
      </c>
      <c r="Q2" s="4"/>
      <c r="R2" s="4" t="s">
        <v>413</v>
      </c>
      <c r="S2" s="4"/>
      <c r="T2" s="4"/>
      <c r="U2" s="6" t="s">
        <v>437</v>
      </c>
    </row>
    <row r="3" ht="12.75" spans="1:21">
      <c r="A3" s="3">
        <v>44125.7485532407</v>
      </c>
      <c r="B3" s="4" t="s">
        <v>434</v>
      </c>
      <c r="C3" s="4" t="s">
        <v>410</v>
      </c>
      <c r="D3" s="4" t="s">
        <v>431</v>
      </c>
      <c r="E3" s="4" t="s">
        <v>438</v>
      </c>
      <c r="F3" s="4"/>
      <c r="G3" s="4" t="s">
        <v>432</v>
      </c>
      <c r="H3" s="4"/>
      <c r="I3" s="4">
        <v>0</v>
      </c>
      <c r="J3" s="4">
        <v>0</v>
      </c>
      <c r="K3" s="4" t="s">
        <v>436</v>
      </c>
      <c r="L3" s="6">
        <v>22</v>
      </c>
      <c r="M3" s="6">
        <v>55</v>
      </c>
      <c r="N3" s="6">
        <v>0</v>
      </c>
      <c r="O3" s="6"/>
      <c r="P3" s="6">
        <v>44125.5218865741</v>
      </c>
      <c r="Q3" s="4"/>
      <c r="R3" s="4" t="s">
        <v>413</v>
      </c>
      <c r="S3" s="4"/>
      <c r="T3" s="4"/>
      <c r="U3" s="6" t="s">
        <v>437</v>
      </c>
    </row>
    <row r="4" ht="12.75" spans="1:21">
      <c r="A4" s="3">
        <v>44126.7788773148</v>
      </c>
      <c r="B4" s="4" t="s">
        <v>434</v>
      </c>
      <c r="C4" s="4" t="s">
        <v>410</v>
      </c>
      <c r="D4" s="4" t="s">
        <v>429</v>
      </c>
      <c r="E4" s="4" t="s">
        <v>439</v>
      </c>
      <c r="F4" s="4"/>
      <c r="G4" s="4" t="s">
        <v>430</v>
      </c>
      <c r="H4" s="4"/>
      <c r="I4" s="4">
        <v>0</v>
      </c>
      <c r="J4" s="4">
        <v>1</v>
      </c>
      <c r="K4" s="4" t="s">
        <v>436</v>
      </c>
      <c r="L4" s="6">
        <v>22</v>
      </c>
      <c r="M4" s="6">
        <v>55</v>
      </c>
      <c r="N4" s="6">
        <v>0</v>
      </c>
      <c r="O4" s="6"/>
      <c r="P4" s="6">
        <v>44125.5218865741</v>
      </c>
      <c r="Q4" s="4"/>
      <c r="R4" s="4" t="s">
        <v>413</v>
      </c>
      <c r="S4" s="4"/>
      <c r="T4" s="4"/>
      <c r="U4" s="6" t="s">
        <v>437</v>
      </c>
    </row>
    <row r="5" ht="12.75" spans="1:21">
      <c r="A5" s="3">
        <v>44126.8975694444</v>
      </c>
      <c r="B5" s="5" t="str">
        <f>HYPERLINK("https://twitter.com/PongaleBigote","@PongaleBigote")</f>
        <v>@PongaleBigote</v>
      </c>
      <c r="C5" s="4" t="s">
        <v>410</v>
      </c>
      <c r="D5" s="4" t="s">
        <v>427</v>
      </c>
      <c r="E5" s="5" t="str">
        <f>HYPERLINK("https://twitter.com/PongaleBigote/status/1319496900165341184","1319496900165341184")</f>
        <v>1319496900165341184</v>
      </c>
      <c r="F5" s="4"/>
      <c r="G5" s="5" t="s">
        <v>428</v>
      </c>
      <c r="H5" s="4"/>
      <c r="I5" s="4">
        <v>0</v>
      </c>
      <c r="J5" s="4">
        <v>0</v>
      </c>
      <c r="K5" s="5" t="str">
        <f>HYPERLINK("http://twitter.com/download/android","Twitter for Android")</f>
        <v>Twitter for Android</v>
      </c>
      <c r="L5" s="6">
        <v>3</v>
      </c>
      <c r="M5" s="6">
        <v>40</v>
      </c>
      <c r="N5" s="6">
        <v>0</v>
      </c>
      <c r="O5" s="6"/>
      <c r="P5" s="7">
        <v>44125.5218865741</v>
      </c>
      <c r="Q5" s="4"/>
      <c r="R5" s="4" t="s">
        <v>413</v>
      </c>
      <c r="S5" s="4"/>
      <c r="T5" s="4"/>
      <c r="U5" s="8" t="str">
        <f>HYPERLINK("https://pbs.twimg.com/profile_images/1318998784886464512/knAJUMbq.jpg","View")</f>
        <v>View</v>
      </c>
    </row>
    <row r="6" ht="12.75" spans="1:21">
      <c r="A6" s="3">
        <v>44126.8975694444</v>
      </c>
      <c r="B6" s="4" t="s">
        <v>434</v>
      </c>
      <c r="C6" s="4" t="s">
        <v>410</v>
      </c>
      <c r="D6" s="4" t="s">
        <v>427</v>
      </c>
      <c r="E6" s="4" t="s">
        <v>440</v>
      </c>
      <c r="F6" s="4"/>
      <c r="G6" s="4" t="s">
        <v>428</v>
      </c>
      <c r="H6" s="4"/>
      <c r="I6" s="4">
        <v>0</v>
      </c>
      <c r="J6" s="4">
        <v>4</v>
      </c>
      <c r="K6" s="4" t="s">
        <v>436</v>
      </c>
      <c r="L6" s="6">
        <v>22</v>
      </c>
      <c r="M6" s="6">
        <v>55</v>
      </c>
      <c r="N6" s="6">
        <v>0</v>
      </c>
      <c r="O6" s="6"/>
      <c r="P6" s="6">
        <v>44125.5218865741</v>
      </c>
      <c r="Q6" s="4"/>
      <c r="R6" s="4" t="s">
        <v>413</v>
      </c>
      <c r="S6" s="4"/>
      <c r="T6" s="4"/>
      <c r="U6" s="6" t="s">
        <v>437</v>
      </c>
    </row>
    <row r="7" ht="12.75" spans="1:21">
      <c r="A7" s="3">
        <v>44127.3417592593</v>
      </c>
      <c r="B7" s="5" t="str">
        <f>HYPERLINK("https://twitter.com/cecyliss","@cecyliss")</f>
        <v>@cecyliss</v>
      </c>
      <c r="C7" s="4" t="s">
        <v>441</v>
      </c>
      <c r="D7" s="4" t="s">
        <v>442</v>
      </c>
      <c r="E7" s="5" t="str">
        <f>HYPERLINK("https://twitter.com/cecyliss/status/1319657870212911105","1319657870212911105")</f>
        <v>1319657870212911105</v>
      </c>
      <c r="F7" s="4"/>
      <c r="G7" s="4"/>
      <c r="H7" s="4"/>
      <c r="I7" s="4">
        <v>0</v>
      </c>
      <c r="J7" s="4">
        <v>64</v>
      </c>
      <c r="K7" s="5" t="str">
        <f t="shared" ref="K7:K12" si="0">HYPERLINK("http://twitter.com/download/android","Twitter for Android")</f>
        <v>Twitter for Android</v>
      </c>
      <c r="L7" s="6">
        <v>3157</v>
      </c>
      <c r="M7" s="6">
        <v>1405</v>
      </c>
      <c r="N7" s="6">
        <v>2</v>
      </c>
      <c r="O7" s="6"/>
      <c r="P7" s="7">
        <v>43992.6524074074</v>
      </c>
      <c r="Q7" s="4"/>
      <c r="R7" s="4" t="s">
        <v>443</v>
      </c>
      <c r="S7" s="4"/>
      <c r="T7" s="4"/>
      <c r="U7" s="8" t="str">
        <f>HYPERLINK("https://pbs.twimg.com/profile_images/1316451831191605248/iJnB7zAG.jpg","View")</f>
        <v>View</v>
      </c>
    </row>
    <row r="8" ht="12.75" spans="1:21">
      <c r="A8" s="3">
        <v>44127.3745601852</v>
      </c>
      <c r="B8" s="5" t="str">
        <f>HYPERLINK("https://twitter.com/LuluuRobles","@LuluuRobles")</f>
        <v>@LuluuRobles</v>
      </c>
      <c r="C8" s="4" t="s">
        <v>444</v>
      </c>
      <c r="D8" s="4" t="s">
        <v>445</v>
      </c>
      <c r="E8" s="5" t="str">
        <f>HYPERLINK("https://twitter.com/LuluuRobles/status/1319669755054346245","1319669755054346245")</f>
        <v>1319669755054346245</v>
      </c>
      <c r="F8" s="4"/>
      <c r="G8" s="4"/>
      <c r="H8" s="4"/>
      <c r="I8" s="4">
        <v>0</v>
      </c>
      <c r="J8" s="4">
        <v>2</v>
      </c>
      <c r="K8" s="5" t="str">
        <f t="shared" si="0"/>
        <v>Twitter for Android</v>
      </c>
      <c r="L8" s="6">
        <v>473</v>
      </c>
      <c r="M8" s="6">
        <v>196</v>
      </c>
      <c r="N8" s="6">
        <v>2</v>
      </c>
      <c r="O8" s="6"/>
      <c r="P8" s="7">
        <v>42425.8548726852</v>
      </c>
      <c r="Q8" s="4"/>
      <c r="R8" s="4" t="s">
        <v>446</v>
      </c>
      <c r="S8" s="4"/>
      <c r="T8" s="4"/>
      <c r="U8" s="8" t="str">
        <f>HYPERLINK("https://pbs.twimg.com/profile_images/1271158749718331396/dwdo3mPM.jpg","View")</f>
        <v>View</v>
      </c>
    </row>
    <row r="9" ht="12.75" spans="1:21">
      <c r="A9" s="3">
        <v>44127.4229282407</v>
      </c>
      <c r="B9" s="5" t="str">
        <f>HYPERLINK("https://twitter.com/PongaleBigote","@PongaleBigote")</f>
        <v>@PongaleBigote</v>
      </c>
      <c r="C9" s="4" t="s">
        <v>410</v>
      </c>
      <c r="D9" s="4" t="s">
        <v>425</v>
      </c>
      <c r="E9" s="5" t="str">
        <f>HYPERLINK("https://twitter.com/PongaleBigote/status/1319687284497604608","1319687284497604608")</f>
        <v>1319687284497604608</v>
      </c>
      <c r="F9" s="4"/>
      <c r="G9" s="5" t="s">
        <v>426</v>
      </c>
      <c r="H9" s="4"/>
      <c r="I9" s="4">
        <v>0</v>
      </c>
      <c r="J9" s="4">
        <v>0</v>
      </c>
      <c r="K9" s="5" t="str">
        <f t="shared" si="0"/>
        <v>Twitter for Android</v>
      </c>
      <c r="L9" s="6">
        <v>3</v>
      </c>
      <c r="M9" s="6">
        <v>40</v>
      </c>
      <c r="N9" s="6">
        <v>0</v>
      </c>
      <c r="O9" s="6"/>
      <c r="P9" s="7">
        <v>44125.5218865741</v>
      </c>
      <c r="Q9" s="4"/>
      <c r="R9" s="4" t="s">
        <v>413</v>
      </c>
      <c r="S9" s="4"/>
      <c r="T9" s="4"/>
      <c r="U9" s="8" t="str">
        <f>HYPERLINK("https://pbs.twimg.com/profile_images/1318998784886464512/knAJUMbq.jpg","View")</f>
        <v>View</v>
      </c>
    </row>
    <row r="10" ht="12.75" spans="1:21">
      <c r="A10" s="3">
        <v>44128.5327430556</v>
      </c>
      <c r="B10" s="5" t="str">
        <f>HYPERLINK("https://twitter.com/MexRicas","@MexRicas")</f>
        <v>@MexRicas</v>
      </c>
      <c r="C10" s="4" t="s">
        <v>447</v>
      </c>
      <c r="D10" s="4" t="s">
        <v>448</v>
      </c>
      <c r="E10" s="5" t="str">
        <f>HYPERLINK("https://twitter.com/MexRicas/status/1320089468058173440","1320089468058173440")</f>
        <v>1320089468058173440</v>
      </c>
      <c r="F10" s="4"/>
      <c r="G10" s="5" t="s">
        <v>449</v>
      </c>
      <c r="H10" s="4"/>
      <c r="I10" s="4">
        <v>0</v>
      </c>
      <c r="J10" s="4">
        <v>5</v>
      </c>
      <c r="K10" s="5" t="str">
        <f t="shared" si="0"/>
        <v>Twitter for Android</v>
      </c>
      <c r="L10" s="6">
        <v>4045</v>
      </c>
      <c r="M10" s="6">
        <v>553</v>
      </c>
      <c r="N10" s="6">
        <v>27</v>
      </c>
      <c r="O10" s="6"/>
      <c r="P10" s="7">
        <v>44038.2499884259</v>
      </c>
      <c r="Q10" s="4" t="s">
        <v>450</v>
      </c>
      <c r="R10" s="4" t="s">
        <v>451</v>
      </c>
      <c r="S10" s="4"/>
      <c r="T10" s="4"/>
      <c r="U10" s="8" t="str">
        <f>HYPERLINK("https://pbs.twimg.com/profile_images/1292104563982503936/KmYMjbmc.jpg","View")</f>
        <v>View</v>
      </c>
    </row>
    <row r="11" ht="12.75" spans="1:21">
      <c r="A11" s="3">
        <v>44128.6122222222</v>
      </c>
      <c r="B11" s="5" t="str">
        <f>HYPERLINK("https://twitter.com/PongaleBigote","@PongaleBigote")</f>
        <v>@PongaleBigote</v>
      </c>
      <c r="C11" s="4" t="s">
        <v>410</v>
      </c>
      <c r="D11" s="4" t="s">
        <v>423</v>
      </c>
      <c r="E11" s="5" t="str">
        <f>HYPERLINK("https://twitter.com/PongaleBigote/status/1320118267537575936","1320118267537575936")</f>
        <v>1320118267537575936</v>
      </c>
      <c r="F11" s="4"/>
      <c r="G11" s="5" t="s">
        <v>424</v>
      </c>
      <c r="H11" s="4"/>
      <c r="I11" s="4">
        <v>0</v>
      </c>
      <c r="J11" s="4">
        <v>0</v>
      </c>
      <c r="K11" s="5" t="str">
        <f t="shared" si="0"/>
        <v>Twitter for Android</v>
      </c>
      <c r="L11" s="6">
        <v>3</v>
      </c>
      <c r="M11" s="6">
        <v>40</v>
      </c>
      <c r="N11" s="6">
        <v>0</v>
      </c>
      <c r="O11" s="6"/>
      <c r="P11" s="7">
        <v>44125.5218865741</v>
      </c>
      <c r="Q11" s="4"/>
      <c r="R11" s="4" t="s">
        <v>413</v>
      </c>
      <c r="S11" s="4"/>
      <c r="T11" s="4"/>
      <c r="U11" s="8" t="str">
        <f>HYPERLINK("https://pbs.twimg.com/profile_images/1318998784886464512/knAJUMbq.jpg","View")</f>
        <v>View</v>
      </c>
    </row>
    <row r="12" ht="12.75" spans="1:21">
      <c r="A12" s="3">
        <v>44128.6603587963</v>
      </c>
      <c r="B12" s="5" t="str">
        <f>HYPERLINK("https://twitter.com/DPiedecuesta","@DPiedecuesta")</f>
        <v>@DPiedecuesta</v>
      </c>
      <c r="C12" s="4" t="s">
        <v>452</v>
      </c>
      <c r="D12" s="4" t="s">
        <v>453</v>
      </c>
      <c r="E12" s="5" t="str">
        <f>HYPERLINK("https://twitter.com/DPiedecuesta/status/1320135711513870336","1320135711513870336")</f>
        <v>1320135711513870336</v>
      </c>
      <c r="F12" s="4"/>
      <c r="G12" s="4"/>
      <c r="H12" s="4"/>
      <c r="I12" s="4">
        <v>0</v>
      </c>
      <c r="J12" s="4">
        <v>0</v>
      </c>
      <c r="K12" s="5" t="str">
        <f t="shared" si="0"/>
        <v>Twitter for Android</v>
      </c>
      <c r="L12" s="6">
        <v>210</v>
      </c>
      <c r="M12" s="6">
        <v>104</v>
      </c>
      <c r="N12" s="6">
        <v>0</v>
      </c>
      <c r="O12" s="6"/>
      <c r="P12" s="7">
        <v>44019.4136805556</v>
      </c>
      <c r="Q12" s="4"/>
      <c r="R12" s="4" t="s">
        <v>454</v>
      </c>
      <c r="S12" s="4"/>
      <c r="T12" s="4"/>
      <c r="U12" s="8" t="str">
        <f>HYPERLINK("https://pbs.twimg.com/profile_images/1287091913955385347/9gJdJ7Gn.jpg","View")</f>
        <v>View</v>
      </c>
    </row>
    <row r="13" ht="12.75" spans="1:21">
      <c r="A13" s="3">
        <v>44128.7035416667</v>
      </c>
      <c r="B13" s="4" t="s">
        <v>434</v>
      </c>
      <c r="C13" s="4" t="s">
        <v>410</v>
      </c>
      <c r="D13" s="4" t="s">
        <v>421</v>
      </c>
      <c r="E13" s="4" t="s">
        <v>455</v>
      </c>
      <c r="F13" s="4"/>
      <c r="G13" s="4" t="s">
        <v>422</v>
      </c>
      <c r="H13" s="4"/>
      <c r="I13" s="4">
        <v>0</v>
      </c>
      <c r="J13" s="4">
        <v>2</v>
      </c>
      <c r="K13" s="4" t="s">
        <v>436</v>
      </c>
      <c r="L13" s="6">
        <v>22</v>
      </c>
      <c r="M13" s="6">
        <v>55</v>
      </c>
      <c r="N13" s="6">
        <v>0</v>
      </c>
      <c r="O13" s="6"/>
      <c r="P13" s="6">
        <v>44125.5218865741</v>
      </c>
      <c r="Q13" s="4"/>
      <c r="R13" s="4" t="s">
        <v>413</v>
      </c>
      <c r="S13" s="4"/>
      <c r="T13" s="4"/>
      <c r="U13" s="6" t="s">
        <v>437</v>
      </c>
    </row>
    <row r="14" ht="12.75" spans="1:21">
      <c r="A14" s="3">
        <v>44128.7074652778</v>
      </c>
      <c r="B14" s="4" t="s">
        <v>434</v>
      </c>
      <c r="C14" s="4" t="s">
        <v>410</v>
      </c>
      <c r="D14" s="4" t="s">
        <v>419</v>
      </c>
      <c r="E14" s="4" t="s">
        <v>456</v>
      </c>
      <c r="F14" s="4"/>
      <c r="G14" s="4" t="s">
        <v>420</v>
      </c>
      <c r="H14" s="4"/>
      <c r="I14" s="4">
        <v>0</v>
      </c>
      <c r="J14" s="4">
        <v>0</v>
      </c>
      <c r="K14" s="4" t="s">
        <v>436</v>
      </c>
      <c r="L14" s="6">
        <v>22</v>
      </c>
      <c r="M14" s="6">
        <v>55</v>
      </c>
      <c r="N14" s="6">
        <v>0</v>
      </c>
      <c r="O14" s="6"/>
      <c r="P14" s="6">
        <v>44125.5218865741</v>
      </c>
      <c r="Q14" s="4"/>
      <c r="R14" s="4" t="s">
        <v>413</v>
      </c>
      <c r="S14" s="4"/>
      <c r="T14" s="4"/>
      <c r="U14" s="6" t="s">
        <v>437</v>
      </c>
    </row>
    <row r="15" ht="12.75" spans="1:21">
      <c r="A15" s="3">
        <v>44130.3144907407</v>
      </c>
      <c r="B15" s="4" t="s">
        <v>434</v>
      </c>
      <c r="C15" s="4" t="s">
        <v>410</v>
      </c>
      <c r="D15" s="4" t="s">
        <v>417</v>
      </c>
      <c r="E15" s="4" t="s">
        <v>457</v>
      </c>
      <c r="F15" s="4"/>
      <c r="G15" s="4" t="s">
        <v>418</v>
      </c>
      <c r="H15" s="4"/>
      <c r="I15" s="4">
        <v>0</v>
      </c>
      <c r="J15" s="4">
        <v>1</v>
      </c>
      <c r="K15" s="4" t="s">
        <v>436</v>
      </c>
      <c r="L15" s="6">
        <v>22</v>
      </c>
      <c r="M15" s="6">
        <v>55</v>
      </c>
      <c r="N15" s="6">
        <v>0</v>
      </c>
      <c r="O15" s="6"/>
      <c r="P15" s="6">
        <v>44125.5218865741</v>
      </c>
      <c r="Q15" s="4"/>
      <c r="R15" s="4" t="s">
        <v>413</v>
      </c>
      <c r="S15" s="4"/>
      <c r="T15" s="4"/>
      <c r="U15" s="6" t="s">
        <v>437</v>
      </c>
    </row>
    <row r="16" ht="12.75" spans="1:21">
      <c r="A16" s="3">
        <v>44130.7689236111</v>
      </c>
      <c r="B16" s="4" t="s">
        <v>434</v>
      </c>
      <c r="C16" s="4" t="s">
        <v>410</v>
      </c>
      <c r="D16" s="4" t="s">
        <v>414</v>
      </c>
      <c r="E16" s="4" t="s">
        <v>458</v>
      </c>
      <c r="F16" s="4" t="s">
        <v>415</v>
      </c>
      <c r="G16" s="4" t="s">
        <v>416</v>
      </c>
      <c r="H16" s="4"/>
      <c r="I16" s="4">
        <v>0</v>
      </c>
      <c r="J16" s="4">
        <v>1</v>
      </c>
      <c r="K16" s="4" t="s">
        <v>436</v>
      </c>
      <c r="L16" s="6">
        <v>22</v>
      </c>
      <c r="M16" s="6">
        <v>55</v>
      </c>
      <c r="N16" s="6">
        <v>0</v>
      </c>
      <c r="O16" s="6"/>
      <c r="P16" s="6">
        <v>44125.5218865741</v>
      </c>
      <c r="Q16" s="4"/>
      <c r="R16" s="4" t="s">
        <v>413</v>
      </c>
      <c r="S16" s="4"/>
      <c r="T16" s="4"/>
      <c r="U16" s="6" t="s">
        <v>437</v>
      </c>
    </row>
    <row r="17" spans="1:21">
      <c r="A17" s="3">
        <v>44131.3473958333</v>
      </c>
      <c r="B17" s="4" t="s">
        <v>434</v>
      </c>
      <c r="C17" s="4" t="s">
        <v>410</v>
      </c>
      <c r="D17" s="4" t="s">
        <v>411</v>
      </c>
      <c r="E17" s="4" t="s">
        <v>459</v>
      </c>
      <c r="F17" s="5"/>
      <c r="G17" s="4" t="s">
        <v>412</v>
      </c>
      <c r="H17" s="4"/>
      <c r="I17" s="4">
        <v>0</v>
      </c>
      <c r="J17" s="4">
        <v>0</v>
      </c>
      <c r="K17" s="4" t="s">
        <v>436</v>
      </c>
      <c r="L17" s="6">
        <v>22</v>
      </c>
      <c r="M17" s="6">
        <v>55</v>
      </c>
      <c r="N17" s="6">
        <v>0</v>
      </c>
      <c r="O17" s="6"/>
      <c r="P17" s="7">
        <v>44125.5218865741</v>
      </c>
      <c r="Q17" s="4"/>
      <c r="R17" s="4" t="s">
        <v>413</v>
      </c>
      <c r="S17" s="5"/>
      <c r="T17" s="4"/>
      <c r="U17" s="6" t="s">
        <v>437</v>
      </c>
    </row>
  </sheetData>
  <hyperlinks>
    <hyperlink ref="G5" r:id="rId2" display="https://pbs.twimg.com/media/Ek_LbftU0AYjECc.jpg"/>
    <hyperlink ref="G9" r:id="rId3" display="https://pbs.twimg.com/media/ElB4l1-UwAE6hZH.jpg"/>
    <hyperlink ref="G10" r:id="rId4" display="https://pbs.twimg.com/media/ElHmXvtWMAAUrgA.jpg"/>
    <hyperlink ref="G11" r:id="rId5" display="https://pbs.twimg.com/media/ElIAjUfUYAEKVy0.jpg"/>
    <hyperlink ref="F17" r:id="rId6"/>
    <hyperlink ref="S17" r:id="rId7"/>
  </hyperlinks>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mujer puta OR zorra langes -fil</vt:lpstr>
      <vt:lpstr>#PongaleBigote langes -filterre</vt:lpstr>
      <vt:lpstr>#Puta langes -filterretweets -f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cp:lastModifiedBy>
  <dcterms:created xsi:type="dcterms:W3CDTF">2021-05-31T18:40:00Z</dcterms:created>
  <dcterms:modified xsi:type="dcterms:W3CDTF">2021-06-01T00:58:42Z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