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虎啸\Desktop\"/>
    </mc:Choice>
  </mc:AlternateContent>
  <xr:revisionPtr revIDLastSave="0" documentId="8_{EC96FBD1-C483-4CBA-9AA9-66577A2B5A45}" xr6:coauthVersionLast="45" xr6:coauthVersionMax="45" xr10:uidLastSave="{00000000-0000-0000-0000-000000000000}"/>
  <bookViews>
    <workbookView xWindow="-108" yWindow="-108" windowWidth="23256" windowHeight="12576" xr2:uid="{7AB6E839-B513-46B8-ACA2-E1BC3E6D7F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B6" i="1" s="1"/>
  <c r="B12" i="1"/>
  <c r="B11" i="1"/>
  <c r="B10" i="1"/>
  <c r="B9" i="1"/>
  <c r="G8" i="1"/>
  <c r="B8" i="1"/>
  <c r="B7" i="1"/>
  <c r="G6" i="1"/>
  <c r="G5" i="1"/>
  <c r="B5" i="1"/>
  <c r="G3" i="1"/>
  <c r="B4" i="1" l="1"/>
  <c r="D15" i="1" s="1"/>
  <c r="F15" i="1"/>
  <c r="C15" i="1" l="1"/>
  <c r="I4" i="1" s="1"/>
  <c r="E15" i="1"/>
  <c r="G15" i="1" s="1"/>
  <c r="I13" i="1" l="1"/>
  <c r="I3" i="1"/>
  <c r="I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B3" authorId="0" shapeId="0" xr:uid="{D9DB496D-9820-453D-BB18-FACFCAA04802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预估含量</t>
        </r>
      </text>
    </comment>
    <comment ref="H6" authorId="0" shapeId="0" xr:uid="{1213F0E6-A855-4064-B5AB-5DA45035FA60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减掉六偏中氧化钠含量</t>
        </r>
      </text>
    </comment>
    <comment ref="H12" authorId="0" shapeId="0" xr:uid="{431CCA3D-88E8-47DB-ADF7-F0A3416D2D43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理论加入量</t>
        </r>
      </text>
    </comment>
    <comment ref="B14" authorId="0" shapeId="0" xr:uid="{7462E7DA-FE75-461C-BD3A-F8B36B659E34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预估含量</t>
        </r>
      </text>
    </comment>
    <comment ref="B15" authorId="0" shapeId="0" xr:uid="{E40F8C35-B420-41C0-8DBF-2B88DB1B0A26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结晶水</t>
        </r>
      </text>
    </comment>
  </commentList>
</comments>
</file>

<file path=xl/sharedStrings.xml><?xml version="1.0" encoding="utf-8"?>
<sst xmlns="http://schemas.openxmlformats.org/spreadsheetml/2006/main" count="22" uniqueCount="21">
  <si>
    <t>结晶水</t>
  </si>
  <si>
    <t>氧化硅</t>
  </si>
  <si>
    <t>氧化铝</t>
  </si>
  <si>
    <t>其他</t>
  </si>
  <si>
    <t>硅铝比</t>
  </si>
  <si>
    <t>实测值</t>
  </si>
  <si>
    <t>高岭土</t>
  </si>
  <si>
    <t>石英</t>
  </si>
  <si>
    <t>钾长石</t>
  </si>
  <si>
    <t>钠长石</t>
  </si>
  <si>
    <t>滑石</t>
  </si>
  <si>
    <t>钙长石</t>
  </si>
  <si>
    <t>氧化铁</t>
  </si>
  <si>
    <t>氧化钛</t>
  </si>
  <si>
    <t>重金属</t>
  </si>
  <si>
    <t>六偏</t>
  </si>
  <si>
    <t>软水铝石</t>
  </si>
  <si>
    <t>碳氢硫化物</t>
  </si>
  <si>
    <t>品益份</t>
  </si>
  <si>
    <t xml:space="preserve">高岭土矿物成分预估表        </t>
    <phoneticPr fontId="2" type="noConversion"/>
  </si>
  <si>
    <t>119#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</si>
</sst>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%"/>
    <numFmt numFmtId="177" formatCode="0.000"/>
    <numFmt numFmtId="178" formatCode="0.0000"/>
    <numFmt numFmtId="179" formatCode="0.0000_ "/>
    <numFmt numFmtId="180" formatCode="0.000_ "/>
  </numFmts>
  <fonts count="11" x14ac:knownFonts="1">
    <font>
      <sz val="11"/>
      <color theme="1"/>
      <name val="等线"/>
      <family val="2"/>
      <charset val="134"/>
      <scheme val="minor"/>
    </font>
    <font>
      <sz val="14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3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2" borderId="5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10" fontId="5" fillId="0" borderId="9" xfId="0" applyNumberFormat="1" applyFont="1" applyBorder="1">
      <alignment vertical="center"/>
    </xf>
    <xf numFmtId="0" fontId="3" fillId="2" borderId="9" xfId="0" applyFont="1" applyFill="1" applyBorder="1">
      <alignment vertical="center"/>
    </xf>
    <xf numFmtId="2" fontId="3" fillId="2" borderId="9" xfId="0" applyNumberFormat="1" applyFont="1" applyFill="1" applyBorder="1">
      <alignment vertical="center"/>
    </xf>
    <xf numFmtId="0" fontId="4" fillId="3" borderId="10" xfId="0" applyFont="1" applyFill="1" applyBorder="1">
      <alignment vertical="center"/>
    </xf>
    <xf numFmtId="176" fontId="3" fillId="0" borderId="9" xfId="0" applyNumberFormat="1" applyFont="1" applyBorder="1">
      <alignment vertical="center"/>
    </xf>
    <xf numFmtId="176" fontId="3" fillId="4" borderId="9" xfId="0" applyNumberFormat="1" applyFont="1" applyFill="1" applyBorder="1">
      <alignment vertical="center"/>
    </xf>
    <xf numFmtId="176" fontId="4" fillId="3" borderId="11" xfId="0" applyNumberFormat="1" applyFont="1" applyFill="1" applyBorder="1">
      <alignment vertical="center"/>
    </xf>
    <xf numFmtId="176" fontId="5" fillId="3" borderId="10" xfId="0" applyNumberFormat="1" applyFont="1" applyFill="1" applyBorder="1">
      <alignment vertical="center"/>
    </xf>
    <xf numFmtId="176" fontId="4" fillId="3" borderId="10" xfId="0" applyNumberFormat="1" applyFont="1" applyFill="1" applyBorder="1">
      <alignment vertical="center"/>
    </xf>
    <xf numFmtId="177" fontId="3" fillId="2" borderId="9" xfId="0" applyNumberFormat="1" applyFont="1" applyFill="1" applyBorder="1">
      <alignment vertical="center"/>
    </xf>
    <xf numFmtId="176" fontId="5" fillId="5" borderId="9" xfId="0" applyNumberFormat="1" applyFont="1" applyFill="1" applyBorder="1">
      <alignment vertical="center"/>
    </xf>
    <xf numFmtId="0" fontId="3" fillId="0" borderId="12" xfId="0" applyFont="1" applyBorder="1">
      <alignment vertical="center"/>
    </xf>
    <xf numFmtId="176" fontId="6" fillId="6" borderId="13" xfId="0" applyNumberFormat="1" applyFont="1" applyFill="1" applyBorder="1">
      <alignment vertical="center"/>
    </xf>
    <xf numFmtId="178" fontId="3" fillId="0" borderId="13" xfId="0" applyNumberFormat="1" applyFont="1" applyBorder="1">
      <alignment vertical="center"/>
    </xf>
    <xf numFmtId="179" fontId="3" fillId="0" borderId="13" xfId="0" applyNumberFormat="1" applyFont="1" applyBorder="1">
      <alignment vertical="center"/>
    </xf>
    <xf numFmtId="177" fontId="3" fillId="4" borderId="13" xfId="0" applyNumberFormat="1" applyFont="1" applyFill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7" borderId="3" xfId="0" applyFill="1" applyBorder="1">
      <alignment vertical="center"/>
    </xf>
    <xf numFmtId="180" fontId="8" fillId="7" borderId="16" xfId="1" applyNumberFormat="1" applyFont="1" applyFill="1" applyBorder="1" applyAlignment="1">
      <alignment horizontal="center" vertical="center"/>
    </xf>
    <xf numFmtId="0" fontId="0" fillId="0" borderId="17" xfId="0" applyBorder="1">
      <alignment vertical="center"/>
    </xf>
  </cellXfs>
  <cellStyles count="2">
    <cellStyle name="常规" xfId="0" builtinId="0"/>
    <cellStyle name="常规 2" xfId="1" xr:uid="{585AA426-2F81-4960-A9F4-26199A22F1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3891-12DB-4A80-88BF-76EED92FB7DD}">
  <dimension ref="A1:I16"/>
  <sheetViews>
    <sheetView tabSelected="1" workbookViewId="0">
      <selection activeCell="L14" sqref="L14"/>
    </sheetView>
  </sheetViews>
  <sheetFormatPr defaultRowHeight="13.8" x14ac:dyDescent="0.25"/>
  <cols>
    <col min="9" max="9" width="8.88671875" customWidth="1"/>
  </cols>
  <sheetData>
    <row r="1" spans="1:9" ht="19.8" thickBot="1" x14ac:dyDescent="0.3">
      <c r="A1" s="1" t="s">
        <v>19</v>
      </c>
      <c r="B1" s="2"/>
      <c r="C1" s="2"/>
      <c r="D1" s="2"/>
      <c r="E1" s="2"/>
      <c r="F1" s="2"/>
      <c r="G1" s="2"/>
      <c r="H1" s="2"/>
      <c r="I1" s="3" t="s">
        <v>20</v>
      </c>
    </row>
    <row r="2" spans="1:9" ht="15.6" x14ac:dyDescent="0.25">
      <c r="A2" s="4"/>
      <c r="B2" s="5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7" t="s">
        <v>5</v>
      </c>
      <c r="I2" s="8"/>
    </row>
    <row r="3" spans="1:9" ht="15.6" x14ac:dyDescent="0.25">
      <c r="A3" s="9" t="s">
        <v>6</v>
      </c>
      <c r="B3" s="10">
        <v>0.91500000000000004</v>
      </c>
      <c r="C3" s="11">
        <v>0.13950000000000001</v>
      </c>
      <c r="D3" s="11">
        <v>0.46510000000000001</v>
      </c>
      <c r="E3" s="11">
        <v>0.39529999999999998</v>
      </c>
      <c r="F3" s="11"/>
      <c r="G3" s="12">
        <f t="shared" ref="G3:G6" si="0">(D3/60)/(E3/102)</f>
        <v>2.000177080698204</v>
      </c>
      <c r="H3" s="13"/>
      <c r="I3" s="8">
        <f>B3*(1-C3)/(1-C15)</f>
        <v>0.91451803146162958</v>
      </c>
    </row>
    <row r="4" spans="1:9" ht="15.6" x14ac:dyDescent="0.25">
      <c r="A4" s="9" t="s">
        <v>7</v>
      </c>
      <c r="B4" s="14">
        <f>1-B3-B5-B6-B7-B8-B9-B10-B14-B11-B12-B13</f>
        <v>4.6981786278488431E-3</v>
      </c>
      <c r="C4" s="11">
        <v>0</v>
      </c>
      <c r="D4" s="11">
        <v>1</v>
      </c>
      <c r="E4" s="11">
        <v>0</v>
      </c>
      <c r="F4" s="11"/>
      <c r="G4" s="12"/>
      <c r="H4" s="13"/>
      <c r="I4" s="8">
        <f>B4*(1-C4)/(1-C15)</f>
        <v>5.4569481718221057E-3</v>
      </c>
    </row>
    <row r="5" spans="1:9" ht="15.6" x14ac:dyDescent="0.25">
      <c r="A5" s="9" t="s">
        <v>8</v>
      </c>
      <c r="B5" s="15">
        <f t="shared" ref="B5:B12" si="1">H5/F5</f>
        <v>1.0532544378698223E-2</v>
      </c>
      <c r="C5" s="11">
        <v>0</v>
      </c>
      <c r="D5" s="11">
        <v>0.64700000000000002</v>
      </c>
      <c r="E5" s="11">
        <v>0.184</v>
      </c>
      <c r="F5" s="11">
        <v>0.16900000000000001</v>
      </c>
      <c r="G5" s="12">
        <f t="shared" si="0"/>
        <v>5.9777173913043482</v>
      </c>
      <c r="H5" s="16">
        <v>1.7799999999999999E-3</v>
      </c>
      <c r="I5" s="8"/>
    </row>
    <row r="6" spans="1:9" ht="15.6" x14ac:dyDescent="0.25">
      <c r="A6" s="9" t="s">
        <v>9</v>
      </c>
      <c r="B6" s="15">
        <f>H6/F6</f>
        <v>9.1293322062552824E-3</v>
      </c>
      <c r="C6" s="11">
        <v>0</v>
      </c>
      <c r="D6" s="11">
        <v>0.68700000000000006</v>
      </c>
      <c r="E6" s="11">
        <v>0.19470000000000001</v>
      </c>
      <c r="F6" s="11">
        <v>0.1183</v>
      </c>
      <c r="G6" s="12">
        <f t="shared" si="0"/>
        <v>5.9984591679506929</v>
      </c>
      <c r="H6" s="18">
        <f>I6-H12*0.3039</f>
        <v>1.08E-3</v>
      </c>
      <c r="I6" s="16">
        <v>1.08E-3</v>
      </c>
    </row>
    <row r="7" spans="1:9" ht="15.6" x14ac:dyDescent="0.25">
      <c r="A7" s="9" t="s">
        <v>10</v>
      </c>
      <c r="B7" s="15">
        <f t="shared" si="1"/>
        <v>3.6535433070866139E-3</v>
      </c>
      <c r="C7" s="11">
        <v>4.7600000000000003E-2</v>
      </c>
      <c r="D7" s="11">
        <v>0.63490000000000002</v>
      </c>
      <c r="E7" s="11">
        <v>0</v>
      </c>
      <c r="F7" s="11">
        <v>0.3175</v>
      </c>
      <c r="G7" s="12"/>
      <c r="H7" s="18">
        <v>1.16E-3</v>
      </c>
      <c r="I7" s="8"/>
    </row>
    <row r="8" spans="1:9" ht="15.6" x14ac:dyDescent="0.25">
      <c r="A8" s="9" t="s">
        <v>11</v>
      </c>
      <c r="B8" s="15">
        <f t="shared" si="1"/>
        <v>1.8686401480111008E-2</v>
      </c>
      <c r="C8" s="11">
        <v>0</v>
      </c>
      <c r="D8" s="11">
        <v>0.69499999999999995</v>
      </c>
      <c r="E8" s="11">
        <v>0.19689999999999999</v>
      </c>
      <c r="F8" s="11">
        <v>0.1081</v>
      </c>
      <c r="G8" s="12">
        <f>(D8/60)/(E8/102)</f>
        <v>6.0005078720162519</v>
      </c>
      <c r="H8" s="18">
        <v>2.0200000000000001E-3</v>
      </c>
      <c r="I8" s="8"/>
    </row>
    <row r="9" spans="1:9" ht="15.6" x14ac:dyDescent="0.25">
      <c r="A9" s="9" t="s">
        <v>12</v>
      </c>
      <c r="B9" s="15">
        <f t="shared" si="1"/>
        <v>2.5899999999999999E-3</v>
      </c>
      <c r="C9" s="11">
        <v>0</v>
      </c>
      <c r="D9" s="11">
        <v>0</v>
      </c>
      <c r="E9" s="11">
        <v>0</v>
      </c>
      <c r="F9" s="19">
        <v>1</v>
      </c>
      <c r="G9" s="11"/>
      <c r="H9" s="18">
        <v>2.5899999999999999E-3</v>
      </c>
      <c r="I9" s="8"/>
    </row>
    <row r="10" spans="1:9" ht="15.6" x14ac:dyDescent="0.25">
      <c r="A10" s="9" t="s">
        <v>13</v>
      </c>
      <c r="B10" s="15">
        <f t="shared" si="1"/>
        <v>7.0200000000000002E-3</v>
      </c>
      <c r="C10" s="11">
        <v>0</v>
      </c>
      <c r="D10" s="11">
        <v>0</v>
      </c>
      <c r="E10" s="11">
        <v>0</v>
      </c>
      <c r="F10" s="19">
        <v>1</v>
      </c>
      <c r="G10" s="11"/>
      <c r="H10" s="18">
        <v>7.0200000000000002E-3</v>
      </c>
      <c r="I10" s="8"/>
    </row>
    <row r="11" spans="1:9" ht="15.6" x14ac:dyDescent="0.25">
      <c r="A11" s="9" t="s">
        <v>14</v>
      </c>
      <c r="B11" s="15">
        <f t="shared" si="1"/>
        <v>2.9E-4</v>
      </c>
      <c r="C11" s="19"/>
      <c r="D11" s="11"/>
      <c r="E11" s="11"/>
      <c r="F11" s="11">
        <v>1</v>
      </c>
      <c r="G11" s="11"/>
      <c r="H11" s="18">
        <v>2.9E-4</v>
      </c>
      <c r="I11" s="8"/>
    </row>
    <row r="12" spans="1:9" ht="15.6" x14ac:dyDescent="0.25">
      <c r="A12" s="9" t="s">
        <v>15</v>
      </c>
      <c r="B12" s="20">
        <f t="shared" si="1"/>
        <v>0</v>
      </c>
      <c r="C12" s="19"/>
      <c r="D12" s="11"/>
      <c r="E12" s="11"/>
      <c r="F12" s="11">
        <v>1</v>
      </c>
      <c r="G12" s="11"/>
      <c r="H12" s="17">
        <v>0</v>
      </c>
      <c r="I12" s="8"/>
    </row>
    <row r="13" spans="1:9" ht="15.6" x14ac:dyDescent="0.25">
      <c r="A13" s="9" t="s">
        <v>16</v>
      </c>
      <c r="B13" s="20">
        <v>0.02</v>
      </c>
      <c r="C13" s="19">
        <v>0.1502</v>
      </c>
      <c r="D13" s="11"/>
      <c r="E13" s="11">
        <v>0.85</v>
      </c>
      <c r="F13" s="11"/>
      <c r="G13" s="11"/>
      <c r="H13" s="17"/>
      <c r="I13" s="8">
        <f>B13*(1-C13)/(1-C15)</f>
        <v>1.9740903544732673E-2</v>
      </c>
    </row>
    <row r="14" spans="1:9" ht="15.6" x14ac:dyDescent="0.25">
      <c r="A14" s="9" t="s">
        <v>17</v>
      </c>
      <c r="B14" s="20">
        <v>8.3999999999999995E-3</v>
      </c>
      <c r="C14" s="19">
        <v>1</v>
      </c>
      <c r="D14" s="11"/>
      <c r="E14" s="11"/>
      <c r="F14" s="11"/>
      <c r="G14" s="11"/>
      <c r="H14" s="18"/>
      <c r="I14" s="8"/>
    </row>
    <row r="15" spans="1:9" ht="16.2" thickBot="1" x14ac:dyDescent="0.3">
      <c r="A15" s="21" t="s">
        <v>0</v>
      </c>
      <c r="B15" s="22">
        <v>1.2E-2</v>
      </c>
      <c r="C15" s="23">
        <f>C3*B3+B4*C4+C14*B14+C13*B13</f>
        <v>0.13904650000000002</v>
      </c>
      <c r="D15" s="23">
        <f>D3*B3+D4*B4+D5*B5+D6*B6+D7*B7+D8*B8</f>
        <v>0.45865776974091044</v>
      </c>
      <c r="E15" s="23">
        <f>E3*B3+E4*B4+E5*B5+E6*B6+E7*B7+E8*B8+E13*B13</f>
        <v>0.38609432159767226</v>
      </c>
      <c r="F15" s="24">
        <f>SUM(H5:H12)</f>
        <v>1.5939999999999996E-2</v>
      </c>
      <c r="G15" s="25">
        <f>(D15/60)/(E15/102)</f>
        <v>2.0195018806105347</v>
      </c>
      <c r="H15" s="26" t="s">
        <v>18</v>
      </c>
      <c r="I15" s="27">
        <f>I3+I13</f>
        <v>0.93425893500636226</v>
      </c>
    </row>
    <row r="16" spans="1:9" ht="14.4" thickBot="1" x14ac:dyDescent="0.3">
      <c r="A16" s="28"/>
      <c r="B16" s="29"/>
      <c r="C16" s="30">
        <v>13.9</v>
      </c>
      <c r="D16" s="29"/>
      <c r="E16" s="29"/>
      <c r="F16" s="29"/>
      <c r="G16" s="31">
        <v>2.02</v>
      </c>
      <c r="H16" s="29"/>
      <c r="I16" s="32"/>
    </row>
  </sheetData>
  <mergeCells count="1">
    <mergeCell ref="A1:H1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虎啸</dc:creator>
  <cp:lastModifiedBy>虎啸</cp:lastModifiedBy>
  <dcterms:created xsi:type="dcterms:W3CDTF">2020-01-16T04:59:21Z</dcterms:created>
  <dcterms:modified xsi:type="dcterms:W3CDTF">2020-01-16T05:10:56Z</dcterms:modified>
</cp:coreProperties>
</file>