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0" documentId="8_{8CF8544F-2A32-4C78-B648-CF58D8460190}"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5" i="11" l="1"/>
  <c r="BT4" i="11" s="1"/>
  <c r="BT6" i="11"/>
  <c r="BM5" i="11"/>
  <c r="BM4" i="11" s="1"/>
  <c r="BN5" i="11"/>
  <c r="BO5" i="11" s="1"/>
  <c r="BM6" i="11"/>
  <c r="F27" i="11"/>
  <c r="E34" i="11"/>
  <c r="F33" i="11"/>
  <c r="E33" i="11"/>
  <c r="F34" i="11" s="1"/>
  <c r="F32" i="11"/>
  <c r="E32" i="11"/>
  <c r="H33" i="11"/>
  <c r="H31" i="11"/>
  <c r="E10" i="11"/>
  <c r="F10" i="11" s="1"/>
  <c r="E11" i="11"/>
  <c r="F11" i="11" s="1"/>
  <c r="H7" i="11"/>
  <c r="BU5" i="11" l="1"/>
  <c r="BP5" i="11"/>
  <c r="BO6" i="11"/>
  <c r="BN6" i="11"/>
  <c r="H34" i="11"/>
  <c r="E13" i="11"/>
  <c r="E15" i="11" s="1"/>
  <c r="E9" i="11"/>
  <c r="BV5" i="11" l="1"/>
  <c r="BU6" i="11"/>
  <c r="BQ5" i="11"/>
  <c r="BP6" i="11"/>
  <c r="F22" i="11"/>
  <c r="H22" i="11" s="1"/>
  <c r="F9" i="11"/>
  <c r="F15" i="11"/>
  <c r="E16" i="11"/>
  <c r="F16" i="11" s="1"/>
  <c r="E17" i="11" s="1"/>
  <c r="F17" i="11" s="1"/>
  <c r="E18" i="11" s="1"/>
  <c r="F18" i="11" s="1"/>
  <c r="E19" i="11" s="1"/>
  <c r="E23" i="11"/>
  <c r="F23" i="11" s="1"/>
  <c r="E24" i="11" s="1"/>
  <c r="F24" i="11" s="1"/>
  <c r="E25" i="11" s="1"/>
  <c r="F25" i="11" s="1"/>
  <c r="E27" i="11" s="1"/>
  <c r="E28" i="11" s="1"/>
  <c r="I5" i="11"/>
  <c r="H26" i="11"/>
  <c r="H20" i="11"/>
  <c r="H14" i="11"/>
  <c r="H8" i="11"/>
  <c r="BW5" i="11" l="1"/>
  <c r="BV6" i="11"/>
  <c r="BR5" i="11"/>
  <c r="BQ6" i="11"/>
  <c r="F28" i="11"/>
  <c r="H28" i="11" s="1"/>
  <c r="E29" i="11"/>
  <c r="I6" i="11"/>
  <c r="BX5" i="11" l="1"/>
  <c r="BW6" i="11"/>
  <c r="BS5" i="11"/>
  <c r="BS6" i="11" s="1"/>
  <c r="BR6" i="11"/>
  <c r="F29" i="11"/>
  <c r="H29" i="11" s="1"/>
  <c r="H9" i="11"/>
  <c r="H27" i="11"/>
  <c r="H25" i="11"/>
  <c r="H10" i="11"/>
  <c r="H23" i="11"/>
  <c r="H15" i="11"/>
  <c r="F13" i="11"/>
  <c r="H13" i="11" s="1"/>
  <c r="E12" i="11"/>
  <c r="J5" i="11"/>
  <c r="K5" i="11" s="1"/>
  <c r="L5" i="11" s="1"/>
  <c r="M5" i="11" s="1"/>
  <c r="N5" i="11" s="1"/>
  <c r="O5" i="11" s="1"/>
  <c r="P5" i="11" s="1"/>
  <c r="I4" i="11"/>
  <c r="BY5" i="11" l="1"/>
  <c r="BX6" i="11"/>
  <c r="E30" i="11"/>
  <c r="H24" i="11"/>
  <c r="H16" i="11"/>
  <c r="H11" i="11"/>
  <c r="F12" i="11"/>
  <c r="H12" i="11" s="1"/>
  <c r="P4" i="11"/>
  <c r="Q5" i="11"/>
  <c r="R5" i="11" s="1"/>
  <c r="S5" i="11" s="1"/>
  <c r="T5" i="11" s="1"/>
  <c r="U5" i="11" s="1"/>
  <c r="V5" i="11" s="1"/>
  <c r="W5" i="11" s="1"/>
  <c r="J6" i="11"/>
  <c r="BY6" i="11" l="1"/>
  <c r="BZ5" i="11"/>
  <c r="BZ6" i="11" s="1"/>
  <c r="F30" i="11"/>
  <c r="H30" i="11" s="1"/>
  <c r="F19" i="11"/>
  <c r="H18" i="11"/>
  <c r="H17" i="11"/>
  <c r="W4" i="11"/>
  <c r="X5" i="11"/>
  <c r="Y5" i="11" s="1"/>
  <c r="Z5" i="11" s="1"/>
  <c r="AA5" i="11" s="1"/>
  <c r="AB5" i="11" s="1"/>
  <c r="AC5" i="11" s="1"/>
  <c r="AD5" i="11" s="1"/>
  <c r="K6" i="11"/>
  <c r="H32" i="11" l="1"/>
  <c r="H19" i="11"/>
  <c r="E21" i="11"/>
  <c r="AE5" i="11"/>
  <c r="AF5" i="11" s="1"/>
  <c r="AG5" i="11" s="1"/>
  <c r="AH5" i="11" s="1"/>
  <c r="AI5" i="11" s="1"/>
  <c r="AJ5" i="11" s="1"/>
  <c r="AD4" i="11"/>
  <c r="L6" i="11"/>
  <c r="F21" i="11" l="1"/>
  <c r="H21"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<sst xmlns="http://schemas.openxmlformats.org/spreadsheetml/2006/main" count="89" uniqueCount="66">
  <si>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</si>
  <si>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</si>
  <si>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</si>
  <si>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</si>
  <si>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</si>
  <si>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</si>
  <si>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</si>
  <si>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</si>
  <si>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</si>
  <si>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</si>
  <si>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</si>
  <si>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</si>
  <si>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</si>
  <si>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</si>
  <si>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</si>
  <si>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</si>
  <si>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</si>
  <si>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</si>
  <si>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</si>
  <si>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</si>
  <si>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</si>
  <si>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</si>
  <si>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</si>
  <si>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</si>
  <si>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</si>
  <si>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</si>
  <si>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</si>
  <si>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</si>
  <si>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</si>
  <si>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</si>
  <si>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</si>
  <si>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</si>
  <si>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</si>
  <si>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</si>
  <si>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</si>
  <si>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1: Análisis de Requerimientos</t>
  </si>
  <si>
    <t>Entrevistas con directivos y personal de servicio</t>
  </si>
  <si>
    <t>Entrevistas con clientes potenciales</t>
  </si>
  <si>
    <t>Revisión de procesos actuales de la empresa</t>
  </si>
  <si>
    <t>Identificación de oportunidades y necesidades específicas</t>
  </si>
  <si>
    <t>Elaboración de listado de requerimientos alcanzables</t>
  </si>
  <si>
    <t>Angel</t>
  </si>
  <si>
    <t>Fase 2: Diseño de Solución</t>
  </si>
  <si>
    <t>Creación de categorías de requerimientos funcionales</t>
  </si>
  <si>
    <t>Creación de requerimientos de diseño</t>
  </si>
  <si>
    <t>Elaboración del diagrama de navegación de la app</t>
  </si>
  <si>
    <t>Revisión de diseño y ajuste de funcionalidades</t>
  </si>
  <si>
    <t>Entrega del documento de diseño de solución</t>
  </si>
  <si>
    <t>Fase 3: Construcción</t>
  </si>
  <si>
    <t>Programación de los componentes funcionales y pantallas de la app</t>
  </si>
  <si>
    <t>Diseño visual de cada componente alineado a la identidad gráfica</t>
  </si>
  <si>
    <t>Validación de la complejidad de cada componente</t>
  </si>
  <si>
    <t>Documentación del código y versión del desarrollo</t>
  </si>
  <si>
    <t>Entrega de archivos de programación y diseño editables</t>
  </si>
  <si>
    <t>Fase 4: Pruebas</t>
  </si>
  <si>
    <t>Creación de prototipos funcionales en simuladores de iOS</t>
  </si>
  <si>
    <t>Realización de pruebas de funcionamiento de componentes</t>
  </si>
  <si>
    <t>Realización de pruebas de integración</t>
  </si>
  <si>
    <t>Documentación de resultados de pruebas</t>
  </si>
  <si>
    <t>Fase 5: Integración</t>
  </si>
  <si>
    <t>Integración de los prototipos y componentes funcionales y de diseño en una sola app</t>
  </si>
  <si>
    <t>Realización de pruebas finales de integración</t>
  </si>
  <si>
    <t>Entrega final de la app completa y funcional</t>
  </si>
  <si>
    <t xml:space="preserve">Desarrollo de App Pilarte Reformer </t>
  </si>
  <si>
    <t xml:space="preserve">Pilarte Reformer </t>
  </si>
  <si>
    <t xml:space="preserve">Angel Gadiel Garcia Nuñez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</si>
</sst>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 &quot;de&quot;\ mmmm\ &quot;de&quot;\ yyyy"/>
    <numFmt numFmtId="170" formatCode="d"/>
    <numFmt numFmtId="171" formatCode="dd\-mm\-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2" borderId="2" xfId="10"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7" fillId="3" borderId="2" xfId="10"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7" fillId="10" borderId="2" xfId="10"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9" borderId="2" xfId="10" applyFill="1">
      <alignment horizontal="center" vertical="center"/>
    </xf>
    <xf numFmtId="0" fontId="8" fillId="0" borderId="0" xfId="6" applyAlignment="1">
      <alignment wrapText="1"/>
    </xf>
    <xf numFmtId="0" fontId="0" fillId="0" borderId="10" xfId="0" applyBorder="1" applyAlignment="1">
      <alignment wrapText="1"/>
    </xf>
    <xf numFmtId="0" fontId="6" fillId="12" borderId="1" xfId="0" applyFont="1" applyFill="1" applyBorder="1" applyAlignment="1">
      <alignment horizontal="left" vertical="center" wrapText="1"/>
    </xf>
    <xf numFmtId="0" fontId="5" fillId="7" borderId="2" xfId="0" applyFont="1" applyFill="1" applyBorder="1" applyAlignment="1">
      <alignment horizontal="left" vertical="center" wrapText="1"/>
    </xf>
    <xf numFmtId="0" fontId="7" fillId="2" borderId="2" xfId="12" applyFill="1" applyAlignment="1">
      <alignment horizontal="left" vertical="center" wrapText="1"/>
    </xf>
    <xf numFmtId="0" fontId="5" fillId="8" borderId="2" xfId="0" applyFont="1" applyFill="1" applyBorder="1" applyAlignment="1">
      <alignment horizontal="left" vertical="center" wrapText="1"/>
    </xf>
    <xf numFmtId="0" fontId="7" fillId="3" borderId="2" xfId="12" applyFill="1" applyAlignment="1">
      <alignment horizontal="left" vertical="center" wrapText="1"/>
    </xf>
    <xf numFmtId="0" fontId="5" fillId="5" borderId="2" xfId="11" applyFont="1" applyFill="1" applyAlignment="1">
      <alignment horizontal="left" vertical="center" wrapText="1"/>
    </xf>
    <xf numFmtId="0" fontId="7" fillId="10" borderId="2" xfId="12" applyFill="1" applyAlignment="1">
      <alignment horizontal="left" vertical="center" wrapText="1"/>
    </xf>
    <xf numFmtId="0" fontId="5" fillId="4" borderId="2" xfId="0" applyFont="1" applyFill="1" applyBorder="1" applyAlignment="1">
      <alignment horizontal="left" vertical="center" wrapText="1"/>
    </xf>
    <xf numFmtId="0" fontId="7" fillId="9" borderId="2" xfId="12" applyFill="1" applyAlignment="1">
      <alignment horizontal="left" vertical="center" wrapText="1"/>
    </xf>
    <xf numFmtId="0" fontId="5" fillId="44" borderId="2" xfId="0" applyFont="1" applyFill="1" applyBorder="1" applyAlignment="1">
      <alignment horizontal="left" vertical="center" wrapText="1"/>
    </xf>
    <xf numFmtId="0" fontId="7" fillId="44" borderId="2" xfId="11" applyFill="1">
      <alignment horizontal="center" vertical="center"/>
    </xf>
    <xf numFmtId="9" fontId="4" fillId="44" borderId="2" xfId="2" applyFont="1" applyFill="1" applyBorder="1" applyAlignment="1">
      <alignment horizontal="center" vertical="center"/>
    </xf>
    <xf numFmtId="171" fontId="0" fillId="44" borderId="2" xfId="0" applyNumberFormat="1" applyFill="1" applyBorder="1" applyAlignment="1">
      <alignment horizontal="center" vertical="center"/>
    </xf>
    <xf numFmtId="171" fontId="4" fillId="44" borderId="2" xfId="0" applyNumberFormat="1" applyFont="1" applyFill="1" applyBorder="1" applyAlignment="1">
      <alignment horizontal="center" vertical="center"/>
    </xf>
    <xf numFmtId="0" fontId="7" fillId="45" borderId="2" xfId="12" applyFill="1" applyAlignment="1">
      <alignment horizontal="left" vertical="center" wrapText="1"/>
    </xf>
    <xf numFmtId="0" fontId="7" fillId="45" borderId="2" xfId="11" applyFill="1">
      <alignment horizontal="center" vertical="center"/>
    </xf>
    <xf numFmtId="9" fontId="4" fillId="45" borderId="2" xfId="2" applyFont="1" applyFill="1" applyBorder="1" applyAlignment="1">
      <alignment horizontal="center" vertical="center"/>
    </xf>
    <xf numFmtId="171" fontId="7" fillId="45" borderId="2" xfId="10" applyFill="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4"/>
  <sheetViews>
    <sheetView showGridLines="0" tabSelected="1" showRuler="0" zoomScale="93" zoomScaleNormal="100" zoomScalePageLayoutView="70" workbookViewId="0">
      <pane ySplit="6" topLeftCell="A7" activePane="bottomLeft" state="frozen"/>
      <selection pane="bottomLeft" activeCell="W3" sqref="W3"/>
    </sheetView>
  </sheetViews>
  <sheetFormatPr baseColWidth="10" defaultColWidth="9.140625" defaultRowHeight="32.25" customHeight="1" x14ac:dyDescent="0.25"/>
  <cols>
    <col min="1" max="1" width="2.7109375" style="31" customWidth="1"/>
    <col min="2" max="2" width="33.42578125" style="33"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2" width="3.28515625" customWidth="1"/>
    <col min="63" max="78" width="2.7109375" bestFit="1" customWidth="1"/>
  </cols>
  <sheetData>
    <row r="1" spans="1:78" ht="32.25" customHeight="1" x14ac:dyDescent="0.45">
      <c r="A1" s="32" t="s">
        <v>0</v>
      </c>
      <c r="B1" s="34" t="s">
        <v>63</v>
      </c>
      <c r="C1" s="1"/>
      <c r="D1" s="2"/>
      <c r="E1" s="4"/>
      <c r="F1" s="20"/>
      <c r="H1" s="2"/>
      <c r="I1" s="43"/>
    </row>
    <row r="2" spans="1:78" ht="32.25" customHeight="1" x14ac:dyDescent="0.3">
      <c r="A2" s="31" t="s">
        <v>1</v>
      </c>
      <c r="B2" s="61" t="s">
        <v>64</v>
      </c>
      <c r="I2" s="44"/>
    </row>
    <row r="3" spans="1:78" ht="32.25" customHeight="1" x14ac:dyDescent="0.25">
      <c r="A3" s="31" t="s">
        <v>2</v>
      </c>
      <c r="B3" s="33" t="s">
        <v>65</v>
      </c>
      <c r="C3" s="85" t="s">
        <v>13</v>
      </c>
      <c r="D3" s="86"/>
      <c r="E3" s="84">
        <v>45708</v>
      </c>
      <c r="F3" s="84"/>
    </row>
    <row r="4" spans="1:78" ht="32.25" customHeight="1" x14ac:dyDescent="0.25">
      <c r="A4" s="32" t="s">
        <v>3</v>
      </c>
      <c r="C4" s="85" t="s">
        <v>14</v>
      </c>
      <c r="D4" s="86"/>
      <c r="E4" s="6">
        <v>1</v>
      </c>
      <c r="I4" s="81">
        <f>I5</f>
        <v>45705</v>
      </c>
      <c r="J4" s="82"/>
      <c r="K4" s="82"/>
      <c r="L4" s="82"/>
      <c r="M4" s="82"/>
      <c r="N4" s="82"/>
      <c r="O4" s="83"/>
      <c r="P4" s="81">
        <f>P5</f>
        <v>45712</v>
      </c>
      <c r="Q4" s="82"/>
      <c r="R4" s="82"/>
      <c r="S4" s="82"/>
      <c r="T4" s="82"/>
      <c r="U4" s="82"/>
      <c r="V4" s="83"/>
      <c r="W4" s="81">
        <f>W5</f>
        <v>45719</v>
      </c>
      <c r="X4" s="82"/>
      <c r="Y4" s="82"/>
      <c r="Z4" s="82"/>
      <c r="AA4" s="82"/>
      <c r="AB4" s="82"/>
      <c r="AC4" s="83"/>
      <c r="AD4" s="81">
        <f>AD5</f>
        <v>45726</v>
      </c>
      <c r="AE4" s="82"/>
      <c r="AF4" s="82"/>
      <c r="AG4" s="82"/>
      <c r="AH4" s="82"/>
      <c r="AI4" s="82"/>
      <c r="AJ4" s="83"/>
      <c r="AK4" s="81">
        <f>AK5</f>
        <v>45733</v>
      </c>
      <c r="AL4" s="82"/>
      <c r="AM4" s="82"/>
      <c r="AN4" s="82"/>
      <c r="AO4" s="82"/>
      <c r="AP4" s="82"/>
      <c r="AQ4" s="83"/>
      <c r="AR4" s="81">
        <f>AR5</f>
        <v>45740</v>
      </c>
      <c r="AS4" s="82"/>
      <c r="AT4" s="82"/>
      <c r="AU4" s="82"/>
      <c r="AV4" s="82"/>
      <c r="AW4" s="82"/>
      <c r="AX4" s="83"/>
      <c r="AY4" s="81">
        <f>AY5</f>
        <v>45747</v>
      </c>
      <c r="AZ4" s="82"/>
      <c r="BA4" s="82"/>
      <c r="BB4" s="82"/>
      <c r="BC4" s="82"/>
      <c r="BD4" s="82"/>
      <c r="BE4" s="83"/>
      <c r="BF4" s="81">
        <f>BF5</f>
        <v>45754</v>
      </c>
      <c r="BG4" s="82"/>
      <c r="BH4" s="82"/>
      <c r="BI4" s="82"/>
      <c r="BJ4" s="82"/>
      <c r="BK4" s="82"/>
      <c r="BL4" s="83"/>
      <c r="BM4" s="81">
        <f>BM5</f>
        <v>45761</v>
      </c>
      <c r="BN4" s="82"/>
      <c r="BO4" s="82"/>
      <c r="BP4" s="82"/>
      <c r="BQ4" s="82"/>
      <c r="BR4" s="82"/>
      <c r="BS4" s="83"/>
      <c r="BT4" s="81">
        <f>BT5</f>
        <v>45768</v>
      </c>
      <c r="BU4" s="82"/>
      <c r="BV4" s="82"/>
      <c r="BW4" s="82"/>
      <c r="BX4" s="82"/>
      <c r="BY4" s="82"/>
      <c r="BZ4" s="83"/>
    </row>
    <row r="5" spans="1:78" ht="32.25" customHeight="1" x14ac:dyDescent="0.25">
      <c r="A5" s="32" t="s">
        <v>4</v>
      </c>
      <c r="B5" s="62"/>
      <c r="C5" s="42"/>
      <c r="D5" s="42"/>
      <c r="E5" s="42"/>
      <c r="F5" s="42"/>
      <c r="G5" s="42"/>
      <c r="I5" s="46">
        <f>Inicio_del_proyecto-WEEKDAY(Inicio_del_proyecto,1)+2+7*(Semana_para_mostrar-1)</f>
        <v>45705</v>
      </c>
      <c r="J5" s="47">
        <f>I5+1</f>
        <v>45706</v>
      </c>
      <c r="K5" s="47">
        <f t="shared" ref="K5:AX5" si="0">J5+1</f>
        <v>45707</v>
      </c>
      <c r="L5" s="47">
        <f t="shared" si="0"/>
        <v>45708</v>
      </c>
      <c r="M5" s="47">
        <f t="shared" si="0"/>
        <v>45709</v>
      </c>
      <c r="N5" s="47">
        <f t="shared" si="0"/>
        <v>45710</v>
      </c>
      <c r="O5" s="48">
        <f t="shared" si="0"/>
        <v>45711</v>
      </c>
      <c r="P5" s="46">
        <f>O5+1</f>
        <v>45712</v>
      </c>
      <c r="Q5" s="47">
        <f>P5+1</f>
        <v>45713</v>
      </c>
      <c r="R5" s="47">
        <f t="shared" si="0"/>
        <v>45714</v>
      </c>
      <c r="S5" s="47">
        <f t="shared" si="0"/>
        <v>45715</v>
      </c>
      <c r="T5" s="47">
        <f t="shared" si="0"/>
        <v>45716</v>
      </c>
      <c r="U5" s="47">
        <f t="shared" si="0"/>
        <v>45717</v>
      </c>
      <c r="V5" s="48">
        <f t="shared" si="0"/>
        <v>45718</v>
      </c>
      <c r="W5" s="46">
        <f>V5+1</f>
        <v>45719</v>
      </c>
      <c r="X5" s="47">
        <f>W5+1</f>
        <v>45720</v>
      </c>
      <c r="Y5" s="47">
        <f t="shared" si="0"/>
        <v>45721</v>
      </c>
      <c r="Z5" s="47">
        <f t="shared" si="0"/>
        <v>45722</v>
      </c>
      <c r="AA5" s="47">
        <f t="shared" si="0"/>
        <v>45723</v>
      </c>
      <c r="AB5" s="47">
        <f t="shared" si="0"/>
        <v>45724</v>
      </c>
      <c r="AC5" s="48">
        <f t="shared" si="0"/>
        <v>45725</v>
      </c>
      <c r="AD5" s="46">
        <f>AC5+1</f>
        <v>45726</v>
      </c>
      <c r="AE5" s="47">
        <f>AD5+1</f>
        <v>45727</v>
      </c>
      <c r="AF5" s="47">
        <f t="shared" si="0"/>
        <v>45728</v>
      </c>
      <c r="AG5" s="47">
        <f t="shared" si="0"/>
        <v>45729</v>
      </c>
      <c r="AH5" s="47">
        <f t="shared" si="0"/>
        <v>45730</v>
      </c>
      <c r="AI5" s="47">
        <f t="shared" si="0"/>
        <v>45731</v>
      </c>
      <c r="AJ5" s="48">
        <f t="shared" si="0"/>
        <v>45732</v>
      </c>
      <c r="AK5" s="46">
        <f>AJ5+1</f>
        <v>45733</v>
      </c>
      <c r="AL5" s="47">
        <f>AK5+1</f>
        <v>45734</v>
      </c>
      <c r="AM5" s="47">
        <f t="shared" si="0"/>
        <v>45735</v>
      </c>
      <c r="AN5" s="47">
        <f t="shared" si="0"/>
        <v>45736</v>
      </c>
      <c r="AO5" s="47">
        <f t="shared" si="0"/>
        <v>45737</v>
      </c>
      <c r="AP5" s="47">
        <f t="shared" si="0"/>
        <v>45738</v>
      </c>
      <c r="AQ5" s="48">
        <f t="shared" si="0"/>
        <v>45739</v>
      </c>
      <c r="AR5" s="46">
        <f>AQ5+1</f>
        <v>45740</v>
      </c>
      <c r="AS5" s="47">
        <f>AR5+1</f>
        <v>45741</v>
      </c>
      <c r="AT5" s="47">
        <f t="shared" si="0"/>
        <v>45742</v>
      </c>
      <c r="AU5" s="47">
        <f t="shared" si="0"/>
        <v>45743</v>
      </c>
      <c r="AV5" s="47">
        <f t="shared" si="0"/>
        <v>45744</v>
      </c>
      <c r="AW5" s="47">
        <f t="shared" si="0"/>
        <v>45745</v>
      </c>
      <c r="AX5" s="48">
        <f t="shared" si="0"/>
        <v>45746</v>
      </c>
      <c r="AY5" s="46">
        <f>AX5+1</f>
        <v>45747</v>
      </c>
      <c r="AZ5" s="47">
        <f>AY5+1</f>
        <v>45748</v>
      </c>
      <c r="BA5" s="47">
        <f t="shared" ref="BA5:BE5" si="1">AZ5+1</f>
        <v>45749</v>
      </c>
      <c r="BB5" s="47">
        <f t="shared" si="1"/>
        <v>45750</v>
      </c>
      <c r="BC5" s="47">
        <f t="shared" si="1"/>
        <v>45751</v>
      </c>
      <c r="BD5" s="47">
        <f t="shared" si="1"/>
        <v>45752</v>
      </c>
      <c r="BE5" s="48">
        <f t="shared" si="1"/>
        <v>45753</v>
      </c>
      <c r="BF5" s="46">
        <f>BE5+1</f>
        <v>45754</v>
      </c>
      <c r="BG5" s="47">
        <f>BF5+1</f>
        <v>45755</v>
      </c>
      <c r="BH5" s="47">
        <f t="shared" ref="BH5:BL5" si="2">BG5+1</f>
        <v>45756</v>
      </c>
      <c r="BI5" s="47">
        <f t="shared" si="2"/>
        <v>45757</v>
      </c>
      <c r="BJ5" s="47">
        <f t="shared" si="2"/>
        <v>45758</v>
      </c>
      <c r="BK5" s="47">
        <f t="shared" si="2"/>
        <v>45759</v>
      </c>
      <c r="BL5" s="48">
        <f t="shared" si="2"/>
        <v>45760</v>
      </c>
      <c r="BM5" s="46">
        <f>BL5+1</f>
        <v>45761</v>
      </c>
      <c r="BN5" s="47">
        <f>BM5+1</f>
        <v>45762</v>
      </c>
      <c r="BO5" s="47">
        <f t="shared" ref="BO5" si="3">BN5+1</f>
        <v>45763</v>
      </c>
      <c r="BP5" s="47">
        <f t="shared" ref="BP5" si="4">BO5+1</f>
        <v>45764</v>
      </c>
      <c r="BQ5" s="47">
        <f t="shared" ref="BQ5" si="5">BP5+1</f>
        <v>45765</v>
      </c>
      <c r="BR5" s="47">
        <f t="shared" ref="BR5" si="6">BQ5+1</f>
        <v>45766</v>
      </c>
      <c r="BS5" s="48">
        <f t="shared" ref="BS5" si="7">BR5+1</f>
        <v>45767</v>
      </c>
      <c r="BT5" s="46">
        <f>BS5+1</f>
        <v>45768</v>
      </c>
      <c r="BU5" s="47">
        <f>BT5+1</f>
        <v>45769</v>
      </c>
      <c r="BV5" s="47">
        <f t="shared" ref="BV5" si="8">BU5+1</f>
        <v>45770</v>
      </c>
      <c r="BW5" s="47">
        <f t="shared" ref="BW5" si="9">BV5+1</f>
        <v>45771</v>
      </c>
      <c r="BX5" s="47">
        <f t="shared" ref="BX5" si="10">BW5+1</f>
        <v>45772</v>
      </c>
      <c r="BY5" s="47">
        <f t="shared" ref="BY5" si="11">BX5+1</f>
        <v>45773</v>
      </c>
      <c r="BZ5" s="48">
        <f t="shared" ref="BZ5" si="12">BY5+1</f>
        <v>45774</v>
      </c>
    </row>
    <row r="6" spans="1:78" ht="36" customHeight="1" thickBot="1" x14ac:dyDescent="0.3">
      <c r="A6" s="32" t="s">
        <v>5</v>
      </c>
      <c r="B6" s="63" t="s">
        <v>12</v>
      </c>
      <c r="C6" s="7" t="s">
        <v>15</v>
      </c>
      <c r="D6" s="7" t="s">
        <v>16</v>
      </c>
      <c r="E6" s="7" t="s">
        <v>17</v>
      </c>
      <c r="F6" s="7" t="s">
        <v>18</v>
      </c>
      <c r="G6" s="7"/>
      <c r="H6" s="7" t="s">
        <v>19</v>
      </c>
      <c r="I6" s="8" t="str">
        <f t="shared" ref="I6:AN6" si="13">LEFT(TEXT(I5,"ddd"),1)</f>
        <v>l</v>
      </c>
      <c r="J6" s="8" t="str">
        <f t="shared" si="13"/>
        <v>m</v>
      </c>
      <c r="K6" s="8" t="str">
        <f t="shared" si="13"/>
        <v>m</v>
      </c>
      <c r="L6" s="8" t="str">
        <f t="shared" si="13"/>
        <v>j</v>
      </c>
      <c r="M6" s="8" t="str">
        <f t="shared" si="13"/>
        <v>v</v>
      </c>
      <c r="N6" s="8" t="str">
        <f t="shared" si="13"/>
        <v>s</v>
      </c>
      <c r="O6" s="8" t="str">
        <f t="shared" si="13"/>
        <v>d</v>
      </c>
      <c r="P6" s="8" t="str">
        <f t="shared" si="13"/>
        <v>l</v>
      </c>
      <c r="Q6" s="8" t="str">
        <f t="shared" si="13"/>
        <v>m</v>
      </c>
      <c r="R6" s="8" t="str">
        <f t="shared" si="13"/>
        <v>m</v>
      </c>
      <c r="S6" s="8" t="str">
        <f t="shared" si="13"/>
        <v>j</v>
      </c>
      <c r="T6" s="8" t="str">
        <f t="shared" si="13"/>
        <v>v</v>
      </c>
      <c r="U6" s="8" t="str">
        <f t="shared" si="13"/>
        <v>s</v>
      </c>
      <c r="V6" s="8" t="str">
        <f t="shared" si="13"/>
        <v>d</v>
      </c>
      <c r="W6" s="8" t="str">
        <f t="shared" si="13"/>
        <v>l</v>
      </c>
      <c r="X6" s="8" t="str">
        <f t="shared" si="13"/>
        <v>m</v>
      </c>
      <c r="Y6" s="8" t="str">
        <f t="shared" si="13"/>
        <v>m</v>
      </c>
      <c r="Z6" s="8" t="str">
        <f t="shared" si="13"/>
        <v>j</v>
      </c>
      <c r="AA6" s="8" t="str">
        <f t="shared" si="13"/>
        <v>v</v>
      </c>
      <c r="AB6" s="8" t="str">
        <f t="shared" si="13"/>
        <v>s</v>
      </c>
      <c r="AC6" s="8" t="str">
        <f t="shared" si="13"/>
        <v>d</v>
      </c>
      <c r="AD6" s="8" t="str">
        <f t="shared" si="13"/>
        <v>l</v>
      </c>
      <c r="AE6" s="8" t="str">
        <f t="shared" si="13"/>
        <v>m</v>
      </c>
      <c r="AF6" s="8" t="str">
        <f t="shared" si="13"/>
        <v>m</v>
      </c>
      <c r="AG6" s="8" t="str">
        <f t="shared" si="13"/>
        <v>j</v>
      </c>
      <c r="AH6" s="8" t="str">
        <f t="shared" si="13"/>
        <v>v</v>
      </c>
      <c r="AI6" s="8" t="str">
        <f t="shared" si="13"/>
        <v>s</v>
      </c>
      <c r="AJ6" s="8" t="str">
        <f t="shared" si="13"/>
        <v>d</v>
      </c>
      <c r="AK6" s="8" t="str">
        <f t="shared" si="13"/>
        <v>l</v>
      </c>
      <c r="AL6" s="8" t="str">
        <f t="shared" si="13"/>
        <v>m</v>
      </c>
      <c r="AM6" s="8" t="str">
        <f t="shared" si="13"/>
        <v>m</v>
      </c>
      <c r="AN6" s="8" t="str">
        <f t="shared" si="13"/>
        <v>j</v>
      </c>
      <c r="AO6" s="8" t="str">
        <f t="shared" ref="AO6:BT6" si="14">LEFT(TEXT(AO5,"ddd"),1)</f>
        <v>v</v>
      </c>
      <c r="AP6" s="8" t="str">
        <f t="shared" si="14"/>
        <v>s</v>
      </c>
      <c r="AQ6" s="8" t="str">
        <f t="shared" si="14"/>
        <v>d</v>
      </c>
      <c r="AR6" s="8" t="str">
        <f t="shared" si="14"/>
        <v>l</v>
      </c>
      <c r="AS6" s="8" t="str">
        <f t="shared" si="14"/>
        <v>m</v>
      </c>
      <c r="AT6" s="8" t="str">
        <f t="shared" si="14"/>
        <v>m</v>
      </c>
      <c r="AU6" s="8" t="str">
        <f t="shared" si="14"/>
        <v>j</v>
      </c>
      <c r="AV6" s="8" t="str">
        <f t="shared" si="14"/>
        <v>v</v>
      </c>
      <c r="AW6" s="8" t="str">
        <f t="shared" si="14"/>
        <v>s</v>
      </c>
      <c r="AX6" s="8" t="str">
        <f t="shared" si="14"/>
        <v>d</v>
      </c>
      <c r="AY6" s="8" t="str">
        <f t="shared" si="14"/>
        <v>l</v>
      </c>
      <c r="AZ6" s="8" t="str">
        <f t="shared" si="14"/>
        <v>m</v>
      </c>
      <c r="BA6" s="8" t="str">
        <f t="shared" si="14"/>
        <v>m</v>
      </c>
      <c r="BB6" s="8" t="str">
        <f t="shared" si="14"/>
        <v>j</v>
      </c>
      <c r="BC6" s="8" t="str">
        <f t="shared" si="14"/>
        <v>v</v>
      </c>
      <c r="BD6" s="8" t="str">
        <f t="shared" si="14"/>
        <v>s</v>
      </c>
      <c r="BE6" s="8" t="str">
        <f t="shared" si="14"/>
        <v>d</v>
      </c>
      <c r="BF6" s="8" t="str">
        <f t="shared" si="14"/>
        <v>l</v>
      </c>
      <c r="BG6" s="8" t="str">
        <f t="shared" si="14"/>
        <v>m</v>
      </c>
      <c r="BH6" s="8" t="str">
        <f t="shared" si="14"/>
        <v>m</v>
      </c>
      <c r="BI6" s="8" t="str">
        <f t="shared" si="14"/>
        <v>j</v>
      </c>
      <c r="BJ6" s="8" t="str">
        <f t="shared" si="14"/>
        <v>v</v>
      </c>
      <c r="BK6" s="8" t="str">
        <f t="shared" si="14"/>
        <v>s</v>
      </c>
      <c r="BL6" s="8" t="str">
        <f t="shared" si="14"/>
        <v>d</v>
      </c>
      <c r="BM6" s="8" t="str">
        <f t="shared" si="14"/>
        <v>l</v>
      </c>
      <c r="BN6" s="8" t="str">
        <f t="shared" si="14"/>
        <v>m</v>
      </c>
      <c r="BO6" s="8" t="str">
        <f t="shared" si="14"/>
        <v>m</v>
      </c>
      <c r="BP6" s="8" t="str">
        <f t="shared" si="14"/>
        <v>j</v>
      </c>
      <c r="BQ6" s="8" t="str">
        <f t="shared" si="14"/>
        <v>v</v>
      </c>
      <c r="BR6" s="8" t="str">
        <f t="shared" si="14"/>
        <v>s</v>
      </c>
      <c r="BS6" s="8" t="str">
        <f t="shared" si="14"/>
        <v>d</v>
      </c>
      <c r="BT6" s="8" t="str">
        <f t="shared" si="14"/>
        <v>l</v>
      </c>
      <c r="BU6" s="8" t="str">
        <f t="shared" ref="BU6:CZ6" si="15">LEFT(TEXT(BU5,"ddd"),1)</f>
        <v>m</v>
      </c>
      <c r="BV6" s="8" t="str">
        <f t="shared" si="15"/>
        <v>m</v>
      </c>
      <c r="BW6" s="8" t="str">
        <f t="shared" si="15"/>
        <v>j</v>
      </c>
      <c r="BX6" s="8" t="str">
        <f t="shared" si="15"/>
        <v>v</v>
      </c>
      <c r="BY6" s="8" t="str">
        <f t="shared" si="15"/>
        <v>s</v>
      </c>
      <c r="BZ6" s="8" t="str">
        <f t="shared" si="15"/>
        <v>d</v>
      </c>
    </row>
    <row r="7" spans="1:78" ht="32.25" customHeight="1" thickBot="1" x14ac:dyDescent="0.3">
      <c r="A7" s="31" t="s">
        <v>6</v>
      </c>
      <c r="C7" s="33"/>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row>
    <row r="8" spans="1:78" s="3" customFormat="1" ht="32.25" customHeight="1" thickBot="1" x14ac:dyDescent="0.3">
      <c r="A8" s="32" t="s">
        <v>7</v>
      </c>
      <c r="B8" s="64" t="s">
        <v>35</v>
      </c>
      <c r="C8" s="35"/>
      <c r="D8" s="10"/>
      <c r="E8" s="49"/>
      <c r="F8" s="50"/>
      <c r="G8" s="9"/>
      <c r="H8" s="9" t="str">
        <f t="shared" ref="H8:H34" si="16">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row>
    <row r="9" spans="1:78" s="3" customFormat="1" ht="32.25" customHeight="1" thickBot="1" x14ac:dyDescent="0.3">
      <c r="A9" s="32" t="s">
        <v>8</v>
      </c>
      <c r="B9" s="65" t="s">
        <v>36</v>
      </c>
      <c r="C9" s="36" t="s">
        <v>41</v>
      </c>
      <c r="D9" s="11"/>
      <c r="E9" s="51">
        <f>Inicio_del_proyecto</f>
        <v>45708</v>
      </c>
      <c r="F9" s="51">
        <f>E9+2</f>
        <v>45710</v>
      </c>
      <c r="G9" s="9"/>
      <c r="H9" s="9">
        <f t="shared" si="16"/>
        <v>3</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row>
    <row r="10" spans="1:78" s="3" customFormat="1" ht="32.25" customHeight="1" thickBot="1" x14ac:dyDescent="0.3">
      <c r="A10" s="32" t="s">
        <v>9</v>
      </c>
      <c r="B10" s="65" t="s">
        <v>37</v>
      </c>
      <c r="C10" s="36" t="s">
        <v>41</v>
      </c>
      <c r="D10" s="11"/>
      <c r="E10" s="51">
        <f>Inicio_del_proyecto</f>
        <v>45708</v>
      </c>
      <c r="F10" s="51">
        <f t="shared" ref="F10" si="17">E10+2</f>
        <v>45710</v>
      </c>
      <c r="G10" s="9"/>
      <c r="H10" s="9">
        <f t="shared" si="16"/>
        <v>3</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row>
    <row r="11" spans="1:78" s="3" customFormat="1" ht="32.25" customHeight="1" thickBot="1" x14ac:dyDescent="0.3">
      <c r="A11" s="31"/>
      <c r="B11" s="65" t="s">
        <v>38</v>
      </c>
      <c r="C11" s="36" t="s">
        <v>41</v>
      </c>
      <c r="D11" s="11"/>
      <c r="E11" s="51">
        <f>Inicio_del_proyecto</f>
        <v>45708</v>
      </c>
      <c r="F11" s="51">
        <f>E11+3</f>
        <v>45711</v>
      </c>
      <c r="G11" s="9"/>
      <c r="H11" s="9">
        <f t="shared" si="16"/>
        <v>4</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row>
    <row r="12" spans="1:78" s="3" customFormat="1" ht="32.25" customHeight="1" thickBot="1" x14ac:dyDescent="0.3">
      <c r="A12" s="31"/>
      <c r="B12" s="65" t="s">
        <v>39</v>
      </c>
      <c r="C12" s="36" t="s">
        <v>41</v>
      </c>
      <c r="D12" s="11"/>
      <c r="E12" s="51">
        <f>F11</f>
        <v>45711</v>
      </c>
      <c r="F12" s="51">
        <f>E12+5</f>
        <v>45716</v>
      </c>
      <c r="G12" s="9"/>
      <c r="H12" s="9">
        <f t="shared" si="16"/>
        <v>6</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row>
    <row r="13" spans="1:78" s="3" customFormat="1" ht="32.25" customHeight="1" thickBot="1" x14ac:dyDescent="0.3">
      <c r="A13" s="31"/>
      <c r="B13" s="65" t="s">
        <v>40</v>
      </c>
      <c r="C13" s="36" t="s">
        <v>41</v>
      </c>
      <c r="D13" s="11"/>
      <c r="E13" s="51">
        <f>E10+9</f>
        <v>45717</v>
      </c>
      <c r="F13" s="51">
        <f>E13+2</f>
        <v>45719</v>
      </c>
      <c r="G13" s="9"/>
      <c r="H13" s="9">
        <f t="shared" si="16"/>
        <v>3</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row>
    <row r="14" spans="1:78" s="3" customFormat="1" ht="32.25" customHeight="1" thickBot="1" x14ac:dyDescent="0.3">
      <c r="A14" s="32" t="s">
        <v>10</v>
      </c>
      <c r="B14" s="66" t="s">
        <v>42</v>
      </c>
      <c r="C14" s="37"/>
      <c r="D14" s="12"/>
      <c r="E14" s="52"/>
      <c r="F14" s="53"/>
      <c r="G14" s="9"/>
      <c r="H14" s="9" t="str">
        <f t="shared" si="16"/>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row>
    <row r="15" spans="1:78" s="3" customFormat="1" ht="32.25" customHeight="1" thickBot="1" x14ac:dyDescent="0.3">
      <c r="A15" s="32"/>
      <c r="B15" s="67" t="s">
        <v>43</v>
      </c>
      <c r="C15" s="13" t="s">
        <v>41</v>
      </c>
      <c r="D15" s="13"/>
      <c r="E15" s="54">
        <f>E13+2</f>
        <v>45719</v>
      </c>
      <c r="F15" s="54">
        <f>E15+2</f>
        <v>45721</v>
      </c>
      <c r="G15" s="9"/>
      <c r="H15" s="9">
        <f t="shared" si="16"/>
        <v>3</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row>
    <row r="16" spans="1:78" s="3" customFormat="1" ht="32.25" customHeight="1" thickBot="1" x14ac:dyDescent="0.3">
      <c r="A16" s="31"/>
      <c r="B16" s="67" t="s">
        <v>44</v>
      </c>
      <c r="C16" s="13" t="s">
        <v>41</v>
      </c>
      <c r="D16" s="13"/>
      <c r="E16" s="54">
        <f>E15</f>
        <v>45719</v>
      </c>
      <c r="F16" s="54">
        <f>E16+3</f>
        <v>45722</v>
      </c>
      <c r="G16" s="9"/>
      <c r="H16" s="9">
        <f t="shared" si="16"/>
        <v>4</v>
      </c>
      <c r="I16" s="18"/>
      <c r="J16" s="18"/>
      <c r="K16" s="18"/>
      <c r="L16" s="18"/>
      <c r="M16" s="18"/>
      <c r="N16" s="18"/>
      <c r="O16" s="18"/>
      <c r="P16" s="18"/>
      <c r="Q16" s="18"/>
      <c r="R16" s="18"/>
      <c r="S16" s="18"/>
      <c r="T16" s="18"/>
      <c r="U16" s="19"/>
      <c r="V16" s="19"/>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row>
    <row r="17" spans="1:78" s="3" customFormat="1" ht="32.25" customHeight="1" thickBot="1" x14ac:dyDescent="0.3">
      <c r="A17" s="31"/>
      <c r="B17" s="67" t="s">
        <v>45</v>
      </c>
      <c r="C17" s="13" t="s">
        <v>41</v>
      </c>
      <c r="D17" s="13"/>
      <c r="E17" s="54">
        <f>F16</f>
        <v>45722</v>
      </c>
      <c r="F17" s="54">
        <f>E17+2</f>
        <v>45724</v>
      </c>
      <c r="G17" s="9"/>
      <c r="H17" s="9">
        <f t="shared" si="16"/>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row>
    <row r="18" spans="1:78" s="3" customFormat="1" ht="32.25" customHeight="1" thickBot="1" x14ac:dyDescent="0.3">
      <c r="A18" s="31"/>
      <c r="B18" s="67" t="s">
        <v>46</v>
      </c>
      <c r="C18" s="13" t="s">
        <v>41</v>
      </c>
      <c r="D18" s="13"/>
      <c r="E18" s="54">
        <f>F17</f>
        <v>45724</v>
      </c>
      <c r="F18" s="54">
        <f>E18+2</f>
        <v>45726</v>
      </c>
      <c r="G18" s="9"/>
      <c r="H18" s="9">
        <f t="shared" si="16"/>
        <v>3</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row>
    <row r="19" spans="1:78" s="3" customFormat="1" ht="32.25" customHeight="1" thickBot="1" x14ac:dyDescent="0.3">
      <c r="A19" s="31"/>
      <c r="B19" s="67" t="s">
        <v>47</v>
      </c>
      <c r="C19" s="13" t="s">
        <v>41</v>
      </c>
      <c r="D19" s="13"/>
      <c r="E19" s="54">
        <f>F18</f>
        <v>45726</v>
      </c>
      <c r="F19" s="54">
        <f>E19+3</f>
        <v>45729</v>
      </c>
      <c r="G19" s="9"/>
      <c r="H19" s="9">
        <f t="shared" si="16"/>
        <v>4</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row>
    <row r="20" spans="1:78" s="3" customFormat="1" ht="32.25" customHeight="1" thickBot="1" x14ac:dyDescent="0.3">
      <c r="A20" s="31" t="s">
        <v>11</v>
      </c>
      <c r="B20" s="68" t="s">
        <v>48</v>
      </c>
      <c r="C20" s="38"/>
      <c r="D20" s="14"/>
      <c r="E20" s="55"/>
      <c r="F20" s="56"/>
      <c r="G20" s="9"/>
      <c r="H20" s="9" t="str">
        <f t="shared" si="16"/>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row>
    <row r="21" spans="1:78" s="3" customFormat="1" ht="32.25" customHeight="1" thickBot="1" x14ac:dyDescent="0.3">
      <c r="A21" s="31"/>
      <c r="B21" s="69" t="s">
        <v>49</v>
      </c>
      <c r="C21" s="39" t="s">
        <v>41</v>
      </c>
      <c r="D21" s="15"/>
      <c r="E21" s="57">
        <f>F19+1</f>
        <v>45730</v>
      </c>
      <c r="F21" s="57">
        <f>E21+8</f>
        <v>45738</v>
      </c>
      <c r="G21" s="9"/>
      <c r="H21" s="9">
        <f t="shared" si="16"/>
        <v>9</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row>
    <row r="22" spans="1:78" s="3" customFormat="1" ht="32.25" customHeight="1" thickBot="1" x14ac:dyDescent="0.3">
      <c r="A22" s="31"/>
      <c r="B22" s="69" t="s">
        <v>50</v>
      </c>
      <c r="C22" s="39" t="s">
        <v>41</v>
      </c>
      <c r="D22" s="15"/>
      <c r="E22" s="57">
        <v>45730</v>
      </c>
      <c r="F22" s="57">
        <f>E22+4</f>
        <v>45734</v>
      </c>
      <c r="G22" s="9"/>
      <c r="H22" s="9">
        <f t="shared" si="16"/>
        <v>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row>
    <row r="23" spans="1:78" s="3" customFormat="1" ht="32.25" customHeight="1" thickBot="1" x14ac:dyDescent="0.3">
      <c r="A23" s="31"/>
      <c r="B23" s="69" t="s">
        <v>51</v>
      </c>
      <c r="C23" s="39" t="s">
        <v>41</v>
      </c>
      <c r="D23" s="15"/>
      <c r="E23" s="57">
        <f>E22+5</f>
        <v>45735</v>
      </c>
      <c r="F23" s="57">
        <f>E23+2</f>
        <v>45737</v>
      </c>
      <c r="G23" s="9"/>
      <c r="H23" s="9">
        <f t="shared" si="16"/>
        <v>3</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row>
    <row r="24" spans="1:78" s="3" customFormat="1" ht="32.25" customHeight="1" thickBot="1" x14ac:dyDescent="0.3">
      <c r="A24" s="31"/>
      <c r="B24" s="69" t="s">
        <v>52</v>
      </c>
      <c r="C24" s="39" t="s">
        <v>41</v>
      </c>
      <c r="D24" s="15"/>
      <c r="E24" s="57">
        <f>F23+1</f>
        <v>45738</v>
      </c>
      <c r="F24" s="57">
        <f>E24+2</f>
        <v>45740</v>
      </c>
      <c r="G24" s="9"/>
      <c r="H24" s="9">
        <f t="shared" si="16"/>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row>
    <row r="25" spans="1:78" s="3" customFormat="1" ht="32.25" customHeight="1" thickBot="1" x14ac:dyDescent="0.3">
      <c r="A25" s="31"/>
      <c r="B25" s="69" t="s">
        <v>53</v>
      </c>
      <c r="C25" s="39" t="s">
        <v>41</v>
      </c>
      <c r="D25" s="15"/>
      <c r="E25" s="57">
        <f>F24+1</f>
        <v>45741</v>
      </c>
      <c r="F25" s="57">
        <f>E25+2</f>
        <v>45743</v>
      </c>
      <c r="G25" s="9"/>
      <c r="H25" s="9">
        <f t="shared" si="16"/>
        <v>3</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row>
    <row r="26" spans="1:78" s="3" customFormat="1" ht="32.25" customHeight="1" thickBot="1" x14ac:dyDescent="0.3">
      <c r="A26" s="31" t="s">
        <v>11</v>
      </c>
      <c r="B26" s="70" t="s">
        <v>54</v>
      </c>
      <c r="C26" s="40"/>
      <c r="D26" s="16"/>
      <c r="E26" s="58"/>
      <c r="F26" s="59"/>
      <c r="G26" s="9"/>
      <c r="H26" s="9" t="str">
        <f t="shared" si="16"/>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row>
    <row r="27" spans="1:78" s="3" customFormat="1" ht="32.25" customHeight="1" thickBot="1" x14ac:dyDescent="0.3">
      <c r="A27" s="31"/>
      <c r="B27" s="71" t="s">
        <v>55</v>
      </c>
      <c r="C27" s="41" t="s">
        <v>41</v>
      </c>
      <c r="D27" s="17"/>
      <c r="E27" s="60">
        <f>F25+4</f>
        <v>45747</v>
      </c>
      <c r="F27" s="60">
        <f>E27+3</f>
        <v>45750</v>
      </c>
      <c r="G27" s="9"/>
      <c r="H27" s="9">
        <f t="shared" si="16"/>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row>
    <row r="28" spans="1:78" s="3" customFormat="1" ht="32.25" customHeight="1" thickBot="1" x14ac:dyDescent="0.3">
      <c r="A28" s="31"/>
      <c r="B28" s="71" t="s">
        <v>56</v>
      </c>
      <c r="C28" s="41" t="s">
        <v>41</v>
      </c>
      <c r="D28" s="17"/>
      <c r="E28" s="60">
        <f>F27+1</f>
        <v>45751</v>
      </c>
      <c r="F28" s="60">
        <f>E28+4</f>
        <v>45755</v>
      </c>
      <c r="G28" s="9"/>
      <c r="H28" s="9">
        <f t="shared" si="16"/>
        <v>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row>
    <row r="29" spans="1:78" s="3" customFormat="1" ht="32.25" customHeight="1" thickBot="1" x14ac:dyDescent="0.3">
      <c r="A29" s="31"/>
      <c r="B29" s="71" t="s">
        <v>57</v>
      </c>
      <c r="C29" s="41" t="s">
        <v>41</v>
      </c>
      <c r="D29" s="17"/>
      <c r="E29" s="60">
        <f>E28+5</f>
        <v>45756</v>
      </c>
      <c r="F29" s="60">
        <f>E29+3</f>
        <v>45759</v>
      </c>
      <c r="G29" s="9"/>
      <c r="H29" s="9">
        <f t="shared" si="16"/>
        <v>4</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row>
    <row r="30" spans="1:78" s="3" customFormat="1" ht="32.25" customHeight="1" thickBot="1" x14ac:dyDescent="0.3">
      <c r="A30" s="31"/>
      <c r="B30" s="71" t="s">
        <v>58</v>
      </c>
      <c r="C30" s="41" t="s">
        <v>41</v>
      </c>
      <c r="D30" s="17"/>
      <c r="E30" s="60">
        <f>F29+1</f>
        <v>45760</v>
      </c>
      <c r="F30" s="60">
        <f>E30+1</f>
        <v>45761</v>
      </c>
      <c r="G30" s="9"/>
      <c r="H30" s="9">
        <f t="shared" si="16"/>
        <v>2</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row>
    <row r="31" spans="1:78" s="3" customFormat="1" ht="32.25" customHeight="1" thickBot="1" x14ac:dyDescent="0.3">
      <c r="A31" s="31" t="s">
        <v>11</v>
      </c>
      <c r="B31" s="72" t="s">
        <v>59</v>
      </c>
      <c r="C31" s="73"/>
      <c r="D31" s="74"/>
      <c r="E31" s="75"/>
      <c r="F31" s="76"/>
      <c r="G31" s="9"/>
      <c r="H31" s="9" t="str">
        <f t="shared" si="16"/>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row>
    <row r="32" spans="1:78" s="3" customFormat="1" ht="50.25" customHeight="1" thickBot="1" x14ac:dyDescent="0.3">
      <c r="A32" s="31"/>
      <c r="B32" s="77" t="s">
        <v>60</v>
      </c>
      <c r="C32" s="78" t="s">
        <v>41</v>
      </c>
      <c r="D32" s="79"/>
      <c r="E32" s="80">
        <f>F30+3</f>
        <v>45764</v>
      </c>
      <c r="F32" s="80">
        <f>E32+2</f>
        <v>45766</v>
      </c>
      <c r="G32" s="9"/>
      <c r="H32" s="9">
        <f t="shared" si="16"/>
        <v>3</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row>
    <row r="33" spans="1:78" s="3" customFormat="1" ht="32.25" customHeight="1" thickBot="1" x14ac:dyDescent="0.3">
      <c r="A33" s="31"/>
      <c r="B33" s="77" t="s">
        <v>61</v>
      </c>
      <c r="C33" s="78" t="s">
        <v>41</v>
      </c>
      <c r="D33" s="79"/>
      <c r="E33" s="80">
        <f>F32+1</f>
        <v>45767</v>
      </c>
      <c r="F33" s="80">
        <f>E33+2</f>
        <v>45769</v>
      </c>
      <c r="G33" s="9"/>
      <c r="H33" s="9">
        <f t="shared" si="16"/>
        <v>3</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row>
    <row r="34" spans="1:78" s="3" customFormat="1" ht="32.25" customHeight="1" thickBot="1" x14ac:dyDescent="0.3">
      <c r="A34" s="31"/>
      <c r="B34" s="77" t="s">
        <v>62</v>
      </c>
      <c r="C34" s="78" t="s">
        <v>41</v>
      </c>
      <c r="D34" s="79"/>
      <c r="E34" s="80">
        <f>E33+3</f>
        <v>45770</v>
      </c>
      <c r="F34" s="80">
        <f>E34+2</f>
        <v>45772</v>
      </c>
      <c r="G34" s="9"/>
      <c r="H34" s="9">
        <f t="shared" si="16"/>
        <v>3</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row>
  </sheetData>
  <mergeCells count="13">
    <mergeCell ref="C3:D3"/>
    <mergeCell ref="C4:D4"/>
    <mergeCell ref="AK4:AQ4"/>
    <mergeCell ref="AR4:AX4"/>
    <mergeCell ref="AY4:BE4"/>
    <mergeCell ref="BM4:BS4"/>
    <mergeCell ref="BT4:BZ4"/>
    <mergeCell ref="BF4:BL4"/>
    <mergeCell ref="E3:F3"/>
    <mergeCell ref="I4:O4"/>
    <mergeCell ref="P4:V4"/>
    <mergeCell ref="W4:AC4"/>
    <mergeCell ref="AD4:AJ4"/>
  </mergeCells>
  <conditionalFormatting sqref="C15:C19">
    <cfRule type="dataBar" priority="1">
      <dataBar>
        <cfvo type="num" val="0"/>
        <cfvo type="num" val="1"/>
        <color theme="0" tint="-0.249977111117893"/>
      </dataBar>
      <extLst>
        <ext xmlns:x14="http://schemas.microsoft.com/office/spreadsheetml/2009/9/main" uri="{B025F937-C7B1-47D3-B67F-A62EFF666E3E}">
          <x14:id>{95AB4BD9-C3A4-468E-BAFE-2FB1B369F309}</x14:id>
        </ext>
      </extLst>
    </cfRule>
  </conditionalFormatting>
  <conditionalFormatting sqref="D7:D34">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34">
    <cfRule type="expression" dxfId="2" priority="34">
      <formula>AND(TODAY()&gt;=I$5,TODAY()&lt;J$5)</formula>
    </cfRule>
  </conditionalFormatting>
  <conditionalFormatting sqref="I7:BZ34">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2 E23" formula="1"/>
  </ignoredErrors>
  <extLst>
    <ext xmlns:x14="http://schemas.microsoft.com/office/spreadsheetml/2009/9/main" uri="{78C0D931-6437-407d-A8EE-F0AAD7539E65}">
      <x14:conditionalFormattings>
        <x14:conditionalFormatting xmlns:xm="http://schemas.microsoft.com/office/excel/2006/main">
          <x14:cfRule type="dataBar" id="{95AB4BD9-C3A4-468E-BAFE-2FB1B369F309}">
            <x14:dataBar minLength="0" maxLength="100" gradient="0">
              <x14:cfvo type="num">
                <xm:f>0</xm:f>
              </x14:cfvo>
              <x14:cfvo type="num">
                <xm:f>1</xm:f>
              </x14:cfvo>
              <x14:negativeFillColor rgb="FFFF0000"/>
              <x14:axisColor rgb="FF000000"/>
            </x14:dataBar>
          </x14:cfRule>
          <xm:sqref>C15:C19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1" customWidth="1"/>
    <col min="2" max="16384" width="9.140625" style="2"/>
  </cols>
  <sheetData>
    <row r="1" spans="1:2" ht="46.5" customHeight="1" x14ac:dyDescent="0.2"/>
    <row r="2" spans="1:2" s="23" customFormat="1" ht="15.75" x14ac:dyDescent="0.25">
      <c r="A2" s="22" t="s">
        <v>20</v>
      </c>
      <c r="B2" s="22"/>
    </row>
    <row r="3" spans="1:2" s="27" customFormat="1" ht="27" customHeight="1" x14ac:dyDescent="0.25">
      <c r="A3" s="45" t="s">
        <v>21</v>
      </c>
      <c r="B3" s="28"/>
    </row>
    <row r="4" spans="1:2" s="24" customFormat="1" ht="26.25" x14ac:dyDescent="0.4">
      <c r="A4" s="25" t="s">
        <v>22</v>
      </c>
    </row>
    <row r="5" spans="1:2" ht="75.75" customHeight="1" x14ac:dyDescent="0.2">
      <c r="A5" s="26" t="s">
        <v>23</v>
      </c>
    </row>
    <row r="6" spans="1:2" ht="26.25" customHeight="1" x14ac:dyDescent="0.2">
      <c r="A6" s="25" t="s">
        <v>24</v>
      </c>
    </row>
    <row r="7" spans="1:2" s="21" customFormat="1" ht="216" customHeight="1" x14ac:dyDescent="0.25">
      <c r="A7" s="30" t="s">
        <v>25</v>
      </c>
    </row>
    <row r="8" spans="1:2" s="24" customFormat="1" ht="26.25" x14ac:dyDescent="0.4">
      <c r="A8" s="25" t="s">
        <v>26</v>
      </c>
    </row>
    <row r="9" spans="1:2" ht="82.5" customHeight="1" x14ac:dyDescent="0.2">
      <c r="A9" s="26" t="s">
        <v>27</v>
      </c>
    </row>
    <row r="10" spans="1:2" s="21" customFormat="1" ht="27.95" customHeight="1" x14ac:dyDescent="0.25">
      <c r="A10" s="29" t="s">
        <v>28</v>
      </c>
    </row>
    <row r="11" spans="1:2" s="24" customFormat="1" ht="26.25" x14ac:dyDescent="0.4">
      <c r="A11" s="25" t="s">
        <v>29</v>
      </c>
    </row>
    <row r="12" spans="1:2" ht="30" x14ac:dyDescent="0.2">
      <c r="A12" s="26" t="s">
        <v>30</v>
      </c>
    </row>
    <row r="13" spans="1:2" s="21" customFormat="1" ht="27.95" customHeight="1" x14ac:dyDescent="0.25">
      <c r="A13" s="29" t="s">
        <v>31</v>
      </c>
    </row>
    <row r="14" spans="1:2" s="24" customFormat="1" ht="26.25" x14ac:dyDescent="0.4">
      <c r="A14" s="25" t="s">
        <v>32</v>
      </c>
    </row>
    <row r="15" spans="1:2" ht="86.25" customHeight="1" x14ac:dyDescent="0.2">
      <c r="A15" s="26" t="s">
        <v>33</v>
      </c>
    </row>
    <row r="16" spans="1:2" ht="95.25" customHeight="1" x14ac:dyDescent="0.2">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2025-04-29T02:01:13Z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