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berPhD\ARV\2Fieldwork Peru Col\Danper\Spear analisys\"/>
    </mc:Choice>
  </mc:AlternateContent>
  <xr:revisionPtr revIDLastSave="0" documentId="13_ncr:1_{A07CA2CD-292C-48A8-815C-78DF58F43E82}" xr6:coauthVersionLast="45" xr6:coauthVersionMax="45" xr10:uidLastSave="{00000000-0000-0000-0000-000000000000}"/>
  <bookViews>
    <workbookView xWindow="-120" yWindow="-120" windowWidth="20730" windowHeight="11160" xr2:uid="{1B33B0A6-39DE-4D94-B1E5-A859C928EC8C}"/>
  </bookViews>
  <sheets>
    <sheet name="field spears winter2020" sheetId="1" r:id="rId1"/>
  </sheets>
  <definedNames>
    <definedName name="_xlnm._FilterDatabase" localSheetId="0" hidden="1">'field spears winter2020'!$R$2:$S$83</definedName>
    <definedName name="_xlnm.Print_Area" localSheetId="0">'field spears winter2020'!$A$1:$O$84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89" i="1" l="1"/>
  <c r="R83" i="1"/>
  <c r="R75" i="1"/>
  <c r="R70" i="1"/>
  <c r="R64" i="1"/>
  <c r="R60" i="1"/>
  <c r="R57" i="1"/>
  <c r="R53" i="1"/>
  <c r="R44" i="1"/>
  <c r="R47" i="1"/>
  <c r="S42" i="1"/>
  <c r="S35" i="1"/>
  <c r="S29" i="1"/>
  <c r="S24" i="1"/>
  <c r="S17" i="1"/>
  <c r="S11" i="1"/>
  <c r="S3" i="1"/>
  <c r="B64" i="1"/>
  <c r="B65" i="1" s="1"/>
  <c r="B66" i="1" s="1"/>
  <c r="B67" i="1" s="1"/>
  <c r="B68" i="1" s="1"/>
  <c r="B69" i="1" s="1"/>
  <c r="B70" i="1" s="1"/>
  <c r="B71" i="1" s="1"/>
  <c r="B72" i="1" s="1"/>
  <c r="B32" i="1"/>
  <c r="B91" i="1"/>
  <c r="B92" i="1"/>
  <c r="B93" i="1"/>
  <c r="B94" i="1"/>
  <c r="B90" i="1"/>
  <c r="B89" i="1"/>
  <c r="B85" i="1"/>
  <c r="B86" i="1" s="1"/>
  <c r="B87" i="1" s="1"/>
  <c r="B88" i="1" s="1"/>
  <c r="B84" i="1"/>
  <c r="B83" i="1"/>
  <c r="B57" i="1"/>
  <c r="B53" i="1"/>
  <c r="B54" i="1"/>
  <c r="B55" i="1"/>
  <c r="B56" i="1"/>
  <c r="B58" i="1" s="1"/>
  <c r="B59" i="1" s="1"/>
  <c r="B52" i="1"/>
  <c r="B51" i="1"/>
  <c r="B46" i="1"/>
  <c r="B47" i="1" s="1"/>
  <c r="B48" i="1" s="1"/>
  <c r="B49" i="1" s="1"/>
  <c r="B50" i="1" s="1"/>
  <c r="B34" i="1"/>
  <c r="B35" i="1" s="1"/>
  <c r="B36" i="1" s="1"/>
  <c r="B37" i="1" s="1"/>
  <c r="B38" i="1" s="1"/>
  <c r="B39" i="1" s="1"/>
  <c r="B40" i="1" s="1"/>
  <c r="B41" i="1" s="1"/>
  <c r="B42" i="1" s="1"/>
  <c r="B33" i="1"/>
  <c r="B29" i="1"/>
  <c r="B30" i="1"/>
  <c r="B31" i="1"/>
  <c r="B28" i="1"/>
  <c r="B22" i="1"/>
  <c r="B23" i="1"/>
  <c r="B24" i="1"/>
  <c r="B25" i="1"/>
  <c r="B21" i="1"/>
  <c r="B20" i="1"/>
  <c r="B16" i="1"/>
  <c r="B17" i="1"/>
  <c r="B18" i="1"/>
  <c r="B19" i="1"/>
  <c r="B15" i="1"/>
  <c r="B14" i="1"/>
  <c r="B10" i="1"/>
  <c r="B11" i="1" s="1"/>
  <c r="B12" i="1" s="1"/>
  <c r="B13" i="1" s="1"/>
  <c r="B9" i="1"/>
  <c r="Q83" i="1"/>
  <c r="Q84" i="1"/>
  <c r="Q85" i="1"/>
  <c r="Q86" i="1"/>
  <c r="Q87" i="1"/>
  <c r="Q88" i="1"/>
  <c r="Q89" i="1"/>
  <c r="Q90" i="1"/>
  <c r="Q91" i="1"/>
  <c r="Q92" i="1"/>
  <c r="Q93" i="1"/>
  <c r="P84" i="1"/>
  <c r="P85" i="1"/>
  <c r="P86" i="1"/>
  <c r="P87" i="1"/>
  <c r="P88" i="1"/>
  <c r="P89" i="1"/>
  <c r="P90" i="1"/>
  <c r="P91" i="1"/>
  <c r="P92" i="1"/>
  <c r="P93" i="1"/>
  <c r="P72" i="1"/>
  <c r="P71" i="1"/>
  <c r="Q25" i="1"/>
  <c r="Q24" i="1"/>
  <c r="P83" i="1"/>
  <c r="P82" i="1"/>
  <c r="P81" i="1"/>
  <c r="P80" i="1"/>
  <c r="P79" i="1"/>
  <c r="P78" i="1"/>
  <c r="P77" i="1"/>
  <c r="P76" i="1"/>
  <c r="Q76" i="1" s="1"/>
  <c r="P75" i="1"/>
  <c r="P74" i="1"/>
  <c r="P73" i="1"/>
  <c r="S75" i="1"/>
  <c r="T70" i="1"/>
  <c r="P70" i="1"/>
  <c r="P69" i="1"/>
  <c r="P68" i="1"/>
  <c r="P67" i="1"/>
  <c r="P66" i="1"/>
  <c r="Q66" i="1" s="1"/>
  <c r="P65" i="1"/>
  <c r="T64" i="1"/>
  <c r="P64" i="1"/>
  <c r="P63" i="1"/>
  <c r="P62" i="1"/>
  <c r="P61" i="1"/>
  <c r="Q61" i="1" s="1"/>
  <c r="T60" i="1"/>
  <c r="P60" i="1"/>
  <c r="P59" i="1"/>
  <c r="P58" i="1"/>
  <c r="P57" i="1"/>
  <c r="P56" i="1"/>
  <c r="P55" i="1"/>
  <c r="P54" i="1"/>
  <c r="T53" i="1"/>
  <c r="P53" i="1"/>
  <c r="P52" i="1"/>
  <c r="P51" i="1"/>
  <c r="P50" i="1"/>
  <c r="P49" i="1"/>
  <c r="P48" i="1"/>
  <c r="T47" i="1"/>
  <c r="P47" i="1"/>
  <c r="P46" i="1"/>
  <c r="P45" i="1"/>
  <c r="P44" i="1"/>
  <c r="P43" i="1"/>
  <c r="T42" i="1"/>
  <c r="P42" i="1"/>
  <c r="P41" i="1"/>
  <c r="P40" i="1"/>
  <c r="P39" i="1"/>
  <c r="P38" i="1"/>
  <c r="P37" i="1"/>
  <c r="P36" i="1"/>
  <c r="T35" i="1"/>
  <c r="P35" i="1"/>
  <c r="P34" i="1"/>
  <c r="P33" i="1"/>
  <c r="P32" i="1"/>
  <c r="P31" i="1"/>
  <c r="P30" i="1"/>
  <c r="T29" i="1"/>
  <c r="P29" i="1"/>
  <c r="P28" i="1"/>
  <c r="P27" i="1"/>
  <c r="P26" i="1"/>
  <c r="P25" i="1"/>
  <c r="T24" i="1"/>
  <c r="P24" i="1"/>
  <c r="P23" i="1"/>
  <c r="P22" i="1"/>
  <c r="P21" i="1"/>
  <c r="P20" i="1"/>
  <c r="P19" i="1"/>
  <c r="P18" i="1"/>
  <c r="T17" i="1"/>
  <c r="P17" i="1"/>
  <c r="P16" i="1"/>
  <c r="P15" i="1"/>
  <c r="P14" i="1"/>
  <c r="P13" i="1"/>
  <c r="P12" i="1"/>
  <c r="T11" i="1"/>
  <c r="P11" i="1"/>
  <c r="P10" i="1"/>
  <c r="P9" i="1"/>
  <c r="P8" i="1"/>
  <c r="P7" i="1"/>
  <c r="P6" i="1"/>
  <c r="P5" i="1"/>
  <c r="P4" i="1"/>
  <c r="P3" i="1"/>
  <c r="S5" i="1" s="1"/>
  <c r="T75" i="1" l="1"/>
  <c r="S70" i="1"/>
  <c r="S60" i="1"/>
  <c r="Q53" i="1"/>
  <c r="Q49" i="1"/>
  <c r="S53" i="1"/>
  <c r="Q32" i="1"/>
  <c r="Q22" i="1"/>
  <c r="Q34" i="1"/>
  <c r="Q51" i="1"/>
  <c r="Q68" i="1"/>
  <c r="Q26" i="1"/>
  <c r="Q20" i="1"/>
  <c r="Q7" i="1"/>
  <c r="Q11" i="1"/>
  <c r="Q73" i="1"/>
  <c r="Q69" i="1"/>
  <c r="Q64" i="1"/>
  <c r="Q75" i="1"/>
  <c r="Q77" i="1"/>
  <c r="Q79" i="1"/>
  <c r="Q81" i="1"/>
  <c r="Q13" i="1"/>
  <c r="Q17" i="1"/>
  <c r="Q29" i="1"/>
  <c r="Q36" i="1"/>
  <c r="Q38" i="1"/>
  <c r="Q40" i="1"/>
  <c r="Q42" i="1"/>
  <c r="Q46" i="1"/>
  <c r="Q55" i="1"/>
  <c r="Q57" i="1"/>
  <c r="Q59" i="1"/>
  <c r="Q4" i="1"/>
  <c r="Q3" i="1"/>
  <c r="Q70" i="1"/>
  <c r="Q8" i="1"/>
  <c r="Q10" i="1"/>
  <c r="Q19" i="1"/>
  <c r="Q23" i="1"/>
  <c r="Q31" i="1"/>
  <c r="Q35" i="1"/>
  <c r="Q52" i="1"/>
  <c r="Q63" i="1"/>
  <c r="Q74" i="1"/>
  <c r="Q80" i="1"/>
  <c r="Q5" i="1"/>
  <c r="Q14" i="1"/>
  <c r="Q16" i="1"/>
  <c r="Q28" i="1"/>
  <c r="Q37" i="1"/>
  <c r="Q41" i="1"/>
  <c r="Q44" i="1"/>
  <c r="Q45" i="1"/>
  <c r="Q47" i="1"/>
  <c r="Q58" i="1"/>
  <c r="Q62" i="1"/>
  <c r="Q9" i="1"/>
  <c r="Q15" i="1"/>
  <c r="Q21" i="1"/>
  <c r="Q27" i="1"/>
  <c r="Q33" i="1"/>
  <c r="Q39" i="1"/>
  <c r="Q56" i="1"/>
  <c r="Q60" i="1"/>
  <c r="Q78" i="1"/>
  <c r="Q43" i="1"/>
  <c r="Q72" i="1"/>
  <c r="S47" i="1"/>
  <c r="Q48" i="1"/>
  <c r="Q54" i="1"/>
  <c r="S64" i="1"/>
  <c r="Q65" i="1"/>
  <c r="Q71" i="1"/>
  <c r="Q6" i="1"/>
  <c r="Q12" i="1"/>
  <c r="Q18" i="1"/>
  <c r="Q30" i="1"/>
  <c r="Q82" i="1"/>
  <c r="Q50" i="1"/>
  <c r="Q6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Gay</author>
  </authors>
  <commentList>
    <comment ref="Q1" authorId="0" shapeId="0" xr:uid="{A141DF51-B937-45C8-9261-A1FD361472CD}">
      <text>
        <r>
          <rPr>
            <b/>
            <sz val="9"/>
            <color indexed="81"/>
            <rFont val="Tahoma"/>
            <family val="2"/>
          </rPr>
          <t>Alan Gay:</t>
        </r>
        <r>
          <rPr>
            <sz val="9"/>
            <color indexed="81"/>
            <rFont val="Tahoma"/>
            <family val="2"/>
          </rPr>
          <t xml:space="preserve">
Assumes 1 cm at accum  time zero</t>
        </r>
      </text>
    </comment>
  </commentList>
</comments>
</file>

<file path=xl/sharedStrings.xml><?xml version="1.0" encoding="utf-8"?>
<sst xmlns="http://schemas.openxmlformats.org/spreadsheetml/2006/main" count="37" uniqueCount="31">
  <si>
    <t>date</t>
  </si>
  <si>
    <t>time</t>
  </si>
  <si>
    <t>tsum</t>
  </si>
  <si>
    <t>PUNTO</t>
  </si>
  <si>
    <t>probably ignore</t>
  </si>
  <si>
    <t>check</t>
  </si>
  <si>
    <t>delete "0"after decimal point</t>
  </si>
  <si>
    <t>growth at that time (cm)</t>
  </si>
  <si>
    <t>mean spear length per day</t>
  </si>
  <si>
    <t xml:space="preserve">daily temp </t>
  </si>
  <si>
    <t xml:space="preserve">date   </t>
  </si>
  <si>
    <t>Hr Acum</t>
  </si>
  <si>
    <t>Checks</t>
  </si>
  <si>
    <t>c*h</t>
  </si>
  <si>
    <t>Average</t>
  </si>
  <si>
    <t>DDG</t>
  </si>
  <si>
    <t>av temp</t>
  </si>
  <si>
    <t>metdan</t>
  </si>
  <si>
    <t>ok</t>
  </si>
  <si>
    <t>0k</t>
  </si>
  <si>
    <t>ok 8/12</t>
  </si>
  <si>
    <r>
      <rPr>
        <b/>
        <sz val="11"/>
        <color rgb="FFFF0000"/>
        <rFont val="Calibri"/>
        <family val="2"/>
        <scheme val="minor"/>
      </rPr>
      <t>CUT 1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  12/05/2020</t>
    </r>
  </si>
  <si>
    <r>
      <rPr>
        <b/>
        <sz val="11"/>
        <color rgb="FFFF0000"/>
        <rFont val="Calibri"/>
        <family val="2"/>
        <scheme val="minor"/>
      </rPr>
      <t xml:space="preserve">CUT 2 </t>
    </r>
    <r>
      <rPr>
        <sz val="11"/>
        <color theme="1"/>
        <rFont val="Calibri"/>
        <family val="2"/>
        <scheme val="minor"/>
      </rPr>
      <t xml:space="preserve">   16/05/2020</t>
    </r>
  </si>
  <si>
    <r>
      <t xml:space="preserve">CUT 3 </t>
    </r>
    <r>
      <rPr>
        <sz val="11"/>
        <rFont val="Calibri"/>
        <family val="2"/>
        <scheme val="minor"/>
      </rPr>
      <t>19/05/2020</t>
    </r>
  </si>
  <si>
    <r>
      <rPr>
        <sz val="11"/>
        <color rgb="FFFF0000"/>
        <rFont val="Calibri"/>
        <family val="2"/>
        <scheme val="minor"/>
      </rPr>
      <t>CUT 4</t>
    </r>
    <r>
      <rPr>
        <sz val="11"/>
        <color theme="1"/>
        <rFont val="Calibri"/>
        <family val="2"/>
        <scheme val="minor"/>
      </rPr>
      <t xml:space="preserve"> 22/05/2020</t>
    </r>
  </si>
  <si>
    <t>Cut 1</t>
  </si>
  <si>
    <t>Cut 2</t>
  </si>
  <si>
    <t>Cut 3</t>
  </si>
  <si>
    <t>Cut 4</t>
  </si>
  <si>
    <t>Cut 5</t>
  </si>
  <si>
    <r>
      <t xml:space="preserve"> </t>
    </r>
    <r>
      <rPr>
        <b/>
        <sz val="11"/>
        <color rgb="FFFF0000"/>
        <rFont val="Calibri"/>
        <family val="2"/>
        <scheme val="minor"/>
      </rPr>
      <t xml:space="preserve">CUT 5 </t>
    </r>
    <r>
      <rPr>
        <sz val="11"/>
        <color theme="1"/>
        <rFont val="Calibri"/>
        <family val="2"/>
        <scheme val="minor"/>
      </rPr>
      <t>25/05/2020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</si>
</sst>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 style="thin">
        <color indexed="64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indexed="64"/>
      </bottom>
      <diagonal/>
    </border>
    <border>
      <left/>
      <right style="thin">
        <color rgb="FF999999"/>
      </right>
      <top style="thin">
        <color indexed="64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1" xfId="0" applyBorder="1"/>
    <xf numFmtId="1" fontId="0" fillId="0" borderId="2" xfId="0" applyNumberFormat="1" applyBorder="1"/>
    <xf numFmtId="2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right"/>
    </xf>
    <xf numFmtId="1" fontId="0" fillId="0" borderId="1" xfId="0" applyNumberFormat="1" applyBorder="1"/>
    <xf numFmtId="2" fontId="4" fillId="0" borderId="0" xfId="0" applyNumberFormat="1" applyFont="1"/>
    <xf numFmtId="164" fontId="4" fillId="0" borderId="0" xfId="0" applyNumberFormat="1" applyFont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0" fontId="0" fillId="0" borderId="0" xfId="0" applyBorder="1"/>
    <xf numFmtId="1" fontId="0" fillId="0" borderId="0" xfId="0" applyNumberFormat="1" applyBorder="1"/>
    <xf numFmtId="1" fontId="0" fillId="0" borderId="9" xfId="0" applyNumberFormat="1" applyBorder="1"/>
    <xf numFmtId="0" fontId="0" fillId="0" borderId="0" xfId="0" applyFill="1" applyBorder="1"/>
    <xf numFmtId="2" fontId="4" fillId="0" borderId="0" xfId="0" applyNumberFormat="1" applyFont="1" applyBorder="1"/>
    <xf numFmtId="164" fontId="4" fillId="0" borderId="0" xfId="0" applyNumberFormat="1" applyFont="1" applyBorder="1"/>
    <xf numFmtId="2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4" fontId="4" fillId="0" borderId="0" xfId="0" applyNumberFormat="1" applyFont="1" applyFill="1" applyBorder="1"/>
    <xf numFmtId="2" fontId="0" fillId="0" borderId="0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3" xfId="0" applyNumberFormat="1" applyFont="1" applyBorder="1"/>
    <xf numFmtId="14" fontId="0" fillId="0" borderId="0" xfId="0" applyNumberFormat="1" applyFont="1" applyBorder="1"/>
    <xf numFmtId="21" fontId="0" fillId="0" borderId="0" xfId="0" applyNumberFormat="1" applyFont="1" applyBorder="1"/>
    <xf numFmtId="0" fontId="0" fillId="0" borderId="0" xfId="0" applyFont="1" applyBorder="1"/>
    <xf numFmtId="14" fontId="0" fillId="0" borderId="6" xfId="0" applyNumberFormat="1" applyFont="1" applyBorder="1"/>
    <xf numFmtId="21" fontId="0" fillId="0" borderId="6" xfId="0" applyNumberFormat="1" applyFont="1" applyBorder="1"/>
    <xf numFmtId="0" fontId="0" fillId="0" borderId="6" xfId="0" applyFont="1" applyBorder="1"/>
    <xf numFmtId="14" fontId="0" fillId="0" borderId="7" xfId="0" applyNumberFormat="1" applyFont="1" applyBorder="1"/>
    <xf numFmtId="21" fontId="0" fillId="0" borderId="7" xfId="0" applyNumberFormat="1" applyFont="1" applyBorder="1"/>
    <xf numFmtId="0" fontId="0" fillId="0" borderId="7" xfId="0" applyFont="1" applyBorder="1"/>
    <xf numFmtId="1" fontId="0" fillId="0" borderId="0" xfId="0" applyNumberFormat="1" applyFont="1" applyBorder="1"/>
    <xf numFmtId="14" fontId="0" fillId="0" borderId="7" xfId="0" applyNumberFormat="1" applyFont="1" applyFill="1" applyBorder="1"/>
    <xf numFmtId="21" fontId="0" fillId="0" borderId="7" xfId="0" applyNumberFormat="1" applyFont="1" applyFill="1" applyBorder="1"/>
    <xf numFmtId="14" fontId="0" fillId="0" borderId="0" xfId="0" applyNumberFormat="1" applyFont="1" applyFill="1" applyBorder="1"/>
    <xf numFmtId="21" fontId="0" fillId="0" borderId="0" xfId="0" applyNumberFormat="1" applyFont="1" applyFill="1" applyBorder="1"/>
    <xf numFmtId="14" fontId="0" fillId="0" borderId="6" xfId="0" applyNumberFormat="1" applyFont="1" applyFill="1" applyBorder="1"/>
    <xf numFmtId="21" fontId="0" fillId="0" borderId="6" xfId="0" applyNumberFormat="1" applyFont="1" applyFill="1" applyBorder="1"/>
    <xf numFmtId="14" fontId="0" fillId="0" borderId="8" xfId="0" applyNumberFormat="1" applyFont="1" applyFill="1" applyBorder="1"/>
    <xf numFmtId="0" fontId="0" fillId="0" borderId="7" xfId="0" applyFont="1" applyFill="1" applyBorder="1"/>
    <xf numFmtId="1" fontId="0" fillId="0" borderId="0" xfId="0" applyNumberFormat="1" applyFont="1"/>
    <xf numFmtId="0" fontId="0" fillId="0" borderId="0" xfId="0" applyFont="1" applyFill="1" applyBorder="1"/>
    <xf numFmtId="0" fontId="0" fillId="0" borderId="6" xfId="0" applyFont="1" applyFill="1" applyBorder="1"/>
    <xf numFmtId="1" fontId="0" fillId="5" borderId="0" xfId="0" applyNumberFormat="1" applyFill="1" applyBorder="1"/>
    <xf numFmtId="14" fontId="0" fillId="5" borderId="0" xfId="0" applyNumberFormat="1" applyFont="1" applyFill="1" applyBorder="1"/>
    <xf numFmtId="21" fontId="0" fillId="5" borderId="0" xfId="0" applyNumberFormat="1" applyFont="1" applyFill="1" applyBorder="1"/>
    <xf numFmtId="0" fontId="0" fillId="5" borderId="0" xfId="0" applyFont="1" applyFill="1" applyBorder="1"/>
    <xf numFmtId="1" fontId="0" fillId="5" borderId="4" xfId="0" applyNumberFormat="1" applyFill="1" applyBorder="1"/>
    <xf numFmtId="1" fontId="0" fillId="0" borderId="16" xfId="0" applyNumberFormat="1" applyBorder="1"/>
    <xf numFmtId="1" fontId="0" fillId="0" borderId="6" xfId="0" applyNumberFormat="1" applyFont="1" applyBorder="1"/>
    <xf numFmtId="14" fontId="0" fillId="5" borderId="6" xfId="0" applyNumberFormat="1" applyFont="1" applyFill="1" applyBorder="1"/>
    <xf numFmtId="21" fontId="0" fillId="5" borderId="6" xfId="0" applyNumberFormat="1" applyFont="1" applyFill="1" applyBorder="1"/>
    <xf numFmtId="0" fontId="0" fillId="5" borderId="6" xfId="0" applyFont="1" applyFill="1" applyBorder="1"/>
    <xf numFmtId="14" fontId="0" fillId="0" borderId="0" xfId="0" applyNumberFormat="1"/>
    <xf numFmtId="14" fontId="0" fillId="0" borderId="8" xfId="0" applyNumberFormat="1" applyFont="1" applyBorder="1"/>
    <xf numFmtId="2" fontId="4" fillId="0" borderId="6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Fill="1" applyBorder="1"/>
    <xf numFmtId="164" fontId="4" fillId="0" borderId="6" xfId="0" applyNumberFormat="1" applyFont="1" applyFill="1" applyBorder="1"/>
    <xf numFmtId="164" fontId="0" fillId="0" borderId="0" xfId="0" applyNumberFormat="1" applyBorder="1"/>
    <xf numFmtId="164" fontId="0" fillId="2" borderId="0" xfId="0" applyNumberFormat="1" applyFill="1" applyBorder="1" applyAlignment="1">
      <alignment wrapText="1"/>
    </xf>
    <xf numFmtId="164" fontId="0" fillId="3" borderId="0" xfId="0" applyNumberFormat="1" applyFill="1" applyBorder="1"/>
    <xf numFmtId="164" fontId="0" fillId="4" borderId="0" xfId="0" applyNumberFormat="1" applyFill="1" applyBorder="1" applyAlignment="1">
      <alignment wrapText="1"/>
    </xf>
    <xf numFmtId="164" fontId="8" fillId="0" borderId="0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5" borderId="6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5" borderId="6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5" borderId="0" xfId="0" applyNumberFormat="1" applyFill="1"/>
    <xf numFmtId="14" fontId="0" fillId="5" borderId="7" xfId="0" applyNumberFormat="1" applyFont="1" applyFill="1" applyBorder="1"/>
    <xf numFmtId="1" fontId="0" fillId="5" borderId="0" xfId="0" applyNumberFormat="1" applyFont="1" applyFill="1"/>
    <xf numFmtId="164" fontId="8" fillId="5" borderId="0" xfId="0" applyNumberFormat="1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4" fontId="0" fillId="0" borderId="6" xfId="0" applyNumberFormat="1" applyFill="1" applyBorder="1" applyAlignment="1">
      <alignment horizontal="center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14" xfId="0" applyNumberFormat="1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Summer growth rate danper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93394577995434"/>
          <c:y val="0.13281678773204197"/>
          <c:w val="0.79421291354189083"/>
          <c:h val="0.56506234913406905"/>
        </c:manualLayout>
      </c:layout>
      <c:lineChart>
        <c:grouping val="standard"/>
        <c:varyColors val="0"/>
        <c:ser>
          <c:idx val="0"/>
          <c:order val="0"/>
          <c:tx>
            <c:strRef>
              <c:f>'field spears winter2020'!$P$2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'field spears winter2020'!$B$3:$B$93</c:f>
              <c:numCache>
                <c:formatCode>0</c:formatCode>
                <c:ptCount val="9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72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6</c:v>
                </c:pt>
                <c:pt idx="27">
                  <c:v>8</c:v>
                </c:pt>
                <c:pt idx="28">
                  <c:v>10</c:v>
                </c:pt>
                <c:pt idx="29">
                  <c:v>48</c:v>
                </c:pt>
                <c:pt idx="30">
                  <c:v>50</c:v>
                </c:pt>
                <c:pt idx="31">
                  <c:v>52</c:v>
                </c:pt>
                <c:pt idx="32">
                  <c:v>54</c:v>
                </c:pt>
                <c:pt idx="33">
                  <c:v>56</c:v>
                </c:pt>
                <c:pt idx="34">
                  <c:v>58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0</c:v>
                </c:pt>
                <c:pt idx="41">
                  <c:v>2</c:v>
                </c:pt>
                <c:pt idx="42">
                  <c:v>16</c:v>
                </c:pt>
                <c:pt idx="43">
                  <c:v>18</c:v>
                </c:pt>
                <c:pt idx="44">
                  <c:v>20</c:v>
                </c:pt>
                <c:pt idx="45">
                  <c:v>22</c:v>
                </c:pt>
                <c:pt idx="46">
                  <c:v>24</c:v>
                </c:pt>
                <c:pt idx="47">
                  <c:v>26</c:v>
                </c:pt>
                <c:pt idx="48">
                  <c:v>40</c:v>
                </c:pt>
                <c:pt idx="49">
                  <c:v>42</c:v>
                </c:pt>
                <c:pt idx="50">
                  <c:v>44</c:v>
                </c:pt>
                <c:pt idx="51">
                  <c:v>46</c:v>
                </c:pt>
                <c:pt idx="52">
                  <c:v>48</c:v>
                </c:pt>
                <c:pt idx="53">
                  <c:v>50</c:v>
                </c:pt>
                <c:pt idx="54">
                  <c:v>64</c:v>
                </c:pt>
                <c:pt idx="55">
                  <c:v>66</c:v>
                </c:pt>
                <c:pt idx="56">
                  <c:v>68</c:v>
                </c:pt>
                <c:pt idx="57">
                  <c:v>0</c:v>
                </c:pt>
                <c:pt idx="58">
                  <c:v>2</c:v>
                </c:pt>
                <c:pt idx="59">
                  <c:v>4</c:v>
                </c:pt>
                <c:pt idx="60">
                  <c:v>8</c:v>
                </c:pt>
                <c:pt idx="61">
                  <c:v>22</c:v>
                </c:pt>
                <c:pt idx="62">
                  <c:v>24</c:v>
                </c:pt>
                <c:pt idx="63">
                  <c:v>26</c:v>
                </c:pt>
                <c:pt idx="64">
                  <c:v>28</c:v>
                </c:pt>
                <c:pt idx="65">
                  <c:v>30</c:v>
                </c:pt>
                <c:pt idx="66">
                  <c:v>32</c:v>
                </c:pt>
                <c:pt idx="67">
                  <c:v>70</c:v>
                </c:pt>
                <c:pt idx="68">
                  <c:v>72</c:v>
                </c:pt>
                <c:pt idx="69">
                  <c:v>74</c:v>
                </c:pt>
                <c:pt idx="70">
                  <c:v>0</c:v>
                </c:pt>
                <c:pt idx="71">
                  <c:v>2</c:v>
                </c:pt>
                <c:pt idx="72">
                  <c:v>4</c:v>
                </c:pt>
                <c:pt idx="73">
                  <c:v>6</c:v>
                </c:pt>
                <c:pt idx="74">
                  <c:v>8</c:v>
                </c:pt>
                <c:pt idx="75">
                  <c:v>10</c:v>
                </c:pt>
                <c:pt idx="76">
                  <c:v>24</c:v>
                </c:pt>
                <c:pt idx="77">
                  <c:v>26</c:v>
                </c:pt>
                <c:pt idx="78">
                  <c:v>28</c:v>
                </c:pt>
                <c:pt idx="79">
                  <c:v>30</c:v>
                </c:pt>
                <c:pt idx="80">
                  <c:v>44</c:v>
                </c:pt>
                <c:pt idx="81">
                  <c:v>46</c:v>
                </c:pt>
                <c:pt idx="82">
                  <c:v>48</c:v>
                </c:pt>
                <c:pt idx="83">
                  <c:v>50</c:v>
                </c:pt>
                <c:pt idx="84">
                  <c:v>52</c:v>
                </c:pt>
                <c:pt idx="85">
                  <c:v>54</c:v>
                </c:pt>
                <c:pt idx="86">
                  <c:v>68</c:v>
                </c:pt>
                <c:pt idx="87">
                  <c:v>70</c:v>
                </c:pt>
                <c:pt idx="88">
                  <c:v>72</c:v>
                </c:pt>
                <c:pt idx="89">
                  <c:v>74</c:v>
                </c:pt>
                <c:pt idx="90">
                  <c:v>76</c:v>
                </c:pt>
              </c:numCache>
            </c:numRef>
          </c:cat>
          <c:val>
            <c:numRef>
              <c:f>'field spears winter2020'!$P$3:$P$93</c:f>
              <c:numCache>
                <c:formatCode>0.00</c:formatCode>
                <c:ptCount val="91"/>
                <c:pt idx="0">
                  <c:v>2.77</c:v>
                </c:pt>
                <c:pt idx="1">
                  <c:v>3.0500000000000003</c:v>
                </c:pt>
                <c:pt idx="2">
                  <c:v>3.2700000000000005</c:v>
                </c:pt>
                <c:pt idx="3">
                  <c:v>3.5200000000000005</c:v>
                </c:pt>
                <c:pt idx="4">
                  <c:v>3.7999999999999994</c:v>
                </c:pt>
                <c:pt idx="5">
                  <c:v>5.2799999999999994</c:v>
                </c:pt>
                <c:pt idx="6">
                  <c:v>5.58</c:v>
                </c:pt>
                <c:pt idx="7">
                  <c:v>5.87</c:v>
                </c:pt>
                <c:pt idx="8">
                  <c:v>6.17</c:v>
                </c:pt>
                <c:pt idx="9">
                  <c:v>6.5</c:v>
                </c:pt>
                <c:pt idx="10">
                  <c:v>6.8600000000000012</c:v>
                </c:pt>
                <c:pt idx="11">
                  <c:v>9.91</c:v>
                </c:pt>
                <c:pt idx="12">
                  <c:v>10.260000000000002</c:v>
                </c:pt>
                <c:pt idx="13">
                  <c:v>10.790000000000001</c:v>
                </c:pt>
                <c:pt idx="14">
                  <c:v>11.229999999999999</c:v>
                </c:pt>
                <c:pt idx="15">
                  <c:v>11.77</c:v>
                </c:pt>
                <c:pt idx="16">
                  <c:v>12.05</c:v>
                </c:pt>
                <c:pt idx="17">
                  <c:v>17.940000000000001</c:v>
                </c:pt>
                <c:pt idx="18">
                  <c:v>18.700000000000003</c:v>
                </c:pt>
                <c:pt idx="19">
                  <c:v>19.98</c:v>
                </c:pt>
                <c:pt idx="20">
                  <c:v>21.02</c:v>
                </c:pt>
                <c:pt idx="21">
                  <c:v>22.88</c:v>
                </c:pt>
                <c:pt idx="22">
                  <c:v>23.81</c:v>
                </c:pt>
                <c:pt idx="23">
                  <c:v>2.52</c:v>
                </c:pt>
                <c:pt idx="24">
                  <c:v>2.9400000000000004</c:v>
                </c:pt>
                <c:pt idx="25">
                  <c:v>3.3199999999999994</c:v>
                </c:pt>
                <c:pt idx="26">
                  <c:v>3.5499999999999994</c:v>
                </c:pt>
                <c:pt idx="27">
                  <c:v>3.9400000000000004</c:v>
                </c:pt>
                <c:pt idx="28">
                  <c:v>4.41</c:v>
                </c:pt>
                <c:pt idx="29">
                  <c:v>12.110000000000001</c:v>
                </c:pt>
                <c:pt idx="30">
                  <c:v>12.549999999999999</c:v>
                </c:pt>
                <c:pt idx="31">
                  <c:v>13.16</c:v>
                </c:pt>
                <c:pt idx="32">
                  <c:v>13.89</c:v>
                </c:pt>
                <c:pt idx="33">
                  <c:v>14.739999999999998</c:v>
                </c:pt>
                <c:pt idx="34">
                  <c:v>15.59</c:v>
                </c:pt>
                <c:pt idx="35">
                  <c:v>19.86</c:v>
                </c:pt>
                <c:pt idx="36">
                  <c:v>20.720000000000002</c:v>
                </c:pt>
                <c:pt idx="37">
                  <c:v>22.18</c:v>
                </c:pt>
                <c:pt idx="38">
                  <c:v>23.84</c:v>
                </c:pt>
                <c:pt idx="39">
                  <c:v>25.190000000000005</c:v>
                </c:pt>
                <c:pt idx="40">
                  <c:v>2.3099999999999996</c:v>
                </c:pt>
                <c:pt idx="41">
                  <c:v>2.74</c:v>
                </c:pt>
                <c:pt idx="42">
                  <c:v>4.089999999999999</c:v>
                </c:pt>
                <c:pt idx="43">
                  <c:v>4.4800000000000004</c:v>
                </c:pt>
                <c:pt idx="44">
                  <c:v>5.15</c:v>
                </c:pt>
                <c:pt idx="45">
                  <c:v>5.82</c:v>
                </c:pt>
                <c:pt idx="46">
                  <c:v>6.27</c:v>
                </c:pt>
                <c:pt idx="47">
                  <c:v>7.12</c:v>
                </c:pt>
                <c:pt idx="48">
                  <c:v>9.5000000000000018</c:v>
                </c:pt>
                <c:pt idx="49">
                  <c:v>10.199999999999999</c:v>
                </c:pt>
                <c:pt idx="50">
                  <c:v>10.866</c:v>
                </c:pt>
                <c:pt idx="51">
                  <c:v>11.92</c:v>
                </c:pt>
                <c:pt idx="52">
                  <c:v>13.1</c:v>
                </c:pt>
                <c:pt idx="53">
                  <c:v>14.12</c:v>
                </c:pt>
                <c:pt idx="54">
                  <c:v>17.52</c:v>
                </c:pt>
                <c:pt idx="55">
                  <c:v>18.310000000000002</c:v>
                </c:pt>
                <c:pt idx="56">
                  <c:v>19.22</c:v>
                </c:pt>
                <c:pt idx="57">
                  <c:v>1.78</c:v>
                </c:pt>
                <c:pt idx="58">
                  <c:v>2.1699999999999995</c:v>
                </c:pt>
                <c:pt idx="59">
                  <c:v>2.4699999999999998</c:v>
                </c:pt>
                <c:pt idx="60">
                  <c:v>2.8400000000000003</c:v>
                </c:pt>
                <c:pt idx="61">
                  <c:v>4.4700000000000006</c:v>
                </c:pt>
                <c:pt idx="62">
                  <c:v>4.74</c:v>
                </c:pt>
                <c:pt idx="63">
                  <c:v>5.1400000000000006</c:v>
                </c:pt>
                <c:pt idx="64">
                  <c:v>5.66</c:v>
                </c:pt>
                <c:pt idx="65">
                  <c:v>6.36</c:v>
                </c:pt>
                <c:pt idx="66">
                  <c:v>6.9</c:v>
                </c:pt>
                <c:pt idx="67">
                  <c:v>18.800000000000004</c:v>
                </c:pt>
                <c:pt idx="68">
                  <c:v>20</c:v>
                </c:pt>
                <c:pt idx="69">
                  <c:v>23</c:v>
                </c:pt>
                <c:pt idx="70">
                  <c:v>1.86</c:v>
                </c:pt>
                <c:pt idx="71">
                  <c:v>3.6799999999999997</c:v>
                </c:pt>
                <c:pt idx="72">
                  <c:v>2.41</c:v>
                </c:pt>
                <c:pt idx="73">
                  <c:v>2.8899999999999997</c:v>
                </c:pt>
                <c:pt idx="74">
                  <c:v>4.7300000000000004</c:v>
                </c:pt>
                <c:pt idx="75">
                  <c:v>4.25</c:v>
                </c:pt>
                <c:pt idx="76">
                  <c:v>4.7</c:v>
                </c:pt>
                <c:pt idx="77">
                  <c:v>5.13</c:v>
                </c:pt>
                <c:pt idx="78">
                  <c:v>5.69</c:v>
                </c:pt>
                <c:pt idx="79">
                  <c:v>6.09</c:v>
                </c:pt>
                <c:pt idx="80">
                  <c:v>8.7799999999999994</c:v>
                </c:pt>
                <c:pt idx="81">
                  <c:v>8.67</c:v>
                </c:pt>
                <c:pt idx="82">
                  <c:v>10.039999999999999</c:v>
                </c:pt>
                <c:pt idx="83">
                  <c:v>11.07</c:v>
                </c:pt>
                <c:pt idx="84">
                  <c:v>12.18</c:v>
                </c:pt>
                <c:pt idx="85">
                  <c:v>13.270000000000001</c:v>
                </c:pt>
                <c:pt idx="86">
                  <c:v>18.369999999999997</c:v>
                </c:pt>
                <c:pt idx="87">
                  <c:v>19.300000000000004</c:v>
                </c:pt>
                <c:pt idx="88">
                  <c:v>20.28</c:v>
                </c:pt>
                <c:pt idx="89">
                  <c:v>21.3</c:v>
                </c:pt>
                <c:pt idx="90">
                  <c:v>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D-4497-86F4-BB8EE72BB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440904"/>
        <c:axId val="623441232"/>
      </c:lineChart>
      <c:catAx>
        <c:axId val="623440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hours cum per cut 10 spears</a:t>
                </a:r>
              </a:p>
            </c:rich>
          </c:tx>
          <c:layout>
            <c:manualLayout>
              <c:xMode val="edge"/>
              <c:yMode val="edge"/>
              <c:x val="0.37396376582801322"/>
              <c:y val="0.797465316835395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441232"/>
        <c:crosses val="autoZero"/>
        <c:auto val="1"/>
        <c:lblAlgn val="ctr"/>
        <c:lblOffset val="100"/>
        <c:noMultiLvlLbl val="1"/>
      </c:catAx>
      <c:valAx>
        <c:axId val="62344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44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 growth with time Winter2020 Danper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32008782188344"/>
          <c:y val="0.19049531371182943"/>
          <c:w val="0.72720757639006184"/>
          <c:h val="0.61426688838352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'field spears winter2020'!$V$2</c:f>
              <c:strCache>
                <c:ptCount val="1"/>
                <c:pt idx="0">
                  <c:v>Cut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'field spears winter2020'!$B$3:$B$25</c:f>
              <c:numCache>
                <c:formatCode>0</c:formatCode>
                <c:ptCount val="2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38</c:v>
                </c:pt>
                <c:pt idx="12">
                  <c:v>40</c:v>
                </c:pt>
                <c:pt idx="13">
                  <c:v>42</c:v>
                </c:pt>
                <c:pt idx="14">
                  <c:v>44</c:v>
                </c:pt>
                <c:pt idx="15">
                  <c:v>46</c:v>
                </c:pt>
                <c:pt idx="16">
                  <c:v>48</c:v>
                </c:pt>
                <c:pt idx="17">
                  <c:v>62</c:v>
                </c:pt>
                <c:pt idx="18">
                  <c:v>64</c:v>
                </c:pt>
                <c:pt idx="19">
                  <c:v>66</c:v>
                </c:pt>
                <c:pt idx="20">
                  <c:v>68</c:v>
                </c:pt>
                <c:pt idx="21">
                  <c:v>70</c:v>
                </c:pt>
                <c:pt idx="22">
                  <c:v>72</c:v>
                </c:pt>
              </c:numCache>
            </c:numRef>
          </c:xVal>
          <c:yVal>
            <c:numRef>
              <c:f>'field spears winter2020'!$P$3:$P$25</c:f>
              <c:numCache>
                <c:formatCode>0.00</c:formatCode>
                <c:ptCount val="23"/>
                <c:pt idx="0">
                  <c:v>2.77</c:v>
                </c:pt>
                <c:pt idx="1">
                  <c:v>3.0500000000000003</c:v>
                </c:pt>
                <c:pt idx="2">
                  <c:v>3.2700000000000005</c:v>
                </c:pt>
                <c:pt idx="3">
                  <c:v>3.5200000000000005</c:v>
                </c:pt>
                <c:pt idx="4">
                  <c:v>3.7999999999999994</c:v>
                </c:pt>
                <c:pt idx="5">
                  <c:v>5.2799999999999994</c:v>
                </c:pt>
                <c:pt idx="6">
                  <c:v>5.58</c:v>
                </c:pt>
                <c:pt idx="7">
                  <c:v>5.87</c:v>
                </c:pt>
                <c:pt idx="8">
                  <c:v>6.17</c:v>
                </c:pt>
                <c:pt idx="9">
                  <c:v>6.5</c:v>
                </c:pt>
                <c:pt idx="10">
                  <c:v>6.8600000000000012</c:v>
                </c:pt>
                <c:pt idx="11">
                  <c:v>9.91</c:v>
                </c:pt>
                <c:pt idx="12">
                  <c:v>10.260000000000002</c:v>
                </c:pt>
                <c:pt idx="13">
                  <c:v>10.790000000000001</c:v>
                </c:pt>
                <c:pt idx="14">
                  <c:v>11.229999999999999</c:v>
                </c:pt>
                <c:pt idx="15">
                  <c:v>11.77</c:v>
                </c:pt>
                <c:pt idx="16">
                  <c:v>12.05</c:v>
                </c:pt>
                <c:pt idx="17">
                  <c:v>17.940000000000001</c:v>
                </c:pt>
                <c:pt idx="18">
                  <c:v>18.700000000000003</c:v>
                </c:pt>
                <c:pt idx="19">
                  <c:v>19.98</c:v>
                </c:pt>
                <c:pt idx="20">
                  <c:v>21.02</c:v>
                </c:pt>
                <c:pt idx="21">
                  <c:v>22.88</c:v>
                </c:pt>
                <c:pt idx="22">
                  <c:v>23.81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F-4302-BFEE-16A3EB82B905}"/>
            </c:ext>
          </c:extLst>
        </c:ser>
        <c:ser>
          <c:idx val="1"/>
          <c:order val="1"/>
          <c:tx>
            <c:strRef>
              <c:f>'field spears winter2020'!$W$2</c:f>
              <c:strCache>
                <c:ptCount val="1"/>
                <c:pt idx="0">
                  <c:v>Cut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'field spears winter2020'!$B$26:$B$42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54</c:v>
                </c:pt>
                <c:pt idx="10">
                  <c:v>56</c:v>
                </c:pt>
                <c:pt idx="11">
                  <c:v>58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78</c:v>
                </c:pt>
                <c:pt idx="16">
                  <c:v>80</c:v>
                </c:pt>
              </c:numCache>
            </c:numRef>
          </c:xVal>
          <c:yVal>
            <c:numRef>
              <c:f>'field spears winter2020'!$P$26:$P$42</c:f>
              <c:numCache>
                <c:formatCode>0.00</c:formatCode>
                <c:ptCount val="17"/>
                <c:pt idx="0">
                  <c:v>2.52</c:v>
                </c:pt>
                <c:pt idx="1">
                  <c:v>2.9400000000000004</c:v>
                </c:pt>
                <c:pt idx="2">
                  <c:v>3.3199999999999994</c:v>
                </c:pt>
                <c:pt idx="3">
                  <c:v>3.5499999999999994</c:v>
                </c:pt>
                <c:pt idx="4">
                  <c:v>3.9400000000000004</c:v>
                </c:pt>
                <c:pt idx="5">
                  <c:v>4.41</c:v>
                </c:pt>
                <c:pt idx="6">
                  <c:v>12.110000000000001</c:v>
                </c:pt>
                <c:pt idx="7">
                  <c:v>12.549999999999999</c:v>
                </c:pt>
                <c:pt idx="8">
                  <c:v>13.16</c:v>
                </c:pt>
                <c:pt idx="9">
                  <c:v>13.89</c:v>
                </c:pt>
                <c:pt idx="10">
                  <c:v>14.739999999999998</c:v>
                </c:pt>
                <c:pt idx="11">
                  <c:v>15.59</c:v>
                </c:pt>
                <c:pt idx="12">
                  <c:v>19.86</c:v>
                </c:pt>
                <c:pt idx="13">
                  <c:v>20.720000000000002</c:v>
                </c:pt>
                <c:pt idx="14">
                  <c:v>22.18</c:v>
                </c:pt>
                <c:pt idx="15">
                  <c:v>23.84</c:v>
                </c:pt>
                <c:pt idx="16">
                  <c:v>25.190000000000005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F-4302-BFEE-16A3EB82B905}"/>
            </c:ext>
          </c:extLst>
        </c:ser>
        <c:ser>
          <c:idx val="2"/>
          <c:order val="2"/>
          <c:tx>
            <c:strRef>
              <c:f>'field spears winter2020'!$X$2</c:f>
              <c:strCache>
                <c:ptCount val="1"/>
                <c:pt idx="0">
                  <c:v>Cut 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'field spears winter2020'!$B$43:$B$59</c:f>
              <c:numCache>
                <c:formatCode>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40</c:v>
                </c:pt>
                <c:pt idx="9">
                  <c:v>42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64</c:v>
                </c:pt>
                <c:pt idx="15">
                  <c:v>66</c:v>
                </c:pt>
                <c:pt idx="16">
                  <c:v>68</c:v>
                </c:pt>
              </c:numCache>
            </c:numRef>
          </c:xVal>
          <c:yVal>
            <c:numRef>
              <c:f>'field spears winter2020'!$P$43:$P$59</c:f>
              <c:numCache>
                <c:formatCode>0.00</c:formatCode>
                <c:ptCount val="17"/>
                <c:pt idx="0">
                  <c:v>2.3099999999999996</c:v>
                </c:pt>
                <c:pt idx="1">
                  <c:v>2.74</c:v>
                </c:pt>
                <c:pt idx="2">
                  <c:v>4.089999999999999</c:v>
                </c:pt>
                <c:pt idx="3">
                  <c:v>4.4800000000000004</c:v>
                </c:pt>
                <c:pt idx="4">
                  <c:v>5.15</c:v>
                </c:pt>
                <c:pt idx="5">
                  <c:v>5.82</c:v>
                </c:pt>
                <c:pt idx="6">
                  <c:v>6.27</c:v>
                </c:pt>
                <c:pt idx="7">
                  <c:v>7.12</c:v>
                </c:pt>
                <c:pt idx="8">
                  <c:v>9.5000000000000018</c:v>
                </c:pt>
                <c:pt idx="9">
                  <c:v>10.199999999999999</c:v>
                </c:pt>
                <c:pt idx="10">
                  <c:v>10.866</c:v>
                </c:pt>
                <c:pt idx="11">
                  <c:v>11.92</c:v>
                </c:pt>
                <c:pt idx="12">
                  <c:v>13.1</c:v>
                </c:pt>
                <c:pt idx="13">
                  <c:v>14.12</c:v>
                </c:pt>
                <c:pt idx="14">
                  <c:v>17.52</c:v>
                </c:pt>
                <c:pt idx="15">
                  <c:v>18.310000000000002</c:v>
                </c:pt>
                <c:pt idx="16">
                  <c:v>19.22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F-4302-BFEE-16A3EB82B905}"/>
            </c:ext>
          </c:extLst>
        </c:ser>
        <c:ser>
          <c:idx val="3"/>
          <c:order val="3"/>
          <c:tx>
            <c:strRef>
              <c:f>'field spears winter2020'!$Y$2</c:f>
              <c:strCache>
                <c:ptCount val="1"/>
                <c:pt idx="0">
                  <c:v>Cut 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'field spears winter2020'!$B$61:$B$72</c:f>
              <c:numCache>
                <c:formatCode>0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70</c:v>
                </c:pt>
                <c:pt idx="10">
                  <c:v>72</c:v>
                </c:pt>
                <c:pt idx="11">
                  <c:v>74</c:v>
                </c:pt>
              </c:numCache>
            </c:numRef>
          </c:xVal>
          <c:yVal>
            <c:numRef>
              <c:f>'field spears winter2020'!$P$61:$P$72</c:f>
              <c:numCache>
                <c:formatCode>0.00</c:formatCode>
                <c:ptCount val="12"/>
                <c:pt idx="0">
                  <c:v>2.1699999999999995</c:v>
                </c:pt>
                <c:pt idx="1">
                  <c:v>2.4699999999999998</c:v>
                </c:pt>
                <c:pt idx="2">
                  <c:v>2.8400000000000003</c:v>
                </c:pt>
                <c:pt idx="3">
                  <c:v>4.4700000000000006</c:v>
                </c:pt>
                <c:pt idx="4">
                  <c:v>4.74</c:v>
                </c:pt>
                <c:pt idx="5">
                  <c:v>5.1400000000000006</c:v>
                </c:pt>
                <c:pt idx="6">
                  <c:v>5.66</c:v>
                </c:pt>
                <c:pt idx="7">
                  <c:v>6.36</c:v>
                </c:pt>
                <c:pt idx="8">
                  <c:v>6.9</c:v>
                </c:pt>
                <c:pt idx="9">
                  <c:v>18.800000000000004</c:v>
                </c:pt>
                <c:pt idx="10">
                  <c:v>20</c:v>
                </c:pt>
                <c:pt idx="11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F-4302-BFEE-16A3EB82B905}"/>
            </c:ext>
          </c:extLst>
        </c:ser>
        <c:ser>
          <c:idx val="4"/>
          <c:order val="4"/>
          <c:tx>
            <c:strRef>
              <c:f>'field spears winter2020'!$Z$2</c:f>
              <c:strCache>
                <c:ptCount val="1"/>
                <c:pt idx="0">
                  <c:v>Cut 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'field spears winter2020'!$B$73:$B$94</c:f>
              <c:numCache>
                <c:formatCode>0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44</c:v>
                </c:pt>
                <c:pt idx="11">
                  <c:v>46</c:v>
                </c:pt>
                <c:pt idx="12">
                  <c:v>48</c:v>
                </c:pt>
                <c:pt idx="13">
                  <c:v>50</c:v>
                </c:pt>
                <c:pt idx="14">
                  <c:v>52</c:v>
                </c:pt>
                <c:pt idx="15">
                  <c:v>54</c:v>
                </c:pt>
                <c:pt idx="16">
                  <c:v>68</c:v>
                </c:pt>
                <c:pt idx="17">
                  <c:v>70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78</c:v>
                </c:pt>
              </c:numCache>
            </c:numRef>
          </c:xVal>
          <c:yVal>
            <c:numRef>
              <c:f>'field spears winter2020'!$P$73:$P$93</c:f>
              <c:numCache>
                <c:formatCode>0.00</c:formatCode>
                <c:ptCount val="21"/>
                <c:pt idx="0">
                  <c:v>1.86</c:v>
                </c:pt>
                <c:pt idx="1">
                  <c:v>3.6799999999999997</c:v>
                </c:pt>
                <c:pt idx="2">
                  <c:v>2.41</c:v>
                </c:pt>
                <c:pt idx="3">
                  <c:v>2.8899999999999997</c:v>
                </c:pt>
                <c:pt idx="4">
                  <c:v>4.7300000000000004</c:v>
                </c:pt>
                <c:pt idx="5">
                  <c:v>4.25</c:v>
                </c:pt>
                <c:pt idx="6">
                  <c:v>4.7</c:v>
                </c:pt>
                <c:pt idx="7">
                  <c:v>5.13</c:v>
                </c:pt>
                <c:pt idx="8">
                  <c:v>5.69</c:v>
                </c:pt>
                <c:pt idx="9">
                  <c:v>6.09</c:v>
                </c:pt>
                <c:pt idx="10">
                  <c:v>8.7799999999999994</c:v>
                </c:pt>
                <c:pt idx="11">
                  <c:v>8.67</c:v>
                </c:pt>
                <c:pt idx="12">
                  <c:v>10.039999999999999</c:v>
                </c:pt>
                <c:pt idx="13">
                  <c:v>11.07</c:v>
                </c:pt>
                <c:pt idx="14">
                  <c:v>12.18</c:v>
                </c:pt>
                <c:pt idx="15">
                  <c:v>13.270000000000001</c:v>
                </c:pt>
                <c:pt idx="16">
                  <c:v>18.369999999999997</c:v>
                </c:pt>
                <c:pt idx="17">
                  <c:v>19.300000000000004</c:v>
                </c:pt>
                <c:pt idx="18">
                  <c:v>20.28</c:v>
                </c:pt>
                <c:pt idx="19">
                  <c:v>21.3</c:v>
                </c:pt>
                <c:pt idx="20">
                  <c:v>23.27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F-4302-BFEE-16A3EB82B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64544"/>
        <c:axId val="384111680"/>
      </c:scatterChart>
      <c:valAx>
        <c:axId val="27276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Accumulated time ,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111680"/>
        <c:crosses val="autoZero"/>
        <c:crossBetween val="midCat"/>
      </c:valAx>
      <c:valAx>
        <c:axId val="38411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above ground,cm</a:t>
                </a:r>
              </a:p>
            </c:rich>
          </c:tx>
          <c:layout>
            <c:manualLayout>
              <c:xMode val="edge"/>
              <c:yMode val="edge"/>
              <c:x val="3.7286618784044059E-2"/>
              <c:y val="0.1890894278598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6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55245</xdr:colOff>
      <xdr:row>24</xdr:row>
      <xdr:rowOff>152400</xdr:rowOff>
    </xdr:from>
    <xdr:to>
      <xdr:col>32</xdr:col>
      <xdr:colOff>193040</xdr:colOff>
      <xdr:row>45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C16E04-B5DB-4DBE-8FC1-9DFB6C401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168910</xdr:colOff>
      <xdr:row>5</xdr:row>
      <xdr:rowOff>162560</xdr:rowOff>
    </xdr:from>
    <xdr:to>
      <xdr:col>31</xdr:col>
      <xdr:colOff>306917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007DB-929E-4B50-B629-AF765FF3BC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030D-CFDD-4419-B63A-9BB11606E22F}">
  <sheetPr>
    <pageSetUpPr fitToPage="1"/>
  </sheetPr>
  <dimension ref="A1:Z100"/>
  <sheetViews>
    <sheetView tabSelected="1" topLeftCell="A72" zoomScale="90" zoomScaleNormal="90" workbookViewId="0">
      <selection activeCell="B73" sqref="B73:B93"/>
    </sheetView>
  </sheetViews>
  <sheetFormatPr defaultRowHeight="15" x14ac:dyDescent="0.25"/>
  <cols>
    <col min="1" max="1" width="17.5703125" customWidth="1"/>
    <col min="2" max="2" width="8.140625" style="12" customWidth="1"/>
    <col min="3" max="3" width="13" style="47" customWidth="1"/>
    <col min="4" max="4" width="9.5703125" style="47" customWidth="1"/>
    <col min="5" max="5" width="6.5703125" style="47" customWidth="1"/>
    <col min="6" max="15" width="9.140625" style="66"/>
    <col min="16" max="16" width="9.140625" style="3"/>
    <col min="17" max="17" width="7.42578125" customWidth="1"/>
    <col min="18" max="18" width="8.7109375" style="3" customWidth="1"/>
    <col min="19" max="19" width="8.5703125" customWidth="1"/>
    <col min="20" max="20" width="6.42578125" customWidth="1"/>
    <col min="22" max="22" width="11.7109375" customWidth="1"/>
    <col min="23" max="23" width="11.5703125" bestFit="1" customWidth="1"/>
  </cols>
  <sheetData>
    <row r="1" spans="1:26" ht="56.45" customHeight="1" x14ac:dyDescent="0.25">
      <c r="A1" s="1"/>
      <c r="B1" s="2"/>
      <c r="C1" s="28" t="s">
        <v>0</v>
      </c>
      <c r="D1" s="28" t="s">
        <v>1</v>
      </c>
      <c r="E1" s="28" t="s">
        <v>2</v>
      </c>
      <c r="F1" s="66" t="s">
        <v>3</v>
      </c>
      <c r="H1" s="67" t="s">
        <v>4</v>
      </c>
      <c r="I1" s="68" t="s">
        <v>5</v>
      </c>
      <c r="J1" s="69" t="s">
        <v>6</v>
      </c>
      <c r="P1" s="3">
        <v>1</v>
      </c>
      <c r="Q1" s="97" t="s">
        <v>7</v>
      </c>
      <c r="S1" s="4" t="s">
        <v>8</v>
      </c>
      <c r="T1" s="5" t="s">
        <v>9</v>
      </c>
    </row>
    <row r="2" spans="1:26" x14ac:dyDescent="0.25">
      <c r="A2" s="6" t="s">
        <v>10</v>
      </c>
      <c r="B2" s="7" t="s">
        <v>11</v>
      </c>
      <c r="C2" s="28" t="s">
        <v>12</v>
      </c>
      <c r="D2" s="28" t="s">
        <v>5</v>
      </c>
      <c r="E2" s="28" t="s">
        <v>13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4">
        <v>6</v>
      </c>
      <c r="L2" s="14">
        <v>7</v>
      </c>
      <c r="M2" s="14">
        <v>8</v>
      </c>
      <c r="N2" s="14">
        <v>9</v>
      </c>
      <c r="O2" s="14">
        <v>10</v>
      </c>
      <c r="P2" s="8" t="s">
        <v>14</v>
      </c>
      <c r="Q2" s="97"/>
      <c r="R2" s="3" t="s">
        <v>15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</row>
    <row r="3" spans="1:26" x14ac:dyDescent="0.25">
      <c r="A3" s="98" t="s">
        <v>21</v>
      </c>
      <c r="B3" s="7">
        <v>0</v>
      </c>
      <c r="C3" s="29">
        <v>43963</v>
      </c>
      <c r="D3" s="30">
        <v>0.34027777777777773</v>
      </c>
      <c r="E3" s="31">
        <v>0</v>
      </c>
      <c r="F3" s="70">
        <v>3</v>
      </c>
      <c r="G3" s="70">
        <v>2.8</v>
      </c>
      <c r="H3" s="70">
        <v>3.9</v>
      </c>
      <c r="I3" s="70">
        <v>3</v>
      </c>
      <c r="J3" s="70">
        <v>2.5</v>
      </c>
      <c r="K3" s="70">
        <v>1.9</v>
      </c>
      <c r="L3" s="70">
        <v>2</v>
      </c>
      <c r="M3" s="70">
        <v>3.5</v>
      </c>
      <c r="N3" s="70">
        <v>3</v>
      </c>
      <c r="O3" s="70">
        <v>2.1</v>
      </c>
      <c r="P3" s="8">
        <f>AVERAGE(F3:O3)</f>
        <v>2.77</v>
      </c>
      <c r="Q3" s="9">
        <f>P3-P1</f>
        <v>1.77</v>
      </c>
      <c r="R3" s="29">
        <v>43963</v>
      </c>
      <c r="S3" s="60">
        <f>R3-16</f>
        <v>43947</v>
      </c>
      <c r="U3" t="s">
        <v>16</v>
      </c>
    </row>
    <row r="4" spans="1:26" x14ac:dyDescent="0.25">
      <c r="A4" s="95"/>
      <c r="B4" s="10">
        <v>2</v>
      </c>
      <c r="C4" s="29">
        <v>43963</v>
      </c>
      <c r="D4" s="30">
        <v>0.41805555555555557</v>
      </c>
      <c r="E4" s="31"/>
      <c r="F4" s="78">
        <v>3.2</v>
      </c>
      <c r="G4" s="78">
        <v>3.1</v>
      </c>
      <c r="H4" s="78">
        <v>4</v>
      </c>
      <c r="I4" s="78">
        <v>3.4</v>
      </c>
      <c r="J4" s="78">
        <v>3</v>
      </c>
      <c r="K4" s="78">
        <v>2.1</v>
      </c>
      <c r="L4" s="78">
        <v>2.5</v>
      </c>
      <c r="M4" s="78">
        <v>3.7</v>
      </c>
      <c r="N4" s="78">
        <v>3.2</v>
      </c>
      <c r="O4" s="78">
        <v>2.2999999999999998</v>
      </c>
      <c r="P4" s="8">
        <f t="shared" ref="P4:P67" si="0">AVERAGE(F4:O4)</f>
        <v>3.0500000000000003</v>
      </c>
      <c r="Q4" s="9">
        <f>P4-P3</f>
        <v>0.28000000000000025</v>
      </c>
      <c r="U4" t="s">
        <v>17</v>
      </c>
    </row>
    <row r="5" spans="1:26" x14ac:dyDescent="0.25">
      <c r="A5" s="95"/>
      <c r="B5" s="14">
        <v>4</v>
      </c>
      <c r="C5" s="29">
        <v>43963</v>
      </c>
      <c r="D5" s="30">
        <v>0.50208333333333333</v>
      </c>
      <c r="E5" s="31"/>
      <c r="F5" s="70">
        <v>3.5</v>
      </c>
      <c r="G5" s="70">
        <v>3.3</v>
      </c>
      <c r="H5" s="70">
        <v>4.2</v>
      </c>
      <c r="I5" s="70">
        <v>3.5</v>
      </c>
      <c r="J5" s="70">
        <v>3.2</v>
      </c>
      <c r="K5" s="70">
        <v>2.2999999999999998</v>
      </c>
      <c r="L5" s="70">
        <v>2.8</v>
      </c>
      <c r="M5" s="70">
        <v>4</v>
      </c>
      <c r="N5" s="70">
        <v>3.4</v>
      </c>
      <c r="O5" s="70">
        <v>2.5</v>
      </c>
      <c r="P5" s="8">
        <f t="shared" si="0"/>
        <v>3.2700000000000005</v>
      </c>
      <c r="Q5" s="9">
        <f t="shared" ref="Q5:Q16" si="1">P5-P4</f>
        <v>0.2200000000000002</v>
      </c>
      <c r="R5" s="3">
        <v>10.41</v>
      </c>
      <c r="S5" s="3">
        <f>AVERAGE(P3:P7)</f>
        <v>3.282</v>
      </c>
      <c r="T5" s="3">
        <v>17.41</v>
      </c>
      <c r="U5" s="3">
        <v>19.690000000000001</v>
      </c>
    </row>
    <row r="6" spans="1:26" x14ac:dyDescent="0.25">
      <c r="A6" s="95"/>
      <c r="B6" s="10">
        <v>6</v>
      </c>
      <c r="C6" s="29">
        <v>43963</v>
      </c>
      <c r="D6" s="30">
        <v>0.59236111111111112</v>
      </c>
      <c r="E6" s="31"/>
      <c r="F6" s="70">
        <v>3.9</v>
      </c>
      <c r="G6" s="70">
        <v>3.6</v>
      </c>
      <c r="H6" s="70">
        <v>4.5</v>
      </c>
      <c r="I6" s="70">
        <v>3.7</v>
      </c>
      <c r="J6" s="70">
        <v>3.4</v>
      </c>
      <c r="K6" s="70">
        <v>2.5</v>
      </c>
      <c r="L6" s="70">
        <v>3</v>
      </c>
      <c r="M6" s="70">
        <v>4.3</v>
      </c>
      <c r="N6" s="70">
        <v>3.6</v>
      </c>
      <c r="O6" s="70">
        <v>2.7</v>
      </c>
      <c r="P6" s="8">
        <f t="shared" si="0"/>
        <v>3.5200000000000005</v>
      </c>
      <c r="Q6" s="9">
        <f t="shared" si="1"/>
        <v>0.25</v>
      </c>
      <c r="U6" s="3"/>
    </row>
    <row r="7" spans="1:26" x14ac:dyDescent="0.25">
      <c r="A7" s="96"/>
      <c r="B7" s="11">
        <v>8</v>
      </c>
      <c r="C7" s="32">
        <v>43963</v>
      </c>
      <c r="D7" s="33">
        <v>0.67569444444444438</v>
      </c>
      <c r="E7" s="34"/>
      <c r="F7" s="71">
        <v>4.0999999999999996</v>
      </c>
      <c r="G7" s="71">
        <v>3.8</v>
      </c>
      <c r="H7" s="71">
        <v>4.7</v>
      </c>
      <c r="I7" s="71">
        <v>4</v>
      </c>
      <c r="J7" s="71">
        <v>3.9</v>
      </c>
      <c r="K7" s="71">
        <v>2.9</v>
      </c>
      <c r="L7" s="71">
        <v>3.3</v>
      </c>
      <c r="M7" s="71">
        <v>4.5999999999999996</v>
      </c>
      <c r="N7" s="71">
        <v>3.8</v>
      </c>
      <c r="O7" s="71">
        <v>2.9</v>
      </c>
      <c r="P7" s="62">
        <f t="shared" si="0"/>
        <v>3.7999999999999994</v>
      </c>
      <c r="Q7" s="63">
        <f t="shared" si="1"/>
        <v>0.27999999999999892</v>
      </c>
      <c r="U7" s="3"/>
    </row>
    <row r="8" spans="1:26" x14ac:dyDescent="0.25">
      <c r="A8" s="94">
        <v>43964</v>
      </c>
      <c r="B8" s="15">
        <v>14</v>
      </c>
      <c r="C8" s="35">
        <v>43964</v>
      </c>
      <c r="D8" s="36">
        <v>0.25</v>
      </c>
      <c r="E8" s="31"/>
      <c r="F8" s="70">
        <v>4.8</v>
      </c>
      <c r="G8" s="70">
        <v>4.7</v>
      </c>
      <c r="H8" s="70">
        <v>6.1</v>
      </c>
      <c r="I8" s="70">
        <v>5.2</v>
      </c>
      <c r="J8" s="70">
        <v>5.2</v>
      </c>
      <c r="K8" s="70">
        <v>4.9000000000000004</v>
      </c>
      <c r="L8" s="70">
        <v>5.5</v>
      </c>
      <c r="M8" s="70">
        <v>7</v>
      </c>
      <c r="N8" s="70">
        <v>5.6</v>
      </c>
      <c r="O8" s="70">
        <v>3.8</v>
      </c>
      <c r="P8" s="8">
        <f t="shared" si="0"/>
        <v>5.2799999999999994</v>
      </c>
      <c r="Q8" s="9">
        <f t="shared" si="1"/>
        <v>1.48</v>
      </c>
      <c r="U8" s="3"/>
    </row>
    <row r="9" spans="1:26" x14ac:dyDescent="0.25">
      <c r="A9" s="95"/>
      <c r="B9" s="10">
        <f>B8+2</f>
        <v>16</v>
      </c>
      <c r="C9" s="29">
        <v>43964</v>
      </c>
      <c r="D9" s="30">
        <v>0.33333333333333331</v>
      </c>
      <c r="E9" s="31"/>
      <c r="F9" s="70">
        <v>5</v>
      </c>
      <c r="G9" s="70">
        <v>5</v>
      </c>
      <c r="H9" s="70">
        <v>6.8</v>
      </c>
      <c r="I9" s="70">
        <v>5.4</v>
      </c>
      <c r="J9" s="70">
        <v>5.4</v>
      </c>
      <c r="K9" s="70">
        <v>5.0999999999999996</v>
      </c>
      <c r="L9" s="70">
        <v>5.7</v>
      </c>
      <c r="M9" s="70">
        <v>7.4</v>
      </c>
      <c r="N9" s="70">
        <v>5.9</v>
      </c>
      <c r="O9" s="70">
        <v>4.0999999999999996</v>
      </c>
      <c r="P9" s="8">
        <f t="shared" si="0"/>
        <v>5.58</v>
      </c>
      <c r="Q9" s="9">
        <f t="shared" si="1"/>
        <v>0.30000000000000071</v>
      </c>
      <c r="U9" s="3"/>
    </row>
    <row r="10" spans="1:26" x14ac:dyDescent="0.25">
      <c r="A10" s="95"/>
      <c r="B10" s="10">
        <f t="shared" ref="B10:B13" si="2">B9+2</f>
        <v>18</v>
      </c>
      <c r="C10" s="29">
        <v>43964</v>
      </c>
      <c r="D10" s="30">
        <v>0.41666666666666669</v>
      </c>
      <c r="E10" s="31"/>
      <c r="F10" s="70">
        <v>5.3</v>
      </c>
      <c r="G10" s="70">
        <v>5.2</v>
      </c>
      <c r="H10" s="70">
        <v>7</v>
      </c>
      <c r="I10" s="70">
        <v>5.6</v>
      </c>
      <c r="J10" s="70">
        <v>5.7</v>
      </c>
      <c r="K10" s="70">
        <v>5.3</v>
      </c>
      <c r="L10" s="70">
        <v>6</v>
      </c>
      <c r="M10" s="70">
        <v>7.9</v>
      </c>
      <c r="N10" s="70">
        <v>6.2</v>
      </c>
      <c r="O10" s="70">
        <v>4.5</v>
      </c>
      <c r="P10" s="8">
        <f t="shared" si="0"/>
        <v>5.87</v>
      </c>
      <c r="Q10" s="9">
        <f t="shared" si="1"/>
        <v>0.29000000000000004</v>
      </c>
      <c r="U10" s="3"/>
    </row>
    <row r="11" spans="1:26" x14ac:dyDescent="0.25">
      <c r="A11" s="95"/>
      <c r="B11" s="10">
        <f t="shared" si="2"/>
        <v>20</v>
      </c>
      <c r="C11" s="29">
        <v>43964</v>
      </c>
      <c r="D11" s="30">
        <v>0.5</v>
      </c>
      <c r="E11" s="31"/>
      <c r="F11" s="70">
        <v>5.5</v>
      </c>
      <c r="G11" s="70">
        <v>5.5</v>
      </c>
      <c r="H11" s="70">
        <v>7.2</v>
      </c>
      <c r="I11" s="70">
        <v>5.8</v>
      </c>
      <c r="J11" s="70">
        <v>6</v>
      </c>
      <c r="K11" s="70">
        <v>5.6</v>
      </c>
      <c r="L11" s="70">
        <v>6.5</v>
      </c>
      <c r="M11" s="70">
        <v>8.1999999999999993</v>
      </c>
      <c r="N11" s="70">
        <v>6.5</v>
      </c>
      <c r="O11" s="70">
        <v>4.9000000000000004</v>
      </c>
      <c r="P11" s="8">
        <f t="shared" si="0"/>
        <v>6.17</v>
      </c>
      <c r="Q11" s="9">
        <f t="shared" si="1"/>
        <v>0.29999999999999982</v>
      </c>
      <c r="R11" s="3">
        <v>32.5416666666666</v>
      </c>
      <c r="S11" s="3">
        <f>AVERAGE(P8:P13)</f>
        <v>6.043333333333333</v>
      </c>
      <c r="T11" s="3">
        <f>R11-R5</f>
        <v>22.1316666666666</v>
      </c>
      <c r="U11" s="3" t="s">
        <v>18</v>
      </c>
    </row>
    <row r="12" spans="1:26" x14ac:dyDescent="0.25">
      <c r="A12" s="95"/>
      <c r="B12" s="10">
        <f t="shared" si="2"/>
        <v>22</v>
      </c>
      <c r="C12" s="29">
        <v>43964</v>
      </c>
      <c r="D12" s="30">
        <v>0.58333333333333337</v>
      </c>
      <c r="E12" s="31"/>
      <c r="F12" s="70">
        <v>5.9</v>
      </c>
      <c r="G12" s="70">
        <v>6</v>
      </c>
      <c r="H12" s="70">
        <v>7.5</v>
      </c>
      <c r="I12" s="70">
        <v>6</v>
      </c>
      <c r="J12" s="70">
        <v>6.3</v>
      </c>
      <c r="K12" s="70">
        <v>5.9</v>
      </c>
      <c r="L12" s="70">
        <v>6.9</v>
      </c>
      <c r="M12" s="70">
        <v>8.5</v>
      </c>
      <c r="N12" s="70">
        <v>6.8</v>
      </c>
      <c r="O12" s="70">
        <v>5.2</v>
      </c>
      <c r="P12" s="8">
        <f t="shared" si="0"/>
        <v>6.5</v>
      </c>
      <c r="Q12" s="9">
        <f t="shared" si="1"/>
        <v>0.33000000000000007</v>
      </c>
      <c r="U12" s="3"/>
    </row>
    <row r="13" spans="1:26" x14ac:dyDescent="0.25">
      <c r="A13" s="96"/>
      <c r="B13" s="10">
        <f t="shared" si="2"/>
        <v>24</v>
      </c>
      <c r="C13" s="32">
        <v>43964</v>
      </c>
      <c r="D13" s="33">
        <v>0.66666666666666663</v>
      </c>
      <c r="E13" s="34"/>
      <c r="F13" s="71">
        <v>6.3</v>
      </c>
      <c r="G13" s="71">
        <v>6.4</v>
      </c>
      <c r="H13" s="71">
        <v>7.8</v>
      </c>
      <c r="I13" s="71">
        <v>6.5</v>
      </c>
      <c r="J13" s="71">
        <v>6.6</v>
      </c>
      <c r="K13" s="71">
        <v>6.2</v>
      </c>
      <c r="L13" s="71">
        <v>7.2</v>
      </c>
      <c r="M13" s="71">
        <v>8.9</v>
      </c>
      <c r="N13" s="71">
        <v>7.2</v>
      </c>
      <c r="O13" s="71">
        <v>5.5</v>
      </c>
      <c r="P13" s="62">
        <f t="shared" si="0"/>
        <v>6.8600000000000012</v>
      </c>
      <c r="Q13" s="63">
        <f t="shared" si="1"/>
        <v>0.36000000000000121</v>
      </c>
      <c r="U13" s="3"/>
    </row>
    <row r="14" spans="1:26" x14ac:dyDescent="0.25">
      <c r="A14" s="94">
        <v>43965</v>
      </c>
      <c r="B14" s="15">
        <f>B13+14</f>
        <v>38</v>
      </c>
      <c r="C14" s="35">
        <v>43965</v>
      </c>
      <c r="D14" s="36">
        <v>0.25</v>
      </c>
      <c r="E14" s="31"/>
      <c r="F14" s="70">
        <v>8.1</v>
      </c>
      <c r="G14" s="70">
        <v>9</v>
      </c>
      <c r="H14" s="70">
        <v>10.1</v>
      </c>
      <c r="I14" s="70">
        <v>10</v>
      </c>
      <c r="J14" s="70">
        <v>9.8000000000000007</v>
      </c>
      <c r="K14" s="70">
        <v>8.4</v>
      </c>
      <c r="L14" s="70">
        <v>10.9</v>
      </c>
      <c r="M14" s="70">
        <v>13.8</v>
      </c>
      <c r="N14" s="70">
        <v>10.9</v>
      </c>
      <c r="O14" s="70">
        <v>8.1</v>
      </c>
      <c r="P14" s="8">
        <f t="shared" si="0"/>
        <v>9.91</v>
      </c>
      <c r="Q14" s="9">
        <f t="shared" si="1"/>
        <v>3.0499999999999989</v>
      </c>
      <c r="U14" s="3"/>
    </row>
    <row r="15" spans="1:26" x14ac:dyDescent="0.25">
      <c r="A15" s="95"/>
      <c r="B15" s="10">
        <f>B14+2</f>
        <v>40</v>
      </c>
      <c r="C15" s="29">
        <v>43965</v>
      </c>
      <c r="D15" s="30">
        <v>0.33333333333333331</v>
      </c>
      <c r="E15" s="31"/>
      <c r="F15" s="70">
        <v>8.4</v>
      </c>
      <c r="G15" s="70">
        <v>9.3000000000000007</v>
      </c>
      <c r="H15" s="70">
        <v>10.5</v>
      </c>
      <c r="I15" s="70">
        <v>10.4</v>
      </c>
      <c r="J15" s="70">
        <v>10.1</v>
      </c>
      <c r="K15" s="70">
        <v>8.6999999999999993</v>
      </c>
      <c r="L15" s="70">
        <v>11.4</v>
      </c>
      <c r="M15" s="70">
        <v>14.1</v>
      </c>
      <c r="N15" s="70">
        <v>11.2</v>
      </c>
      <c r="O15" s="70">
        <v>8.5</v>
      </c>
      <c r="P15" s="8">
        <f t="shared" ref="P15:P24" si="3">AVERAGE(F15:O15)</f>
        <v>10.260000000000002</v>
      </c>
      <c r="Q15" s="9">
        <f t="shared" si="1"/>
        <v>0.35000000000000142</v>
      </c>
      <c r="U15" s="3"/>
    </row>
    <row r="16" spans="1:26" x14ac:dyDescent="0.25">
      <c r="A16" s="95"/>
      <c r="B16" s="10">
        <f t="shared" ref="B16:B19" si="4">B15+2</f>
        <v>42</v>
      </c>
      <c r="C16" s="29">
        <v>43965</v>
      </c>
      <c r="D16" s="30">
        <v>0.41666666666666669</v>
      </c>
      <c r="E16" s="31"/>
      <c r="F16" s="70">
        <v>9.6</v>
      </c>
      <c r="G16" s="70">
        <v>10.4</v>
      </c>
      <c r="H16" s="70">
        <v>10.8</v>
      </c>
      <c r="I16" s="70">
        <v>10.8</v>
      </c>
      <c r="J16" s="70">
        <v>10.6</v>
      </c>
      <c r="K16" s="70">
        <v>9.1</v>
      </c>
      <c r="L16" s="70">
        <v>11.8</v>
      </c>
      <c r="M16" s="70">
        <v>14.4</v>
      </c>
      <c r="N16" s="70">
        <v>11.8</v>
      </c>
      <c r="O16" s="70">
        <v>8.6</v>
      </c>
      <c r="P16" s="8">
        <f t="shared" si="3"/>
        <v>10.790000000000001</v>
      </c>
      <c r="Q16" s="9">
        <f t="shared" si="1"/>
        <v>0.52999999999999936</v>
      </c>
      <c r="U16" s="3"/>
    </row>
    <row r="17" spans="1:21" x14ac:dyDescent="0.25">
      <c r="A17" s="95"/>
      <c r="B17" s="10">
        <f t="shared" si="4"/>
        <v>44</v>
      </c>
      <c r="C17" s="29">
        <v>43965</v>
      </c>
      <c r="D17" s="30">
        <v>0.5</v>
      </c>
      <c r="E17" s="31"/>
      <c r="F17" s="70">
        <v>10.1</v>
      </c>
      <c r="G17" s="70">
        <v>10.6</v>
      </c>
      <c r="H17" s="70">
        <v>11.2</v>
      </c>
      <c r="I17" s="70">
        <v>12.2</v>
      </c>
      <c r="J17" s="70">
        <v>10.9</v>
      </c>
      <c r="K17" s="70">
        <v>9.4</v>
      </c>
      <c r="L17" s="70">
        <v>12</v>
      </c>
      <c r="M17" s="70">
        <v>14.8</v>
      </c>
      <c r="N17" s="70">
        <v>12.1</v>
      </c>
      <c r="O17" s="70">
        <v>9</v>
      </c>
      <c r="P17" s="8">
        <f t="shared" si="3"/>
        <v>11.229999999999999</v>
      </c>
      <c r="Q17" s="9">
        <f>P17-P16</f>
        <v>0.43999999999999773</v>
      </c>
      <c r="R17" s="3">
        <v>53.085416666666596</v>
      </c>
      <c r="S17" s="3">
        <f>AVERAGE(P14:P19)</f>
        <v>11.001666666666665</v>
      </c>
      <c r="T17" s="3">
        <f>R17-R11</f>
        <v>20.543749999999996</v>
      </c>
      <c r="U17" s="3" t="s">
        <v>19</v>
      </c>
    </row>
    <row r="18" spans="1:21" x14ac:dyDescent="0.25">
      <c r="A18" s="95"/>
      <c r="B18" s="10">
        <f t="shared" si="4"/>
        <v>46</v>
      </c>
      <c r="C18" s="29">
        <v>43965</v>
      </c>
      <c r="D18" s="30">
        <v>0.58333333333333337</v>
      </c>
      <c r="E18" s="31"/>
      <c r="F18" s="70">
        <v>10.5</v>
      </c>
      <c r="G18" s="70">
        <v>10.8</v>
      </c>
      <c r="H18" s="70">
        <v>11.5</v>
      </c>
      <c r="I18" s="70">
        <v>13</v>
      </c>
      <c r="J18" s="70">
        <v>11.2</v>
      </c>
      <c r="K18" s="70">
        <v>10.1</v>
      </c>
      <c r="L18" s="70">
        <v>13</v>
      </c>
      <c r="M18" s="70">
        <v>15.1</v>
      </c>
      <c r="N18" s="70">
        <v>13</v>
      </c>
      <c r="O18" s="70">
        <v>9.5</v>
      </c>
      <c r="P18" s="8">
        <f t="shared" si="3"/>
        <v>11.77</v>
      </c>
      <c r="Q18" s="9">
        <f>P18-P17</f>
        <v>0.54000000000000092</v>
      </c>
      <c r="U18" s="3"/>
    </row>
    <row r="19" spans="1:21" x14ac:dyDescent="0.25">
      <c r="A19" s="96"/>
      <c r="B19" s="10">
        <f t="shared" si="4"/>
        <v>48</v>
      </c>
      <c r="C19" s="29">
        <v>43965</v>
      </c>
      <c r="D19" s="33">
        <v>0.66666666666666663</v>
      </c>
      <c r="E19" s="34"/>
      <c r="F19" s="71">
        <v>10.8</v>
      </c>
      <c r="G19" s="71">
        <v>11.1</v>
      </c>
      <c r="H19" s="71">
        <v>11.8</v>
      </c>
      <c r="I19" s="71">
        <v>12.4</v>
      </c>
      <c r="J19" s="71">
        <v>11.8</v>
      </c>
      <c r="K19" s="71">
        <v>10.3</v>
      </c>
      <c r="L19" s="71">
        <v>13.4</v>
      </c>
      <c r="M19" s="71">
        <v>15.5</v>
      </c>
      <c r="N19" s="71">
        <v>13.4</v>
      </c>
      <c r="O19" s="71">
        <v>10</v>
      </c>
      <c r="P19" s="62">
        <f t="shared" si="3"/>
        <v>12.05</v>
      </c>
      <c r="Q19" s="63">
        <f t="shared" ref="Q19:Q23" si="5">P19-P18</f>
        <v>0.28000000000000114</v>
      </c>
      <c r="U19" s="3"/>
    </row>
    <row r="20" spans="1:21" x14ac:dyDescent="0.25">
      <c r="A20" s="89">
        <v>43966</v>
      </c>
      <c r="B20" s="15">
        <f>B19+14</f>
        <v>62</v>
      </c>
      <c r="C20" s="35">
        <v>43966</v>
      </c>
      <c r="D20" s="36">
        <v>0.25</v>
      </c>
      <c r="E20" s="31"/>
      <c r="F20" s="70">
        <v>17</v>
      </c>
      <c r="G20" s="70">
        <v>19.100000000000001</v>
      </c>
      <c r="H20" s="70">
        <v>18</v>
      </c>
      <c r="I20" s="70">
        <v>17.2</v>
      </c>
      <c r="J20" s="70">
        <v>18.8</v>
      </c>
      <c r="K20" s="70">
        <v>16.2</v>
      </c>
      <c r="L20" s="70">
        <v>19</v>
      </c>
      <c r="M20" s="70">
        <v>21.1</v>
      </c>
      <c r="N20" s="70">
        <v>18</v>
      </c>
      <c r="O20" s="70">
        <v>15</v>
      </c>
      <c r="P20" s="8">
        <f t="shared" si="3"/>
        <v>17.940000000000001</v>
      </c>
      <c r="Q20" s="9">
        <f t="shared" si="5"/>
        <v>5.8900000000000006</v>
      </c>
      <c r="U20" s="3"/>
    </row>
    <row r="21" spans="1:21" x14ac:dyDescent="0.25">
      <c r="A21" s="90"/>
      <c r="B21" s="10">
        <f>B20+2</f>
        <v>64</v>
      </c>
      <c r="C21" s="29">
        <v>43966</v>
      </c>
      <c r="D21" s="30">
        <v>0.33333333333333331</v>
      </c>
      <c r="E21" s="31"/>
      <c r="F21" s="70">
        <v>17.2</v>
      </c>
      <c r="G21" s="70">
        <v>19.399999999999999</v>
      </c>
      <c r="H21" s="70">
        <v>20.2</v>
      </c>
      <c r="I21" s="70">
        <v>19.5</v>
      </c>
      <c r="J21" s="70">
        <v>19</v>
      </c>
      <c r="K21" s="70">
        <v>16.399999999999999</v>
      </c>
      <c r="L21" s="70">
        <v>19.3</v>
      </c>
      <c r="M21" s="70">
        <v>21.4</v>
      </c>
      <c r="N21" s="70">
        <v>19.3</v>
      </c>
      <c r="O21" s="70">
        <v>15.3</v>
      </c>
      <c r="P21" s="8">
        <f t="shared" si="3"/>
        <v>18.700000000000003</v>
      </c>
      <c r="Q21" s="9">
        <f t="shared" si="5"/>
        <v>0.76000000000000156</v>
      </c>
      <c r="U21" s="3"/>
    </row>
    <row r="22" spans="1:21" x14ac:dyDescent="0.25">
      <c r="A22" s="90"/>
      <c r="B22" s="10">
        <f t="shared" ref="B22:B25" si="6">B21+2</f>
        <v>66</v>
      </c>
      <c r="C22" s="29">
        <v>43966</v>
      </c>
      <c r="D22" s="30">
        <v>0.41666666666666669</v>
      </c>
      <c r="E22" s="31"/>
      <c r="F22" s="70">
        <v>18.100000000000001</v>
      </c>
      <c r="G22" s="70">
        <v>21.1</v>
      </c>
      <c r="H22" s="70">
        <v>21.6</v>
      </c>
      <c r="I22" s="70">
        <v>20.7</v>
      </c>
      <c r="J22" s="70">
        <v>20.399999999999999</v>
      </c>
      <c r="K22" s="70">
        <v>17.2</v>
      </c>
      <c r="L22" s="70">
        <v>21.3</v>
      </c>
      <c r="M22" s="70">
        <v>22.2</v>
      </c>
      <c r="N22" s="70">
        <v>20.3</v>
      </c>
      <c r="O22" s="70">
        <v>16.899999999999999</v>
      </c>
      <c r="P22" s="8">
        <f t="shared" si="3"/>
        <v>19.98</v>
      </c>
      <c r="Q22" s="9">
        <f t="shared" si="5"/>
        <v>1.2799999999999976</v>
      </c>
      <c r="U22" s="3"/>
    </row>
    <row r="23" spans="1:21" x14ac:dyDescent="0.25">
      <c r="A23" s="90"/>
      <c r="B23" s="10">
        <f t="shared" si="6"/>
        <v>68</v>
      </c>
      <c r="C23" s="29">
        <v>43966</v>
      </c>
      <c r="D23" s="30">
        <v>0.5</v>
      </c>
      <c r="E23" s="31"/>
      <c r="F23" s="70">
        <v>19.100000000000001</v>
      </c>
      <c r="G23" s="70">
        <v>22</v>
      </c>
      <c r="H23" s="70">
        <v>23.1</v>
      </c>
      <c r="I23" s="70">
        <v>22.4</v>
      </c>
      <c r="J23" s="70">
        <v>21.8</v>
      </c>
      <c r="K23" s="70">
        <v>18.100000000000001</v>
      </c>
      <c r="L23" s="70">
        <v>20.2</v>
      </c>
      <c r="M23" s="70">
        <v>23.1</v>
      </c>
      <c r="N23" s="70">
        <v>22.3</v>
      </c>
      <c r="O23" s="70">
        <v>18.100000000000001</v>
      </c>
      <c r="P23" s="8">
        <f t="shared" si="3"/>
        <v>21.02</v>
      </c>
      <c r="Q23" s="9">
        <f t="shared" si="5"/>
        <v>1.0399999999999991</v>
      </c>
      <c r="U23" s="3"/>
    </row>
    <row r="24" spans="1:21" x14ac:dyDescent="0.25">
      <c r="A24" s="99"/>
      <c r="B24" s="10">
        <f t="shared" si="6"/>
        <v>70</v>
      </c>
      <c r="C24" s="29">
        <v>43966</v>
      </c>
      <c r="D24" s="30">
        <v>0.58333333333333337</v>
      </c>
      <c r="E24" s="38"/>
      <c r="F24" s="70">
        <v>20.5</v>
      </c>
      <c r="G24" s="70">
        <v>23.9</v>
      </c>
      <c r="H24" s="70">
        <v>24.6</v>
      </c>
      <c r="I24" s="70">
        <v>24.2</v>
      </c>
      <c r="J24" s="70">
        <v>23.1</v>
      </c>
      <c r="K24" s="70">
        <v>20.2</v>
      </c>
      <c r="L24" s="70">
        <v>23.4</v>
      </c>
      <c r="M24" s="70">
        <v>25.7</v>
      </c>
      <c r="N24" s="70">
        <v>24.1</v>
      </c>
      <c r="O24" s="70">
        <v>19.100000000000001</v>
      </c>
      <c r="P24" s="17">
        <f t="shared" si="3"/>
        <v>22.88</v>
      </c>
      <c r="Q24" s="18">
        <f>P24-P23</f>
        <v>1.8599999999999994</v>
      </c>
      <c r="R24" s="19">
        <v>73.7604166666666</v>
      </c>
      <c r="S24" s="19">
        <f>AVERAGE(P20:P25)</f>
        <v>20.721666666666668</v>
      </c>
      <c r="T24" s="19">
        <f>R24-R17</f>
        <v>20.675000000000004</v>
      </c>
      <c r="U24" s="3" t="s">
        <v>18</v>
      </c>
    </row>
    <row r="25" spans="1:21" x14ac:dyDescent="0.25">
      <c r="A25" s="100"/>
      <c r="B25" s="54">
        <f t="shared" si="6"/>
        <v>72</v>
      </c>
      <c r="C25" s="57">
        <v>43966</v>
      </c>
      <c r="D25" s="58">
        <v>0.66666666666666663</v>
      </c>
      <c r="E25" s="59"/>
      <c r="F25" s="72">
        <v>21.4</v>
      </c>
      <c r="G25" s="72">
        <v>24.3</v>
      </c>
      <c r="H25" s="72">
        <v>27</v>
      </c>
      <c r="I25" s="72">
        <v>25.1</v>
      </c>
      <c r="J25" s="72">
        <v>24</v>
      </c>
      <c r="K25" s="72">
        <v>21.2</v>
      </c>
      <c r="L25" s="72">
        <v>24</v>
      </c>
      <c r="M25" s="72">
        <v>26.1</v>
      </c>
      <c r="N25" s="72">
        <v>25</v>
      </c>
      <c r="O25" s="72">
        <v>20</v>
      </c>
      <c r="P25" s="62">
        <f t="shared" si="0"/>
        <v>23.81</v>
      </c>
      <c r="Q25" s="63">
        <f>P25-P24</f>
        <v>0.92999999999999972</v>
      </c>
      <c r="R25" s="19"/>
      <c r="S25" s="13"/>
      <c r="T25" s="13"/>
      <c r="U25" s="3"/>
    </row>
    <row r="26" spans="1:21" x14ac:dyDescent="0.25">
      <c r="A26" s="94" t="s">
        <v>22</v>
      </c>
      <c r="B26" s="21">
        <v>0</v>
      </c>
      <c r="C26" s="35">
        <v>43967</v>
      </c>
      <c r="D26" s="36">
        <v>0.25</v>
      </c>
      <c r="E26" s="31"/>
      <c r="F26" s="73">
        <v>2</v>
      </c>
      <c r="G26" s="73">
        <v>2.1</v>
      </c>
      <c r="H26" s="73">
        <v>2.9</v>
      </c>
      <c r="I26" s="73">
        <v>2.2000000000000002</v>
      </c>
      <c r="J26" s="73">
        <v>2.4</v>
      </c>
      <c r="K26" s="73">
        <v>2.1</v>
      </c>
      <c r="L26" s="73">
        <v>2.8</v>
      </c>
      <c r="M26" s="73">
        <v>3</v>
      </c>
      <c r="N26" s="73">
        <v>2.7</v>
      </c>
      <c r="O26" s="73">
        <v>3</v>
      </c>
      <c r="P26" s="17">
        <f t="shared" si="0"/>
        <v>2.52</v>
      </c>
      <c r="Q26" s="9">
        <f t="shared" ref="Q26:Q40" si="7">P26-P25</f>
        <v>-21.29</v>
      </c>
      <c r="U26" s="3"/>
    </row>
    <row r="27" spans="1:21" x14ac:dyDescent="0.25">
      <c r="A27" s="95"/>
      <c r="B27" s="14">
        <v>2</v>
      </c>
      <c r="C27" s="29">
        <v>43967</v>
      </c>
      <c r="D27" s="30">
        <v>0.33333333333333331</v>
      </c>
      <c r="E27" s="31"/>
      <c r="F27" s="73">
        <v>2.5</v>
      </c>
      <c r="G27" s="73">
        <v>2.5</v>
      </c>
      <c r="H27" s="73">
        <v>3.5</v>
      </c>
      <c r="I27" s="73">
        <v>2.6</v>
      </c>
      <c r="J27" s="73">
        <v>3</v>
      </c>
      <c r="K27" s="73">
        <v>2.5</v>
      </c>
      <c r="L27" s="73">
        <v>3.2</v>
      </c>
      <c r="M27" s="73">
        <v>3.3</v>
      </c>
      <c r="N27" s="73">
        <v>3</v>
      </c>
      <c r="O27" s="73">
        <v>3.3</v>
      </c>
      <c r="P27" s="17">
        <f t="shared" si="0"/>
        <v>2.9400000000000004</v>
      </c>
      <c r="Q27" s="9">
        <f t="shared" si="7"/>
        <v>0.42000000000000037</v>
      </c>
      <c r="U27" s="3"/>
    </row>
    <row r="28" spans="1:21" x14ac:dyDescent="0.25">
      <c r="A28" s="95"/>
      <c r="B28" s="14">
        <f>B27+2</f>
        <v>4</v>
      </c>
      <c r="C28" s="29">
        <v>43967</v>
      </c>
      <c r="D28" s="30">
        <v>0.41666666666666669</v>
      </c>
      <c r="E28" s="31"/>
      <c r="F28" s="73">
        <v>3</v>
      </c>
      <c r="G28" s="73">
        <v>2.9</v>
      </c>
      <c r="H28" s="73">
        <v>3.8</v>
      </c>
      <c r="I28" s="73">
        <v>2.9</v>
      </c>
      <c r="J28" s="73">
        <v>3.3</v>
      </c>
      <c r="K28" s="73">
        <v>2.9</v>
      </c>
      <c r="L28" s="73">
        <v>3.6</v>
      </c>
      <c r="M28" s="73">
        <v>3.9</v>
      </c>
      <c r="N28" s="73">
        <v>3.3</v>
      </c>
      <c r="O28" s="73">
        <v>3.6</v>
      </c>
      <c r="P28" s="17">
        <f t="shared" si="0"/>
        <v>3.3199999999999994</v>
      </c>
      <c r="Q28" s="9">
        <f t="shared" si="7"/>
        <v>0.37999999999999901</v>
      </c>
      <c r="U28" s="3"/>
    </row>
    <row r="29" spans="1:21" x14ac:dyDescent="0.25">
      <c r="A29" s="95"/>
      <c r="B29" s="14">
        <f t="shared" ref="B29:B31" si="8">B28+2</f>
        <v>6</v>
      </c>
      <c r="C29" s="29">
        <v>43967</v>
      </c>
      <c r="D29" s="30">
        <v>0.5</v>
      </c>
      <c r="E29" s="31"/>
      <c r="F29" s="73">
        <v>3.2</v>
      </c>
      <c r="G29" s="73">
        <v>3.1</v>
      </c>
      <c r="H29" s="73">
        <v>4</v>
      </c>
      <c r="I29" s="73">
        <v>3.1</v>
      </c>
      <c r="J29" s="73">
        <v>3.5</v>
      </c>
      <c r="K29" s="73">
        <v>3.2</v>
      </c>
      <c r="L29" s="73">
        <v>3.9</v>
      </c>
      <c r="M29" s="73">
        <v>4.0999999999999996</v>
      </c>
      <c r="N29" s="73">
        <v>3.5</v>
      </c>
      <c r="O29" s="73">
        <v>3.9</v>
      </c>
      <c r="P29" s="17">
        <f t="shared" si="0"/>
        <v>3.5499999999999994</v>
      </c>
      <c r="Q29" s="9">
        <f t="shared" si="7"/>
        <v>0.22999999999999998</v>
      </c>
      <c r="R29" s="3">
        <v>12.7666666666666</v>
      </c>
      <c r="S29" s="3">
        <f>AVERAGE(P26:P31)</f>
        <v>3.4466666666666668</v>
      </c>
      <c r="T29" s="3">
        <f>R29</f>
        <v>12.7666666666666</v>
      </c>
      <c r="U29" s="3">
        <v>18.87</v>
      </c>
    </row>
    <row r="30" spans="1:21" x14ac:dyDescent="0.25">
      <c r="A30" s="95"/>
      <c r="B30" s="14">
        <f t="shared" si="8"/>
        <v>8</v>
      </c>
      <c r="C30" s="29">
        <v>43967</v>
      </c>
      <c r="D30" s="30">
        <v>0.58333333333333337</v>
      </c>
      <c r="E30" s="31"/>
      <c r="F30" s="73">
        <v>3.5</v>
      </c>
      <c r="G30" s="73">
        <v>3.9</v>
      </c>
      <c r="H30" s="73">
        <v>4.5</v>
      </c>
      <c r="I30" s="73">
        <v>3.5</v>
      </c>
      <c r="J30" s="73">
        <v>3.9</v>
      </c>
      <c r="K30" s="73">
        <v>3.6</v>
      </c>
      <c r="L30" s="73">
        <v>4.2</v>
      </c>
      <c r="M30" s="73">
        <v>4.3</v>
      </c>
      <c r="N30" s="73">
        <v>3.8</v>
      </c>
      <c r="O30" s="73">
        <v>4.2</v>
      </c>
      <c r="P30" s="17">
        <f t="shared" si="0"/>
        <v>3.9400000000000004</v>
      </c>
      <c r="Q30" s="9">
        <f t="shared" si="7"/>
        <v>0.39000000000000101</v>
      </c>
      <c r="U30" s="3"/>
    </row>
    <row r="31" spans="1:21" x14ac:dyDescent="0.25">
      <c r="A31" s="96"/>
      <c r="B31" s="14">
        <f t="shared" si="8"/>
        <v>10</v>
      </c>
      <c r="C31" s="32">
        <v>43967</v>
      </c>
      <c r="D31" s="33">
        <v>0.66666666666666663</v>
      </c>
      <c r="E31" s="34"/>
      <c r="F31" s="74">
        <v>3.9</v>
      </c>
      <c r="G31" s="74">
        <v>4.2</v>
      </c>
      <c r="H31" s="74">
        <v>5</v>
      </c>
      <c r="I31" s="74">
        <v>4.3</v>
      </c>
      <c r="J31" s="74">
        <v>4.0999999999999996</v>
      </c>
      <c r="K31" s="74">
        <v>4</v>
      </c>
      <c r="L31" s="74">
        <v>4.8</v>
      </c>
      <c r="M31" s="74">
        <v>4.7</v>
      </c>
      <c r="N31" s="74">
        <v>4.0999999999999996</v>
      </c>
      <c r="O31" s="74">
        <v>5</v>
      </c>
      <c r="P31" s="62">
        <f t="shared" si="0"/>
        <v>4.41</v>
      </c>
      <c r="Q31" s="63">
        <f t="shared" si="7"/>
        <v>0.46999999999999975</v>
      </c>
      <c r="U31" s="3"/>
    </row>
    <row r="32" spans="1:21" x14ac:dyDescent="0.25">
      <c r="A32" s="89">
        <v>43969</v>
      </c>
      <c r="B32" s="15">
        <f>B31+38</f>
        <v>48</v>
      </c>
      <c r="C32" s="35">
        <v>43969</v>
      </c>
      <c r="D32" s="36">
        <v>0.25</v>
      </c>
      <c r="E32" s="31"/>
      <c r="F32" s="73">
        <v>10.6</v>
      </c>
      <c r="G32" s="73">
        <v>12.7</v>
      </c>
      <c r="H32" s="73">
        <v>13.6</v>
      </c>
      <c r="I32" s="73">
        <v>11.2</v>
      </c>
      <c r="J32" s="73">
        <v>10.5</v>
      </c>
      <c r="K32" s="73">
        <v>12.6</v>
      </c>
      <c r="L32" s="73">
        <v>15.7</v>
      </c>
      <c r="M32" s="73">
        <v>12.4</v>
      </c>
      <c r="N32" s="73">
        <v>9.4</v>
      </c>
      <c r="O32" s="73">
        <v>12.4</v>
      </c>
      <c r="P32" s="8">
        <f t="shared" si="0"/>
        <v>12.110000000000001</v>
      </c>
      <c r="Q32" s="9">
        <f t="shared" si="7"/>
        <v>7.7000000000000011</v>
      </c>
      <c r="U32" s="3"/>
    </row>
    <row r="33" spans="1:21" x14ac:dyDescent="0.25">
      <c r="A33" s="90"/>
      <c r="B33" s="10">
        <f>B32+2</f>
        <v>50</v>
      </c>
      <c r="C33" s="29">
        <v>43969</v>
      </c>
      <c r="D33" s="30">
        <v>0.33333333333333331</v>
      </c>
      <c r="E33" s="31"/>
      <c r="F33" s="73">
        <v>11.1</v>
      </c>
      <c r="G33" s="73">
        <v>13.2</v>
      </c>
      <c r="H33" s="73">
        <v>14</v>
      </c>
      <c r="I33" s="73">
        <v>11.8</v>
      </c>
      <c r="J33" s="73">
        <v>10.9</v>
      </c>
      <c r="K33" s="73">
        <v>13</v>
      </c>
      <c r="L33" s="73">
        <v>16.100000000000001</v>
      </c>
      <c r="M33" s="73">
        <v>12.8</v>
      </c>
      <c r="N33" s="73">
        <v>9.8000000000000007</v>
      </c>
      <c r="O33" s="73">
        <v>12.8</v>
      </c>
      <c r="P33" s="8">
        <f t="shared" si="0"/>
        <v>12.549999999999999</v>
      </c>
      <c r="Q33" s="9">
        <f t="shared" si="7"/>
        <v>0.43999999999999773</v>
      </c>
      <c r="U33" s="3"/>
    </row>
    <row r="34" spans="1:21" x14ac:dyDescent="0.25">
      <c r="A34" s="90"/>
      <c r="B34" s="10">
        <f t="shared" ref="B34:B37" si="9">B33+2</f>
        <v>52</v>
      </c>
      <c r="C34" s="29">
        <v>43969</v>
      </c>
      <c r="D34" s="30">
        <v>0.41666666666666669</v>
      </c>
      <c r="E34" s="31"/>
      <c r="F34" s="73">
        <v>11.8</v>
      </c>
      <c r="G34" s="73">
        <v>14</v>
      </c>
      <c r="H34" s="73">
        <v>14.8</v>
      </c>
      <c r="I34" s="73">
        <v>12.2</v>
      </c>
      <c r="J34" s="73">
        <v>11.3</v>
      </c>
      <c r="K34" s="73">
        <v>13.7</v>
      </c>
      <c r="L34" s="73">
        <v>16.899999999999999</v>
      </c>
      <c r="M34" s="73">
        <v>13.3</v>
      </c>
      <c r="N34" s="73">
        <v>10.3</v>
      </c>
      <c r="O34" s="73">
        <v>13.3</v>
      </c>
      <c r="P34" s="8">
        <f t="shared" si="0"/>
        <v>13.16</v>
      </c>
      <c r="Q34" s="9">
        <f t="shared" si="7"/>
        <v>0.61000000000000121</v>
      </c>
      <c r="U34" s="3"/>
    </row>
    <row r="35" spans="1:21" x14ac:dyDescent="0.25">
      <c r="A35" s="90"/>
      <c r="B35" s="10">
        <f t="shared" si="9"/>
        <v>54</v>
      </c>
      <c r="C35" s="29">
        <v>43969</v>
      </c>
      <c r="D35" s="30">
        <v>0.5</v>
      </c>
      <c r="E35" s="31"/>
      <c r="F35" s="73">
        <v>12.6</v>
      </c>
      <c r="G35" s="73">
        <v>14.7</v>
      </c>
      <c r="H35" s="73">
        <v>15.6</v>
      </c>
      <c r="I35" s="73">
        <v>13</v>
      </c>
      <c r="J35" s="73">
        <v>12.1</v>
      </c>
      <c r="K35" s="73">
        <v>14.3</v>
      </c>
      <c r="L35" s="73">
        <v>17.600000000000001</v>
      </c>
      <c r="M35" s="73">
        <v>14</v>
      </c>
      <c r="N35" s="73">
        <v>11</v>
      </c>
      <c r="O35" s="73">
        <v>14</v>
      </c>
      <c r="P35" s="8">
        <f t="shared" si="0"/>
        <v>13.89</v>
      </c>
      <c r="Q35" s="9">
        <f t="shared" si="7"/>
        <v>0.73000000000000043</v>
      </c>
      <c r="R35" s="3">
        <v>33.545833333333299</v>
      </c>
      <c r="S35" s="3">
        <f>AVERAGE(P32:P37)</f>
        <v>13.673333333333334</v>
      </c>
      <c r="T35" s="3">
        <f>R35-R29</f>
        <v>20.779166666666697</v>
      </c>
      <c r="U35" s="3" t="s">
        <v>18</v>
      </c>
    </row>
    <row r="36" spans="1:21" x14ac:dyDescent="0.25">
      <c r="A36" s="90"/>
      <c r="B36" s="10">
        <f t="shared" si="9"/>
        <v>56</v>
      </c>
      <c r="C36" s="29">
        <v>43969</v>
      </c>
      <c r="D36" s="30">
        <v>0.58333333333333337</v>
      </c>
      <c r="E36" s="31"/>
      <c r="F36" s="73">
        <v>13.1</v>
      </c>
      <c r="G36" s="73">
        <v>15.2</v>
      </c>
      <c r="H36" s="73">
        <v>16.100000000000001</v>
      </c>
      <c r="I36" s="73">
        <v>13.9</v>
      </c>
      <c r="J36" s="73">
        <v>13</v>
      </c>
      <c r="K36" s="73">
        <v>15.1</v>
      </c>
      <c r="L36" s="73">
        <v>18.7</v>
      </c>
      <c r="M36" s="73">
        <v>15</v>
      </c>
      <c r="N36" s="73">
        <v>12.1</v>
      </c>
      <c r="O36" s="73">
        <v>15.2</v>
      </c>
      <c r="P36" s="8">
        <f t="shared" si="0"/>
        <v>14.739999999999998</v>
      </c>
      <c r="Q36" s="9">
        <f t="shared" si="7"/>
        <v>0.84999999999999787</v>
      </c>
      <c r="U36" s="3"/>
    </row>
    <row r="37" spans="1:21" x14ac:dyDescent="0.25">
      <c r="A37" s="91"/>
      <c r="B37" s="10">
        <f t="shared" si="9"/>
        <v>58</v>
      </c>
      <c r="C37" s="32">
        <v>43969</v>
      </c>
      <c r="D37" s="33">
        <v>0.66666666666666663</v>
      </c>
      <c r="E37" s="34"/>
      <c r="F37" s="74">
        <v>14</v>
      </c>
      <c r="G37" s="74">
        <v>16.100000000000001</v>
      </c>
      <c r="H37" s="74">
        <v>17</v>
      </c>
      <c r="I37" s="74">
        <v>14.4</v>
      </c>
      <c r="J37" s="74">
        <v>13.8</v>
      </c>
      <c r="K37" s="74">
        <v>16</v>
      </c>
      <c r="L37" s="74">
        <v>19.600000000000001</v>
      </c>
      <c r="M37" s="74">
        <v>15.8</v>
      </c>
      <c r="N37" s="74">
        <v>12.8</v>
      </c>
      <c r="O37" s="74">
        <v>16.399999999999999</v>
      </c>
      <c r="P37" s="62">
        <f t="shared" si="0"/>
        <v>15.59</v>
      </c>
      <c r="Q37" s="63">
        <f t="shared" si="7"/>
        <v>0.85000000000000142</v>
      </c>
      <c r="U37" s="3"/>
    </row>
    <row r="38" spans="1:21" x14ac:dyDescent="0.25">
      <c r="A38" s="83">
        <v>43970</v>
      </c>
      <c r="B38" s="27">
        <f>B37+14</f>
        <v>72</v>
      </c>
      <c r="C38" s="39">
        <v>43970</v>
      </c>
      <c r="D38" s="40">
        <v>0.25</v>
      </c>
      <c r="E38" s="48"/>
      <c r="F38" s="73">
        <v>19.399999999999999</v>
      </c>
      <c r="G38" s="73">
        <v>19</v>
      </c>
      <c r="H38" s="73">
        <v>21.5</v>
      </c>
      <c r="I38" s="73">
        <v>18.899999999999999</v>
      </c>
      <c r="J38" s="73">
        <v>18.7</v>
      </c>
      <c r="K38" s="73">
        <v>19.8</v>
      </c>
      <c r="L38" s="73">
        <v>23</v>
      </c>
      <c r="M38" s="73">
        <v>19.899999999999999</v>
      </c>
      <c r="N38" s="73">
        <v>16.7</v>
      </c>
      <c r="O38" s="73">
        <v>21.7</v>
      </c>
      <c r="P38" s="23">
        <f t="shared" si="0"/>
        <v>19.86</v>
      </c>
      <c r="Q38" s="24">
        <f t="shared" si="7"/>
        <v>4.2699999999999996</v>
      </c>
      <c r="R38" s="25"/>
      <c r="S38" s="16"/>
      <c r="T38" s="13"/>
      <c r="U38" s="19"/>
    </row>
    <row r="39" spans="1:21" x14ac:dyDescent="0.25">
      <c r="A39" s="84"/>
      <c r="B39" s="22">
        <f>B38+2</f>
        <v>74</v>
      </c>
      <c r="C39" s="41">
        <v>43970</v>
      </c>
      <c r="D39" s="42">
        <v>0.33333333333333331</v>
      </c>
      <c r="E39" s="48"/>
      <c r="F39" s="73">
        <v>20.5</v>
      </c>
      <c r="G39" s="73">
        <v>20</v>
      </c>
      <c r="H39" s="73">
        <v>22.1</v>
      </c>
      <c r="I39" s="73">
        <v>19.8</v>
      </c>
      <c r="J39" s="73">
        <v>19.5</v>
      </c>
      <c r="K39" s="73">
        <v>20.5</v>
      </c>
      <c r="L39" s="73">
        <v>23.9</v>
      </c>
      <c r="M39" s="73">
        <v>20.8</v>
      </c>
      <c r="N39" s="73">
        <v>17.600000000000001</v>
      </c>
      <c r="O39" s="73">
        <v>22.5</v>
      </c>
      <c r="P39" s="23">
        <f t="shared" si="0"/>
        <v>20.720000000000002</v>
      </c>
      <c r="Q39" s="24">
        <f t="shared" si="7"/>
        <v>0.86000000000000298</v>
      </c>
      <c r="R39" s="25"/>
      <c r="S39" s="16"/>
      <c r="T39" s="13"/>
      <c r="U39" s="19"/>
    </row>
    <row r="40" spans="1:21" x14ac:dyDescent="0.25">
      <c r="A40" s="84"/>
      <c r="B40" s="22">
        <f t="shared" ref="B40:B42" si="10">B39+2</f>
        <v>76</v>
      </c>
      <c r="C40" s="41">
        <v>43970</v>
      </c>
      <c r="D40" s="42">
        <v>0.41666666666666669</v>
      </c>
      <c r="E40" s="48"/>
      <c r="F40" s="73">
        <v>22.5</v>
      </c>
      <c r="G40" s="73">
        <v>23</v>
      </c>
      <c r="H40" s="73">
        <v>23.5</v>
      </c>
      <c r="I40" s="73">
        <v>21.1</v>
      </c>
      <c r="J40" s="73">
        <v>21.1</v>
      </c>
      <c r="K40" s="73">
        <v>21.9</v>
      </c>
      <c r="L40" s="73">
        <v>24.1</v>
      </c>
      <c r="M40" s="73">
        <v>21.4</v>
      </c>
      <c r="N40" s="73">
        <v>19</v>
      </c>
      <c r="O40" s="73">
        <v>24.2</v>
      </c>
      <c r="P40" s="23">
        <f t="shared" si="0"/>
        <v>22.18</v>
      </c>
      <c r="Q40" s="24">
        <f t="shared" si="7"/>
        <v>1.4599999999999973</v>
      </c>
      <c r="R40" s="25"/>
      <c r="S40" s="16"/>
      <c r="T40" s="13"/>
      <c r="U40" s="19"/>
    </row>
    <row r="41" spans="1:21" x14ac:dyDescent="0.25">
      <c r="A41" s="84"/>
      <c r="B41" s="22">
        <f t="shared" si="10"/>
        <v>78</v>
      </c>
      <c r="C41" s="41">
        <v>43970</v>
      </c>
      <c r="D41" s="42">
        <v>0.5</v>
      </c>
      <c r="E41" s="48"/>
      <c r="F41" s="73">
        <v>24.3</v>
      </c>
      <c r="G41" s="73">
        <v>24.8</v>
      </c>
      <c r="H41" s="73">
        <v>25.2</v>
      </c>
      <c r="I41" s="73">
        <v>23.5</v>
      </c>
      <c r="J41" s="73">
        <v>22.8</v>
      </c>
      <c r="K41" s="73">
        <v>23</v>
      </c>
      <c r="L41" s="73">
        <v>25</v>
      </c>
      <c r="M41" s="73">
        <v>23.5</v>
      </c>
      <c r="N41" s="73">
        <v>20.5</v>
      </c>
      <c r="O41" s="73">
        <v>25.8</v>
      </c>
      <c r="P41" s="23">
        <f t="shared" si="0"/>
        <v>23.84</v>
      </c>
      <c r="Q41" s="24">
        <f>P41-P40</f>
        <v>1.6600000000000001</v>
      </c>
      <c r="R41" s="25"/>
      <c r="S41" s="16"/>
      <c r="T41" s="13"/>
      <c r="U41" s="19" t="s">
        <v>20</v>
      </c>
    </row>
    <row r="42" spans="1:21" x14ac:dyDescent="0.25">
      <c r="A42" s="85"/>
      <c r="B42" s="50">
        <f t="shared" si="10"/>
        <v>80</v>
      </c>
      <c r="C42" s="57">
        <v>43970</v>
      </c>
      <c r="D42" s="58">
        <v>0.58333333333333337</v>
      </c>
      <c r="E42" s="59"/>
      <c r="F42" s="75">
        <v>26.1</v>
      </c>
      <c r="G42" s="75">
        <v>26.3</v>
      </c>
      <c r="H42" s="75">
        <v>27</v>
      </c>
      <c r="I42" s="75">
        <v>25.2</v>
      </c>
      <c r="J42" s="75">
        <v>24</v>
      </c>
      <c r="K42" s="75">
        <v>24.6</v>
      </c>
      <c r="L42" s="75">
        <v>25.8</v>
      </c>
      <c r="M42" s="75">
        <v>24.5</v>
      </c>
      <c r="N42" s="75">
        <v>21.5</v>
      </c>
      <c r="O42" s="75">
        <v>26.9</v>
      </c>
      <c r="P42" s="64">
        <f t="shared" si="0"/>
        <v>25.190000000000005</v>
      </c>
      <c r="Q42" s="65">
        <f>P42-P41</f>
        <v>1.350000000000005</v>
      </c>
      <c r="R42" s="25">
        <v>54.8541666666666</v>
      </c>
      <c r="S42" s="25">
        <f>AVERAGE(P38:P42)</f>
        <v>22.357999999999997</v>
      </c>
      <c r="T42" s="19">
        <f>R42-R35</f>
        <v>21.308333333333302</v>
      </c>
      <c r="U42" s="19"/>
    </row>
    <row r="43" spans="1:21" x14ac:dyDescent="0.25">
      <c r="A43" s="92" t="s">
        <v>23</v>
      </c>
      <c r="B43" s="27">
        <v>0</v>
      </c>
      <c r="C43" s="45">
        <v>43970</v>
      </c>
      <c r="D43" s="40">
        <v>0.58333333333333337</v>
      </c>
      <c r="E43" s="46"/>
      <c r="F43" s="73">
        <v>2.6</v>
      </c>
      <c r="G43" s="73">
        <v>2.2000000000000002</v>
      </c>
      <c r="H43" s="73">
        <v>2.7</v>
      </c>
      <c r="I43" s="73">
        <v>1.5</v>
      </c>
      <c r="J43" s="73">
        <v>2.4</v>
      </c>
      <c r="K43" s="73">
        <v>2.2000000000000002</v>
      </c>
      <c r="L43" s="73">
        <v>2.9</v>
      </c>
      <c r="M43" s="73">
        <v>2.4</v>
      </c>
      <c r="N43" s="73">
        <v>2.2000000000000002</v>
      </c>
      <c r="O43" s="73">
        <v>2</v>
      </c>
      <c r="P43" s="23">
        <f t="shared" si="0"/>
        <v>2.3099999999999996</v>
      </c>
      <c r="Q43" s="24">
        <f>P43-1</f>
        <v>1.3099999999999996</v>
      </c>
      <c r="R43" s="25"/>
      <c r="S43" s="16"/>
      <c r="T43" s="13"/>
      <c r="U43" s="19"/>
    </row>
    <row r="44" spans="1:21" x14ac:dyDescent="0.25">
      <c r="A44" s="93"/>
      <c r="B44" s="20">
        <v>2</v>
      </c>
      <c r="C44" s="43">
        <v>43970</v>
      </c>
      <c r="D44" s="44">
        <v>0.66666666666666663</v>
      </c>
      <c r="E44" s="34"/>
      <c r="F44" s="71">
        <v>3</v>
      </c>
      <c r="G44" s="71">
        <v>2.8</v>
      </c>
      <c r="H44" s="71">
        <v>3.1</v>
      </c>
      <c r="I44" s="71">
        <v>2</v>
      </c>
      <c r="J44" s="71">
        <v>2.8</v>
      </c>
      <c r="K44" s="71">
        <v>2.6</v>
      </c>
      <c r="L44" s="71">
        <v>3.2</v>
      </c>
      <c r="M44" s="71">
        <v>2.8</v>
      </c>
      <c r="N44" s="71">
        <v>2.8</v>
      </c>
      <c r="O44" s="71">
        <v>2.2999999999999998</v>
      </c>
      <c r="P44" s="62">
        <f t="shared" si="0"/>
        <v>2.74</v>
      </c>
      <c r="Q44" s="63">
        <f t="shared" ref="Q44:Q58" si="11">P44-P43</f>
        <v>0.4300000000000006</v>
      </c>
      <c r="R44" s="3">
        <f>AVERAGE(P43:P44)</f>
        <v>2.5249999999999999</v>
      </c>
      <c r="U44" s="3"/>
    </row>
    <row r="45" spans="1:21" x14ac:dyDescent="0.25">
      <c r="A45" s="94">
        <v>43971</v>
      </c>
      <c r="B45" s="14">
        <v>16</v>
      </c>
      <c r="C45" s="39">
        <v>43971</v>
      </c>
      <c r="D45" s="36">
        <v>0.25</v>
      </c>
      <c r="E45" s="37"/>
      <c r="F45" s="70">
        <v>4.0999999999999996</v>
      </c>
      <c r="G45" s="70">
        <v>4.0999999999999996</v>
      </c>
      <c r="H45" s="70">
        <v>4</v>
      </c>
      <c r="I45" s="70">
        <v>3.1</v>
      </c>
      <c r="J45" s="70">
        <v>3.8</v>
      </c>
      <c r="K45" s="70">
        <v>4.5</v>
      </c>
      <c r="L45" s="70">
        <v>6</v>
      </c>
      <c r="M45" s="70">
        <v>4</v>
      </c>
      <c r="N45" s="70">
        <v>4.3</v>
      </c>
      <c r="O45" s="70">
        <v>3</v>
      </c>
      <c r="P45" s="8">
        <f t="shared" si="0"/>
        <v>4.089999999999999</v>
      </c>
      <c r="Q45" s="9">
        <f t="shared" si="11"/>
        <v>1.3499999999999988</v>
      </c>
      <c r="U45" s="3"/>
    </row>
    <row r="46" spans="1:21" x14ac:dyDescent="0.25">
      <c r="A46" s="95"/>
      <c r="B46" s="14">
        <f t="shared" ref="B46:B50" si="12">B45+2</f>
        <v>18</v>
      </c>
      <c r="C46" s="41">
        <v>43971</v>
      </c>
      <c r="D46" s="30">
        <v>0.33333333333333331</v>
      </c>
      <c r="E46" s="31"/>
      <c r="F46" s="70">
        <v>4.5</v>
      </c>
      <c r="G46" s="70">
        <v>4.3</v>
      </c>
      <c r="H46" s="70">
        <v>4.5</v>
      </c>
      <c r="I46" s="70">
        <v>3.3</v>
      </c>
      <c r="J46" s="70">
        <v>4.2</v>
      </c>
      <c r="K46" s="70">
        <v>5.0999999999999996</v>
      </c>
      <c r="L46" s="70">
        <v>6.5</v>
      </c>
      <c r="M46" s="70">
        <v>4.2</v>
      </c>
      <c r="N46" s="70">
        <v>4.7</v>
      </c>
      <c r="O46" s="70">
        <v>3.5</v>
      </c>
      <c r="P46" s="8">
        <f t="shared" si="0"/>
        <v>4.4800000000000004</v>
      </c>
      <c r="Q46" s="9">
        <f t="shared" si="11"/>
        <v>0.39000000000000146</v>
      </c>
      <c r="U46" s="3"/>
    </row>
    <row r="47" spans="1:21" x14ac:dyDescent="0.25">
      <c r="A47" s="95"/>
      <c r="B47" s="14">
        <f t="shared" si="12"/>
        <v>20</v>
      </c>
      <c r="C47" s="41">
        <v>43971</v>
      </c>
      <c r="D47" s="30">
        <v>0.41666666666666669</v>
      </c>
      <c r="E47" s="31"/>
      <c r="F47" s="70">
        <v>5.5</v>
      </c>
      <c r="G47" s="70">
        <v>4.8</v>
      </c>
      <c r="H47" s="70">
        <v>4.9000000000000004</v>
      </c>
      <c r="I47" s="70">
        <v>3.5</v>
      </c>
      <c r="J47" s="70">
        <v>4.7</v>
      </c>
      <c r="K47" s="70">
        <v>5.9</v>
      </c>
      <c r="L47" s="70">
        <v>7.1</v>
      </c>
      <c r="M47" s="70">
        <v>4.9000000000000004</v>
      </c>
      <c r="N47" s="70">
        <v>5.4</v>
      </c>
      <c r="O47" s="70">
        <v>4.8</v>
      </c>
      <c r="P47" s="8">
        <f t="shared" si="0"/>
        <v>5.15</v>
      </c>
      <c r="Q47" s="9">
        <f t="shared" si="11"/>
        <v>0.66999999999999993</v>
      </c>
      <c r="R47" s="3">
        <f>AVERAGE(P45:P50)</f>
        <v>5.4883333333333333</v>
      </c>
      <c r="S47" s="3">
        <f>AVERAGE(P43:P47)</f>
        <v>3.754</v>
      </c>
      <c r="T47" s="3">
        <f>R47</f>
        <v>5.4883333333333333</v>
      </c>
      <c r="U47" s="3">
        <v>20.7</v>
      </c>
    </row>
    <row r="48" spans="1:21" x14ac:dyDescent="0.25">
      <c r="A48" s="95"/>
      <c r="B48" s="14">
        <f t="shared" si="12"/>
        <v>22</v>
      </c>
      <c r="C48" s="41">
        <v>43971</v>
      </c>
      <c r="D48" s="30">
        <v>0.5</v>
      </c>
      <c r="E48" s="31"/>
      <c r="F48" s="70">
        <v>6.1</v>
      </c>
      <c r="G48" s="70">
        <v>5.5</v>
      </c>
      <c r="H48" s="70">
        <v>5.5</v>
      </c>
      <c r="I48" s="70">
        <v>3.8</v>
      </c>
      <c r="J48" s="70">
        <v>5.5</v>
      </c>
      <c r="K48" s="70">
        <v>6.7</v>
      </c>
      <c r="L48" s="70">
        <v>8</v>
      </c>
      <c r="M48" s="70">
        <v>5.8</v>
      </c>
      <c r="N48" s="70">
        <v>6.2</v>
      </c>
      <c r="O48" s="70">
        <v>5.0999999999999996</v>
      </c>
      <c r="P48" s="8">
        <f t="shared" si="0"/>
        <v>5.82</v>
      </c>
      <c r="Q48" s="9">
        <f t="shared" si="11"/>
        <v>0.66999999999999993</v>
      </c>
      <c r="U48" s="3"/>
    </row>
    <row r="49" spans="1:21" x14ac:dyDescent="0.25">
      <c r="A49" s="95"/>
      <c r="B49" s="14">
        <f t="shared" si="12"/>
        <v>24</v>
      </c>
      <c r="C49" s="41">
        <v>43971</v>
      </c>
      <c r="D49" s="30">
        <v>0.58333333333333337</v>
      </c>
      <c r="E49" s="31"/>
      <c r="F49" s="70">
        <v>6.1</v>
      </c>
      <c r="G49" s="70">
        <v>6.2</v>
      </c>
      <c r="H49" s="70">
        <v>6</v>
      </c>
      <c r="I49" s="70">
        <v>3.8</v>
      </c>
      <c r="J49" s="70">
        <v>6</v>
      </c>
      <c r="K49" s="70">
        <v>7.3</v>
      </c>
      <c r="L49" s="70">
        <v>9</v>
      </c>
      <c r="M49" s="70">
        <v>5.8</v>
      </c>
      <c r="N49" s="70">
        <v>6.9</v>
      </c>
      <c r="O49" s="70">
        <v>5.6</v>
      </c>
      <c r="P49" s="8">
        <f t="shared" si="0"/>
        <v>6.27</v>
      </c>
      <c r="Q49" s="9">
        <f t="shared" si="11"/>
        <v>0.44999999999999929</v>
      </c>
      <c r="U49" s="3"/>
    </row>
    <row r="50" spans="1:21" x14ac:dyDescent="0.25">
      <c r="A50" s="96"/>
      <c r="B50" s="14">
        <f t="shared" si="12"/>
        <v>26</v>
      </c>
      <c r="C50" s="43">
        <v>43971</v>
      </c>
      <c r="D50" s="33">
        <v>0.66666666666666663</v>
      </c>
      <c r="E50" s="34"/>
      <c r="F50" s="71">
        <v>7.2</v>
      </c>
      <c r="G50" s="71">
        <v>7.2</v>
      </c>
      <c r="H50" s="71">
        <v>6.8</v>
      </c>
      <c r="I50" s="71">
        <v>4.4000000000000004</v>
      </c>
      <c r="J50" s="71">
        <v>6.8</v>
      </c>
      <c r="K50" s="71">
        <v>8.3000000000000007</v>
      </c>
      <c r="L50" s="71">
        <v>9.8000000000000007</v>
      </c>
      <c r="M50" s="71">
        <v>6.8</v>
      </c>
      <c r="N50" s="71">
        <v>7.5</v>
      </c>
      <c r="O50" s="71">
        <v>6.4</v>
      </c>
      <c r="P50" s="62">
        <f t="shared" si="0"/>
        <v>7.12</v>
      </c>
      <c r="Q50" s="63">
        <f t="shared" si="11"/>
        <v>0.85000000000000053</v>
      </c>
      <c r="U50" s="3"/>
    </row>
    <row r="51" spans="1:21" x14ac:dyDescent="0.25">
      <c r="A51" s="94">
        <v>43972</v>
      </c>
      <c r="B51" s="15">
        <f>B50+14</f>
        <v>40</v>
      </c>
      <c r="C51" s="35">
        <v>43972</v>
      </c>
      <c r="D51" s="36">
        <v>0.25</v>
      </c>
      <c r="E51" s="37"/>
      <c r="F51" s="73">
        <v>9.5</v>
      </c>
      <c r="G51" s="73">
        <v>9.1</v>
      </c>
      <c r="H51" s="73">
        <v>9</v>
      </c>
      <c r="I51" s="73">
        <v>6</v>
      </c>
      <c r="J51" s="73">
        <v>8.9</v>
      </c>
      <c r="K51" s="73">
        <v>10.7</v>
      </c>
      <c r="L51" s="73">
        <v>13.5</v>
      </c>
      <c r="M51" s="73">
        <v>9.4</v>
      </c>
      <c r="N51" s="73">
        <v>10</v>
      </c>
      <c r="O51" s="73">
        <v>8.9</v>
      </c>
      <c r="P51" s="8">
        <f t="shared" si="0"/>
        <v>9.5000000000000018</v>
      </c>
      <c r="Q51" s="9">
        <f t="shared" si="11"/>
        <v>2.3800000000000017</v>
      </c>
      <c r="U51" s="3"/>
    </row>
    <row r="52" spans="1:21" x14ac:dyDescent="0.25">
      <c r="A52" s="95"/>
      <c r="B52" s="10">
        <f>B51+2</f>
        <v>42</v>
      </c>
      <c r="C52" s="29">
        <v>43972</v>
      </c>
      <c r="D52" s="30">
        <v>0.33333333333333331</v>
      </c>
      <c r="E52" s="31"/>
      <c r="F52" s="73">
        <v>10.6</v>
      </c>
      <c r="G52" s="73">
        <v>9.8000000000000007</v>
      </c>
      <c r="H52" s="73">
        <v>9.6999999999999993</v>
      </c>
      <c r="I52" s="73">
        <v>6.8</v>
      </c>
      <c r="J52" s="73">
        <v>9.5</v>
      </c>
      <c r="K52" s="73">
        <v>11.4</v>
      </c>
      <c r="L52" s="73">
        <v>14.4</v>
      </c>
      <c r="M52" s="73">
        <v>9.8000000000000007</v>
      </c>
      <c r="N52" s="73">
        <v>10.5</v>
      </c>
      <c r="O52" s="73">
        <v>9.5</v>
      </c>
      <c r="P52" s="8">
        <f t="shared" si="0"/>
        <v>10.199999999999999</v>
      </c>
      <c r="Q52" s="9">
        <f t="shared" si="11"/>
        <v>0.69999999999999751</v>
      </c>
      <c r="U52" s="3"/>
    </row>
    <row r="53" spans="1:21" x14ac:dyDescent="0.25">
      <c r="A53" s="95"/>
      <c r="B53" s="10">
        <f t="shared" ref="B53:B56" si="13">B52+2</f>
        <v>44</v>
      </c>
      <c r="C53" s="29">
        <v>43972</v>
      </c>
      <c r="D53" s="30">
        <v>0.41666666666666669</v>
      </c>
      <c r="E53" s="31"/>
      <c r="F53" s="73">
        <v>11.1</v>
      </c>
      <c r="G53" s="73">
        <v>10.3</v>
      </c>
      <c r="H53" s="73">
        <v>10.4</v>
      </c>
      <c r="I53" s="73">
        <v>7</v>
      </c>
      <c r="J53" s="73">
        <v>10</v>
      </c>
      <c r="K53" s="73">
        <v>12.1</v>
      </c>
      <c r="L53" s="73">
        <v>15.2</v>
      </c>
      <c r="M53" s="73">
        <v>10.5</v>
      </c>
      <c r="N53" s="73">
        <v>11.5</v>
      </c>
      <c r="O53" s="73">
        <v>10.56</v>
      </c>
      <c r="P53" s="8">
        <f t="shared" si="0"/>
        <v>10.866</v>
      </c>
      <c r="Q53" s="9">
        <f t="shared" si="11"/>
        <v>0.66600000000000037</v>
      </c>
      <c r="R53" s="3">
        <f>AVERAGE(P51:P56)</f>
        <v>11.617666666666667</v>
      </c>
      <c r="S53" s="3">
        <f>AVERAGE(P48:P53)</f>
        <v>8.2959999999999994</v>
      </c>
      <c r="T53" s="3">
        <f>R53-R47</f>
        <v>6.1293333333333333</v>
      </c>
      <c r="U53" s="3" t="s">
        <v>18</v>
      </c>
    </row>
    <row r="54" spans="1:21" x14ac:dyDescent="0.25">
      <c r="A54" s="95"/>
      <c r="B54" s="10">
        <f t="shared" si="13"/>
        <v>46</v>
      </c>
      <c r="C54" s="29">
        <v>43972</v>
      </c>
      <c r="D54" s="30">
        <v>0.5</v>
      </c>
      <c r="E54" s="31"/>
      <c r="F54" s="73">
        <v>12.1</v>
      </c>
      <c r="G54" s="73">
        <v>11.2</v>
      </c>
      <c r="H54" s="73">
        <v>11.1</v>
      </c>
      <c r="I54" s="73">
        <v>7.8</v>
      </c>
      <c r="J54" s="73">
        <v>11.3</v>
      </c>
      <c r="K54" s="73">
        <v>13.2</v>
      </c>
      <c r="L54" s="73">
        <v>16.5</v>
      </c>
      <c r="M54" s="73">
        <v>11.4</v>
      </c>
      <c r="N54" s="73">
        <v>12.8</v>
      </c>
      <c r="O54" s="73">
        <v>11.8</v>
      </c>
      <c r="P54" s="8">
        <f t="shared" si="0"/>
        <v>11.92</v>
      </c>
      <c r="Q54" s="9">
        <f t="shared" si="11"/>
        <v>1.0540000000000003</v>
      </c>
      <c r="U54" s="3"/>
    </row>
    <row r="55" spans="1:21" x14ac:dyDescent="0.25">
      <c r="A55" s="95"/>
      <c r="B55" s="10">
        <f t="shared" si="13"/>
        <v>48</v>
      </c>
      <c r="C55" s="29">
        <v>43972</v>
      </c>
      <c r="D55" s="30">
        <v>0.58333333333333337</v>
      </c>
      <c r="E55" s="31"/>
      <c r="F55" s="73">
        <v>13</v>
      </c>
      <c r="G55" s="73">
        <v>12.5</v>
      </c>
      <c r="H55" s="73">
        <v>12.6</v>
      </c>
      <c r="I55" s="73">
        <v>8.6</v>
      </c>
      <c r="J55" s="73">
        <v>12.5</v>
      </c>
      <c r="K55" s="73">
        <v>14.5</v>
      </c>
      <c r="L55" s="73">
        <v>18</v>
      </c>
      <c r="M55" s="73">
        <v>12.5</v>
      </c>
      <c r="N55" s="73">
        <v>14.3</v>
      </c>
      <c r="O55" s="73">
        <v>12.5</v>
      </c>
      <c r="P55" s="8">
        <f t="shared" si="0"/>
        <v>13.1</v>
      </c>
      <c r="Q55" s="9">
        <f t="shared" si="11"/>
        <v>1.1799999999999997</v>
      </c>
      <c r="U55" s="3"/>
    </row>
    <row r="56" spans="1:21" x14ac:dyDescent="0.25">
      <c r="A56" s="96"/>
      <c r="B56" s="10">
        <f t="shared" si="13"/>
        <v>50</v>
      </c>
      <c r="C56" s="32">
        <v>43972</v>
      </c>
      <c r="D56" s="33">
        <v>0.66666666666666663</v>
      </c>
      <c r="E56" s="34"/>
      <c r="F56" s="74">
        <v>13.9</v>
      </c>
      <c r="G56" s="74">
        <v>13.5</v>
      </c>
      <c r="H56" s="74">
        <v>13.4</v>
      </c>
      <c r="I56" s="74">
        <v>9.4</v>
      </c>
      <c r="J56" s="74">
        <v>13.5</v>
      </c>
      <c r="K56" s="74">
        <v>15.6</v>
      </c>
      <c r="L56" s="74">
        <v>19.2</v>
      </c>
      <c r="M56" s="74">
        <v>13.5</v>
      </c>
      <c r="N56" s="74">
        <v>15.8</v>
      </c>
      <c r="O56" s="74">
        <v>13.4</v>
      </c>
      <c r="P56" s="62">
        <f t="shared" si="0"/>
        <v>14.12</v>
      </c>
      <c r="Q56" s="63">
        <f t="shared" si="11"/>
        <v>1.0199999999999996</v>
      </c>
      <c r="U56" s="3"/>
    </row>
    <row r="57" spans="1:21" x14ac:dyDescent="0.25">
      <c r="A57" s="83" t="s">
        <v>24</v>
      </c>
      <c r="B57" s="27">
        <f>B56+14</f>
        <v>64</v>
      </c>
      <c r="C57" s="39">
        <v>43973</v>
      </c>
      <c r="D57" s="40">
        <v>0.25</v>
      </c>
      <c r="E57" s="46"/>
      <c r="F57" s="73">
        <v>17</v>
      </c>
      <c r="G57" s="73">
        <v>17</v>
      </c>
      <c r="H57" s="73">
        <v>17.8</v>
      </c>
      <c r="I57" s="73">
        <v>11.1</v>
      </c>
      <c r="J57" s="73">
        <v>17.2</v>
      </c>
      <c r="K57" s="73">
        <v>18.7</v>
      </c>
      <c r="L57" s="73">
        <v>24.5</v>
      </c>
      <c r="M57" s="73">
        <v>17.399999999999999</v>
      </c>
      <c r="N57" s="73">
        <v>19.100000000000001</v>
      </c>
      <c r="O57" s="73">
        <v>15.4</v>
      </c>
      <c r="P57" s="23">
        <f t="shared" si="0"/>
        <v>17.52</v>
      </c>
      <c r="Q57" s="24">
        <f t="shared" si="11"/>
        <v>3.4000000000000004</v>
      </c>
      <c r="R57" s="3">
        <f>AVERAGE(P57:P59)</f>
        <v>18.349999999999998</v>
      </c>
      <c r="S57" s="16"/>
      <c r="U57" s="3"/>
    </row>
    <row r="58" spans="1:21" x14ac:dyDescent="0.25">
      <c r="A58" s="84"/>
      <c r="B58" s="22">
        <f>B57+2</f>
        <v>66</v>
      </c>
      <c r="C58" s="41">
        <v>43973</v>
      </c>
      <c r="D58" s="42">
        <v>0.33333333333333331</v>
      </c>
      <c r="E58" s="48"/>
      <c r="F58" s="73">
        <v>17.8</v>
      </c>
      <c r="G58" s="73">
        <v>17.8</v>
      </c>
      <c r="H58" s="73">
        <v>18.5</v>
      </c>
      <c r="I58" s="73">
        <v>11.9</v>
      </c>
      <c r="J58" s="73">
        <v>18.2</v>
      </c>
      <c r="K58" s="73">
        <v>19.2</v>
      </c>
      <c r="L58" s="73">
        <v>25.4</v>
      </c>
      <c r="M58" s="73">
        <v>18.3</v>
      </c>
      <c r="N58" s="73">
        <v>19.8</v>
      </c>
      <c r="O58" s="73">
        <v>16.2</v>
      </c>
      <c r="P58" s="23">
        <f t="shared" si="0"/>
        <v>18.310000000000002</v>
      </c>
      <c r="Q58" s="24">
        <f t="shared" si="11"/>
        <v>0.7900000000000027</v>
      </c>
      <c r="R58" s="25"/>
      <c r="S58" s="16"/>
      <c r="U58" s="3"/>
    </row>
    <row r="59" spans="1:21" x14ac:dyDescent="0.25">
      <c r="A59" s="84"/>
      <c r="B59" s="50">
        <f t="shared" ref="B59" si="14">B58+2</f>
        <v>68</v>
      </c>
      <c r="C59" s="51">
        <v>43973</v>
      </c>
      <c r="D59" s="52">
        <v>0.41666666666666669</v>
      </c>
      <c r="E59" s="53"/>
      <c r="F59" s="76">
        <v>18.600000000000001</v>
      </c>
      <c r="G59" s="76">
        <v>18.7</v>
      </c>
      <c r="H59" s="76">
        <v>19.399999999999999</v>
      </c>
      <c r="I59" s="76">
        <v>12.7</v>
      </c>
      <c r="J59" s="76">
        <v>19.5</v>
      </c>
      <c r="K59" s="76">
        <v>20.100000000000001</v>
      </c>
      <c r="L59" s="76">
        <v>26.5</v>
      </c>
      <c r="M59" s="76">
        <v>19.100000000000001</v>
      </c>
      <c r="N59" s="76">
        <v>20.5</v>
      </c>
      <c r="O59" s="76">
        <v>17.100000000000001</v>
      </c>
      <c r="P59" s="23">
        <f t="shared" si="0"/>
        <v>19.22</v>
      </c>
      <c r="Q59" s="24">
        <f>P59-P58</f>
        <v>0.90999999999999659</v>
      </c>
      <c r="R59" s="25"/>
      <c r="S59" s="16"/>
      <c r="U59" s="3"/>
    </row>
    <row r="60" spans="1:21" x14ac:dyDescent="0.25">
      <c r="A60" s="84"/>
      <c r="B60" s="22">
        <v>0</v>
      </c>
      <c r="C60" s="41">
        <v>43973</v>
      </c>
      <c r="D60" s="42">
        <v>0.41666666666666669</v>
      </c>
      <c r="E60" s="48"/>
      <c r="F60" s="77">
        <v>2.1</v>
      </c>
      <c r="G60" s="77">
        <v>1.8</v>
      </c>
      <c r="H60" s="77">
        <v>1.2</v>
      </c>
      <c r="I60" s="77">
        <v>2.4</v>
      </c>
      <c r="J60" s="77">
        <v>1.2</v>
      </c>
      <c r="K60" s="77">
        <v>1.8</v>
      </c>
      <c r="L60" s="77">
        <v>2</v>
      </c>
      <c r="M60" s="77">
        <v>2</v>
      </c>
      <c r="N60" s="77">
        <v>2.1</v>
      </c>
      <c r="O60" s="77">
        <v>1.2</v>
      </c>
      <c r="P60" s="23">
        <f t="shared" si="0"/>
        <v>1.78</v>
      </c>
      <c r="Q60" s="24">
        <f>P60-P59</f>
        <v>-17.439999999999998</v>
      </c>
      <c r="R60" s="3">
        <f>AVERAGE(P60:P63)</f>
        <v>2.3149999999999999</v>
      </c>
      <c r="S60" s="25">
        <f>AVERAGE(P54:P60)</f>
        <v>13.709999999999999</v>
      </c>
      <c r="T60" s="3">
        <f>R60-R53</f>
        <v>-9.3026666666666671</v>
      </c>
      <c r="U60" s="3" t="s">
        <v>18</v>
      </c>
    </row>
    <row r="61" spans="1:21" x14ac:dyDescent="0.25">
      <c r="A61" s="84"/>
      <c r="B61" s="22">
        <v>2</v>
      </c>
      <c r="C61" s="41">
        <v>43973</v>
      </c>
      <c r="D61" s="42">
        <v>0.5</v>
      </c>
      <c r="E61" s="48"/>
      <c r="F61" s="73">
        <v>2.5</v>
      </c>
      <c r="G61" s="73">
        <v>2.2999999999999998</v>
      </c>
      <c r="H61" s="73">
        <v>1.6</v>
      </c>
      <c r="I61" s="73">
        <v>2.8</v>
      </c>
      <c r="J61" s="73">
        <v>1.5</v>
      </c>
      <c r="K61" s="73">
        <v>2.2000000000000002</v>
      </c>
      <c r="L61" s="73">
        <v>2.4</v>
      </c>
      <c r="M61" s="73">
        <v>2.5</v>
      </c>
      <c r="N61" s="73">
        <v>2.4</v>
      </c>
      <c r="O61" s="73">
        <v>1.5</v>
      </c>
      <c r="P61" s="23">
        <f t="shared" si="0"/>
        <v>2.1699999999999995</v>
      </c>
      <c r="Q61" s="24">
        <f>P61</f>
        <v>2.1699999999999995</v>
      </c>
      <c r="R61" s="25"/>
      <c r="S61" s="16"/>
      <c r="U61" s="3"/>
    </row>
    <row r="62" spans="1:21" x14ac:dyDescent="0.25">
      <c r="A62" s="84"/>
      <c r="B62" s="22">
        <v>4</v>
      </c>
      <c r="C62" s="41">
        <v>43973</v>
      </c>
      <c r="D62" s="42">
        <v>0.58333333333333337</v>
      </c>
      <c r="E62" s="48"/>
      <c r="F62" s="73">
        <v>2.8</v>
      </c>
      <c r="G62" s="73">
        <v>2.6</v>
      </c>
      <c r="H62" s="73">
        <v>1.8</v>
      </c>
      <c r="I62" s="73">
        <v>3.3</v>
      </c>
      <c r="J62" s="73">
        <v>1.7</v>
      </c>
      <c r="K62" s="73">
        <v>2.5</v>
      </c>
      <c r="L62" s="73">
        <v>2.7</v>
      </c>
      <c r="M62" s="73">
        <v>2.8</v>
      </c>
      <c r="N62" s="73">
        <v>2.7</v>
      </c>
      <c r="O62" s="73">
        <v>1.8</v>
      </c>
      <c r="P62" s="23">
        <f t="shared" si="0"/>
        <v>2.4699999999999998</v>
      </c>
      <c r="Q62" s="24">
        <f t="shared" ref="Q62:Q75" si="15">P62-P61</f>
        <v>0.30000000000000027</v>
      </c>
      <c r="R62" s="25"/>
      <c r="S62" s="16"/>
      <c r="U62" s="3"/>
    </row>
    <row r="63" spans="1:21" x14ac:dyDescent="0.25">
      <c r="A63" s="85"/>
      <c r="B63" s="26">
        <v>8</v>
      </c>
      <c r="C63" s="41">
        <v>43973</v>
      </c>
      <c r="D63" s="44">
        <v>0.66666666666666663</v>
      </c>
      <c r="E63" s="49"/>
      <c r="F63" s="74">
        <v>3.1</v>
      </c>
      <c r="G63" s="74">
        <v>2.9</v>
      </c>
      <c r="H63" s="74">
        <v>2.1</v>
      </c>
      <c r="I63" s="74">
        <v>3.9</v>
      </c>
      <c r="J63" s="74">
        <v>2</v>
      </c>
      <c r="K63" s="74">
        <v>2.8</v>
      </c>
      <c r="L63" s="74">
        <v>3.1</v>
      </c>
      <c r="M63" s="74">
        <v>3</v>
      </c>
      <c r="N63" s="74">
        <v>3.2</v>
      </c>
      <c r="O63" s="74">
        <v>2.2999999999999998</v>
      </c>
      <c r="P63" s="64">
        <f t="shared" si="0"/>
        <v>2.8400000000000003</v>
      </c>
      <c r="Q63" s="65">
        <f t="shared" si="15"/>
        <v>0.37000000000000055</v>
      </c>
      <c r="R63" s="25"/>
      <c r="S63" s="16"/>
      <c r="U63" s="3"/>
    </row>
    <row r="64" spans="1:21" x14ac:dyDescent="0.25">
      <c r="A64" s="86">
        <v>43974</v>
      </c>
      <c r="B64" s="15">
        <f>B63+14</f>
        <v>22</v>
      </c>
      <c r="C64" s="35">
        <v>44339</v>
      </c>
      <c r="D64" s="36">
        <v>0.25</v>
      </c>
      <c r="E64" s="37"/>
      <c r="F64" s="73">
        <v>4.5</v>
      </c>
      <c r="G64" s="73">
        <v>4.0999999999999996</v>
      </c>
      <c r="H64" s="73">
        <v>5.2</v>
      </c>
      <c r="I64" s="73">
        <v>6</v>
      </c>
      <c r="J64" s="73">
        <v>3.5</v>
      </c>
      <c r="K64" s="73">
        <v>4.0999999999999996</v>
      </c>
      <c r="L64" s="73">
        <v>4.4000000000000004</v>
      </c>
      <c r="M64" s="73">
        <v>4.2</v>
      </c>
      <c r="N64" s="73">
        <v>4.0999999999999996</v>
      </c>
      <c r="O64" s="73">
        <v>4.5999999999999996</v>
      </c>
      <c r="P64" s="8">
        <f t="shared" si="0"/>
        <v>4.4700000000000006</v>
      </c>
      <c r="Q64" s="9">
        <f t="shared" si="15"/>
        <v>1.6300000000000003</v>
      </c>
      <c r="R64" s="3">
        <f>AVERAGE(P64:P69)</f>
        <v>5.5450000000000008</v>
      </c>
      <c r="S64" s="3">
        <f>AVERAGE(P61:P64)</f>
        <v>2.9874999999999998</v>
      </c>
      <c r="T64" s="3">
        <f>R64</f>
        <v>5.5450000000000008</v>
      </c>
      <c r="U64" s="3">
        <v>20.399999999999999</v>
      </c>
    </row>
    <row r="65" spans="1:21" x14ac:dyDescent="0.25">
      <c r="A65" s="87"/>
      <c r="B65" s="7">
        <f>B64+2</f>
        <v>24</v>
      </c>
      <c r="C65" s="29">
        <v>44339</v>
      </c>
      <c r="D65" s="30">
        <v>0.33333333333333331</v>
      </c>
      <c r="E65" s="31"/>
      <c r="F65" s="73">
        <v>4.8</v>
      </c>
      <c r="G65" s="73">
        <v>4.4000000000000004</v>
      </c>
      <c r="H65" s="73">
        <v>5.5</v>
      </c>
      <c r="I65" s="73">
        <v>6.3</v>
      </c>
      <c r="J65" s="73">
        <v>3.7</v>
      </c>
      <c r="K65" s="73">
        <v>4.3</v>
      </c>
      <c r="L65" s="73">
        <v>4.7</v>
      </c>
      <c r="M65" s="73">
        <v>4.5</v>
      </c>
      <c r="N65" s="73">
        <v>4.3</v>
      </c>
      <c r="O65" s="73">
        <v>4.9000000000000004</v>
      </c>
      <c r="P65" s="8">
        <f t="shared" si="0"/>
        <v>4.74</v>
      </c>
      <c r="Q65" s="9">
        <f t="shared" si="15"/>
        <v>0.26999999999999957</v>
      </c>
      <c r="U65" s="3"/>
    </row>
    <row r="66" spans="1:21" x14ac:dyDescent="0.25">
      <c r="A66" s="87"/>
      <c r="B66" s="7">
        <f t="shared" ref="B66:B69" si="16">B65+2</f>
        <v>26</v>
      </c>
      <c r="C66" s="29">
        <v>44339</v>
      </c>
      <c r="D66" s="30">
        <v>0.41666666666666669</v>
      </c>
      <c r="E66" s="31"/>
      <c r="F66" s="73">
        <v>5.8</v>
      </c>
      <c r="G66" s="73">
        <v>5</v>
      </c>
      <c r="H66" s="73">
        <v>6</v>
      </c>
      <c r="I66" s="73">
        <v>6.8</v>
      </c>
      <c r="J66" s="73">
        <v>4</v>
      </c>
      <c r="K66" s="73">
        <v>4.5999999999999996</v>
      </c>
      <c r="L66" s="73">
        <v>5</v>
      </c>
      <c r="M66" s="73">
        <v>4.5999999999999996</v>
      </c>
      <c r="N66" s="73">
        <v>4.2</v>
      </c>
      <c r="O66" s="73">
        <v>5.4</v>
      </c>
      <c r="P66" s="8">
        <f t="shared" si="0"/>
        <v>5.1400000000000006</v>
      </c>
      <c r="Q66" s="9">
        <f t="shared" si="15"/>
        <v>0.40000000000000036</v>
      </c>
      <c r="U66" s="3"/>
    </row>
    <row r="67" spans="1:21" x14ac:dyDescent="0.25">
      <c r="A67" s="87"/>
      <c r="B67" s="7">
        <f t="shared" si="16"/>
        <v>28</v>
      </c>
      <c r="C67" s="29">
        <v>44339</v>
      </c>
      <c r="D67" s="30">
        <v>0.5</v>
      </c>
      <c r="E67" s="31"/>
      <c r="F67" s="73">
        <v>6.4</v>
      </c>
      <c r="G67" s="73">
        <v>6</v>
      </c>
      <c r="H67" s="73">
        <v>6.5</v>
      </c>
      <c r="I67" s="73">
        <v>7</v>
      </c>
      <c r="J67" s="73">
        <v>4.2</v>
      </c>
      <c r="K67" s="73">
        <v>5.0999999999999996</v>
      </c>
      <c r="L67" s="73">
        <v>5.2</v>
      </c>
      <c r="M67" s="73">
        <v>5.2</v>
      </c>
      <c r="N67" s="73">
        <v>4.9000000000000004</v>
      </c>
      <c r="O67" s="73">
        <v>6.1</v>
      </c>
      <c r="P67" s="8">
        <f t="shared" si="0"/>
        <v>5.66</v>
      </c>
      <c r="Q67" s="9">
        <f t="shared" si="15"/>
        <v>0.51999999999999957</v>
      </c>
      <c r="U67" s="3"/>
    </row>
    <row r="68" spans="1:21" x14ac:dyDescent="0.25">
      <c r="A68" s="87"/>
      <c r="B68" s="7">
        <f t="shared" si="16"/>
        <v>30</v>
      </c>
      <c r="C68" s="29">
        <v>44339</v>
      </c>
      <c r="D68" s="30">
        <v>0.58333333333333337</v>
      </c>
      <c r="E68" s="31"/>
      <c r="F68" s="73">
        <v>7.1</v>
      </c>
      <c r="G68" s="73">
        <v>6.2</v>
      </c>
      <c r="H68" s="73">
        <v>7.2</v>
      </c>
      <c r="I68" s="73">
        <v>7.9</v>
      </c>
      <c r="J68" s="73">
        <v>4.9000000000000004</v>
      </c>
      <c r="K68" s="73">
        <v>6.2</v>
      </c>
      <c r="L68" s="73">
        <v>6.1</v>
      </c>
      <c r="M68" s="73">
        <v>5.6</v>
      </c>
      <c r="N68" s="73">
        <v>5.4</v>
      </c>
      <c r="O68" s="73">
        <v>7</v>
      </c>
      <c r="P68" s="8">
        <f t="shared" ref="P68:P93" si="17">AVERAGE(F68:O68)</f>
        <v>6.36</v>
      </c>
      <c r="Q68" s="9">
        <f t="shared" si="15"/>
        <v>0.70000000000000018</v>
      </c>
      <c r="U68" s="3"/>
    </row>
    <row r="69" spans="1:21" x14ac:dyDescent="0.25">
      <c r="A69" s="88"/>
      <c r="B69" s="55">
        <f t="shared" si="16"/>
        <v>32</v>
      </c>
      <c r="C69" s="32">
        <v>44339</v>
      </c>
      <c r="D69" s="33">
        <v>0.66666666666666663</v>
      </c>
      <c r="E69" s="34"/>
      <c r="F69" s="74">
        <v>7.9</v>
      </c>
      <c r="G69" s="74">
        <v>6.7</v>
      </c>
      <c r="H69" s="74">
        <v>7.8</v>
      </c>
      <c r="I69" s="74">
        <v>8.4</v>
      </c>
      <c r="J69" s="74">
        <v>5.5</v>
      </c>
      <c r="K69" s="74">
        <v>6.8</v>
      </c>
      <c r="L69" s="74">
        <v>6.6</v>
      </c>
      <c r="M69" s="74">
        <v>6</v>
      </c>
      <c r="N69" s="74">
        <v>5.9</v>
      </c>
      <c r="O69" s="74">
        <v>7.4</v>
      </c>
      <c r="P69" s="62">
        <f t="shared" si="17"/>
        <v>6.9</v>
      </c>
      <c r="Q69" s="63">
        <f t="shared" si="15"/>
        <v>0.54</v>
      </c>
      <c r="U69" s="3"/>
    </row>
    <row r="70" spans="1:21" x14ac:dyDescent="0.25">
      <c r="A70" s="84" t="s">
        <v>30</v>
      </c>
      <c r="B70" s="14">
        <f>B69+38</f>
        <v>70</v>
      </c>
      <c r="C70" s="29">
        <v>44341</v>
      </c>
      <c r="D70" s="30">
        <v>0.25</v>
      </c>
      <c r="E70" s="31"/>
      <c r="F70" s="73">
        <v>20.100000000000001</v>
      </c>
      <c r="G70" s="73">
        <v>18.8</v>
      </c>
      <c r="H70" s="73">
        <v>22.4</v>
      </c>
      <c r="I70" s="73">
        <v>21.4</v>
      </c>
      <c r="J70" s="73">
        <v>16.5</v>
      </c>
      <c r="K70" s="73">
        <v>17</v>
      </c>
      <c r="L70" s="73">
        <v>19.100000000000001</v>
      </c>
      <c r="M70" s="73">
        <v>13.3</v>
      </c>
      <c r="N70" s="73">
        <v>16.899999999999999</v>
      </c>
      <c r="O70" s="73">
        <v>22.5</v>
      </c>
      <c r="P70" s="17">
        <f t="shared" si="17"/>
        <v>18.800000000000004</v>
      </c>
      <c r="Q70" s="18">
        <f t="shared" si="15"/>
        <v>11.900000000000004</v>
      </c>
      <c r="R70" s="3">
        <f>AVERAGE(P70:P76)</f>
        <v>10.377142857142857</v>
      </c>
      <c r="S70" s="19">
        <f>AVERAGE(P65:P70)</f>
        <v>7.9333333333333345</v>
      </c>
      <c r="T70" s="19">
        <f>R70-R64</f>
        <v>4.8321428571428564</v>
      </c>
      <c r="U70" s="19" t="s">
        <v>18</v>
      </c>
    </row>
    <row r="71" spans="1:21" x14ac:dyDescent="0.25">
      <c r="A71" s="84"/>
      <c r="B71" s="14">
        <f>B70+2</f>
        <v>72</v>
      </c>
      <c r="C71" s="29">
        <v>44341</v>
      </c>
      <c r="D71" s="30">
        <v>0.33333333333333331</v>
      </c>
      <c r="E71" s="31"/>
      <c r="F71" s="73">
        <v>20.9</v>
      </c>
      <c r="G71" s="73">
        <v>19.600000000000001</v>
      </c>
      <c r="H71" s="73">
        <v>23.2</v>
      </c>
      <c r="I71" s="73">
        <v>24.7</v>
      </c>
      <c r="J71" s="73">
        <v>15</v>
      </c>
      <c r="K71" s="73">
        <v>18.600000000000001</v>
      </c>
      <c r="L71" s="73">
        <v>17.8</v>
      </c>
      <c r="M71" s="73">
        <v>14.9</v>
      </c>
      <c r="N71" s="73">
        <v>20.6</v>
      </c>
      <c r="O71" s="73">
        <v>24.7</v>
      </c>
      <c r="P71" s="17">
        <f>AVERAGE(F71:O71)</f>
        <v>20</v>
      </c>
      <c r="Q71" s="18">
        <f t="shared" si="15"/>
        <v>1.1999999999999957</v>
      </c>
      <c r="R71" s="19"/>
      <c r="S71" s="13"/>
      <c r="T71" s="13"/>
      <c r="U71" s="19"/>
    </row>
    <row r="72" spans="1:21" x14ac:dyDescent="0.25">
      <c r="A72" s="84"/>
      <c r="B72" s="50">
        <f>B71+2</f>
        <v>74</v>
      </c>
      <c r="C72" s="51">
        <v>44341</v>
      </c>
      <c r="D72" s="52">
        <v>0.41666666666666669</v>
      </c>
      <c r="E72" s="53"/>
      <c r="F72" s="76">
        <v>26</v>
      </c>
      <c r="G72" s="76">
        <v>23</v>
      </c>
      <c r="H72" s="76">
        <v>26</v>
      </c>
      <c r="I72" s="76">
        <v>28</v>
      </c>
      <c r="J72" s="76">
        <v>16</v>
      </c>
      <c r="K72" s="76">
        <v>21</v>
      </c>
      <c r="L72" s="76">
        <v>21</v>
      </c>
      <c r="M72" s="76">
        <v>18</v>
      </c>
      <c r="N72" s="76">
        <v>24</v>
      </c>
      <c r="O72" s="76">
        <v>27</v>
      </c>
      <c r="P72" s="17">
        <f>AVERAGE(F72:O72)</f>
        <v>23</v>
      </c>
      <c r="Q72" s="18">
        <f t="shared" si="15"/>
        <v>3</v>
      </c>
      <c r="R72" s="19"/>
      <c r="S72" s="13"/>
      <c r="T72" s="13"/>
      <c r="U72" s="19"/>
    </row>
    <row r="73" spans="1:21" x14ac:dyDescent="0.25">
      <c r="A73" s="84"/>
      <c r="B73" s="14">
        <v>0</v>
      </c>
      <c r="C73" s="29">
        <v>44341</v>
      </c>
      <c r="D73" s="42">
        <v>0.41666666666666669</v>
      </c>
      <c r="E73" s="31"/>
      <c r="F73" s="73">
        <v>1.3</v>
      </c>
      <c r="G73" s="73">
        <v>2</v>
      </c>
      <c r="H73" s="73">
        <v>1.3</v>
      </c>
      <c r="I73" s="73">
        <v>2.1</v>
      </c>
      <c r="J73" s="73">
        <v>2</v>
      </c>
      <c r="K73" s="73">
        <v>2.5</v>
      </c>
      <c r="L73" s="73">
        <v>2</v>
      </c>
      <c r="M73" s="73">
        <v>2</v>
      </c>
      <c r="N73" s="73">
        <v>2.1</v>
      </c>
      <c r="O73" s="73">
        <v>1.3</v>
      </c>
      <c r="P73" s="17">
        <f t="shared" si="17"/>
        <v>1.86</v>
      </c>
      <c r="Q73" s="18">
        <f t="shared" si="15"/>
        <v>-21.14</v>
      </c>
      <c r="R73" s="19"/>
      <c r="S73" s="13"/>
      <c r="T73" s="13"/>
      <c r="U73" s="19"/>
    </row>
    <row r="74" spans="1:21" x14ac:dyDescent="0.25">
      <c r="A74" s="84"/>
      <c r="B74" s="14">
        <v>2</v>
      </c>
      <c r="C74" s="29">
        <v>44341</v>
      </c>
      <c r="D74" s="30">
        <v>0.5</v>
      </c>
      <c r="E74" s="31"/>
      <c r="F74" s="73">
        <v>1.6</v>
      </c>
      <c r="G74" s="73">
        <v>2.2000000000000002</v>
      </c>
      <c r="H74" s="73">
        <v>17</v>
      </c>
      <c r="I74" s="73">
        <v>2.4</v>
      </c>
      <c r="J74" s="73">
        <v>2.2999999999999998</v>
      </c>
      <c r="K74" s="73">
        <v>2.8</v>
      </c>
      <c r="L74" s="73">
        <v>2.2000000000000002</v>
      </c>
      <c r="M74" s="73">
        <v>2.2999999999999998</v>
      </c>
      <c r="N74" s="73">
        <v>2.4</v>
      </c>
      <c r="O74" s="73">
        <v>1.6</v>
      </c>
      <c r="P74" s="17">
        <f t="shared" si="17"/>
        <v>3.6799999999999997</v>
      </c>
      <c r="Q74" s="18">
        <f t="shared" si="15"/>
        <v>1.8199999999999996</v>
      </c>
      <c r="R74" s="19"/>
      <c r="S74" s="13"/>
      <c r="T74" s="13"/>
      <c r="U74" s="19"/>
    </row>
    <row r="75" spans="1:21" x14ac:dyDescent="0.25">
      <c r="A75" s="84"/>
      <c r="B75" s="14">
        <v>4</v>
      </c>
      <c r="C75" s="29">
        <v>44341</v>
      </c>
      <c r="D75" s="30">
        <v>0.58333333333333337</v>
      </c>
      <c r="E75" s="31"/>
      <c r="F75" s="73">
        <v>2</v>
      </c>
      <c r="G75" s="73">
        <v>2</v>
      </c>
      <c r="H75" s="73">
        <v>2.1</v>
      </c>
      <c r="I75" s="73">
        <v>2.7</v>
      </c>
      <c r="J75" s="73">
        <v>2.7</v>
      </c>
      <c r="K75" s="73">
        <v>3.1</v>
      </c>
      <c r="L75" s="73">
        <v>2.5</v>
      </c>
      <c r="M75" s="73">
        <v>2.5</v>
      </c>
      <c r="N75" s="73">
        <v>2.7</v>
      </c>
      <c r="O75" s="73">
        <v>1.8</v>
      </c>
      <c r="P75" s="17">
        <f t="shared" si="17"/>
        <v>2.41</v>
      </c>
      <c r="Q75" s="18">
        <f t="shared" si="15"/>
        <v>-1.2699999999999996</v>
      </c>
      <c r="R75" s="3">
        <f>AVERAGE(P77:P82)</f>
        <v>5.0983333333333336</v>
      </c>
      <c r="S75" s="19">
        <f>AVERAGE(P71:P75)</f>
        <v>10.190000000000001</v>
      </c>
      <c r="T75" s="19">
        <f>R75-R70</f>
        <v>-5.2788095238095236</v>
      </c>
      <c r="U75" s="19">
        <v>20.32</v>
      </c>
    </row>
    <row r="76" spans="1:21" x14ac:dyDescent="0.25">
      <c r="A76" s="85"/>
      <c r="B76" s="20">
        <v>6</v>
      </c>
      <c r="C76" s="32">
        <v>44341</v>
      </c>
      <c r="D76" s="33">
        <v>0.66666666666666663</v>
      </c>
      <c r="E76" s="34"/>
      <c r="F76" s="74">
        <v>2.2999999999999998</v>
      </c>
      <c r="G76" s="74">
        <v>2.9</v>
      </c>
      <c r="H76" s="74">
        <v>2.5</v>
      </c>
      <c r="I76" s="74">
        <v>3</v>
      </c>
      <c r="J76" s="74">
        <v>3.1</v>
      </c>
      <c r="K76" s="74">
        <v>3.3</v>
      </c>
      <c r="L76" s="74">
        <v>2.9</v>
      </c>
      <c r="M76" s="74">
        <v>2.8</v>
      </c>
      <c r="N76" s="74">
        <v>3</v>
      </c>
      <c r="O76" s="74">
        <v>3.1</v>
      </c>
      <c r="P76" s="62">
        <f t="shared" si="17"/>
        <v>2.8899999999999997</v>
      </c>
      <c r="Q76" s="63">
        <f>P76-1</f>
        <v>1.8899999999999997</v>
      </c>
      <c r="R76" s="19"/>
      <c r="S76" s="13"/>
      <c r="T76" s="13"/>
      <c r="U76" s="13"/>
    </row>
    <row r="77" spans="1:21" x14ac:dyDescent="0.25">
      <c r="A77" s="83">
        <v>43977</v>
      </c>
      <c r="B77" s="21">
        <v>8</v>
      </c>
      <c r="C77" s="35">
        <v>44342</v>
      </c>
      <c r="D77" s="36">
        <v>0.25</v>
      </c>
      <c r="E77" s="31"/>
      <c r="F77" s="70">
        <v>3.1</v>
      </c>
      <c r="G77" s="70">
        <v>3</v>
      </c>
      <c r="H77" s="70">
        <v>5.9</v>
      </c>
      <c r="I77" s="70">
        <v>4.0999999999999996</v>
      </c>
      <c r="J77" s="70">
        <v>5</v>
      </c>
      <c r="K77" s="70">
        <v>9.9</v>
      </c>
      <c r="L77" s="70">
        <v>4</v>
      </c>
      <c r="M77" s="70">
        <v>4</v>
      </c>
      <c r="N77" s="70">
        <v>4.0999999999999996</v>
      </c>
      <c r="O77" s="70">
        <v>4.2</v>
      </c>
      <c r="P77" s="17">
        <f t="shared" si="17"/>
        <v>4.7300000000000004</v>
      </c>
      <c r="Q77" s="18">
        <f t="shared" ref="Q77:Q93" si="18">P77-P76</f>
        <v>1.8400000000000007</v>
      </c>
      <c r="R77" s="19"/>
      <c r="S77" s="13"/>
      <c r="T77" s="13"/>
      <c r="U77" s="13"/>
    </row>
    <row r="78" spans="1:21" x14ac:dyDescent="0.25">
      <c r="A78" s="84"/>
      <c r="B78" s="14">
        <v>10</v>
      </c>
      <c r="C78" s="29">
        <v>44342</v>
      </c>
      <c r="D78" s="30">
        <v>0.33333333333333331</v>
      </c>
      <c r="E78" s="31"/>
      <c r="F78" s="70">
        <v>3.4</v>
      </c>
      <c r="G78" s="70">
        <v>3.2</v>
      </c>
      <c r="H78" s="70">
        <v>6.1</v>
      </c>
      <c r="I78" s="70">
        <v>4.3</v>
      </c>
      <c r="J78" s="70">
        <v>5.2</v>
      </c>
      <c r="K78" s="70">
        <v>3.1</v>
      </c>
      <c r="L78" s="70">
        <v>4.3</v>
      </c>
      <c r="M78" s="70">
        <v>4.2</v>
      </c>
      <c r="N78" s="70">
        <v>4.3</v>
      </c>
      <c r="O78" s="70">
        <v>4.4000000000000004</v>
      </c>
      <c r="P78" s="17">
        <f t="shared" si="17"/>
        <v>4.25</v>
      </c>
      <c r="Q78" s="18">
        <f t="shared" si="18"/>
        <v>-0.48000000000000043</v>
      </c>
      <c r="R78" s="19"/>
      <c r="S78" s="13"/>
      <c r="T78" s="13"/>
      <c r="U78" s="13"/>
    </row>
    <row r="79" spans="1:21" x14ac:dyDescent="0.25">
      <c r="A79" s="84"/>
      <c r="B79" s="14">
        <v>24</v>
      </c>
      <c r="C79" s="29">
        <v>44342</v>
      </c>
      <c r="D79" s="30">
        <v>0.41666666666666669</v>
      </c>
      <c r="E79" s="31"/>
      <c r="F79" s="70">
        <v>3.7</v>
      </c>
      <c r="G79" s="70">
        <v>3.6</v>
      </c>
      <c r="H79" s="70">
        <v>7.1</v>
      </c>
      <c r="I79" s="70">
        <v>4.5999999999999996</v>
      </c>
      <c r="J79" s="70">
        <v>5.7</v>
      </c>
      <c r="K79" s="70">
        <v>3.5</v>
      </c>
      <c r="L79" s="70">
        <v>4.5999999999999996</v>
      </c>
      <c r="M79" s="70">
        <v>4.5</v>
      </c>
      <c r="N79" s="70">
        <v>4.7</v>
      </c>
      <c r="O79" s="70">
        <v>5</v>
      </c>
      <c r="P79" s="17">
        <f t="shared" si="17"/>
        <v>4.7</v>
      </c>
      <c r="Q79" s="18">
        <f t="shared" si="18"/>
        <v>0.45000000000000018</v>
      </c>
      <c r="R79" s="19"/>
      <c r="S79" s="13"/>
      <c r="T79" s="13"/>
      <c r="U79" s="13"/>
    </row>
    <row r="80" spans="1:21" x14ac:dyDescent="0.25">
      <c r="A80" s="84"/>
      <c r="B80" s="10">
        <v>26</v>
      </c>
      <c r="C80" s="29">
        <v>44342</v>
      </c>
      <c r="D80" s="30">
        <v>0.5</v>
      </c>
      <c r="E80" s="31"/>
      <c r="F80" s="70">
        <v>4</v>
      </c>
      <c r="G80" s="70">
        <v>3.9</v>
      </c>
      <c r="H80" s="70">
        <v>7.5</v>
      </c>
      <c r="I80" s="70">
        <v>5</v>
      </c>
      <c r="J80" s="70">
        <v>6.3</v>
      </c>
      <c r="K80" s="70">
        <v>4.0999999999999996</v>
      </c>
      <c r="L80" s="70">
        <v>5</v>
      </c>
      <c r="M80" s="70">
        <v>5</v>
      </c>
      <c r="N80" s="70">
        <v>5.0999999999999996</v>
      </c>
      <c r="O80" s="70">
        <v>5.4</v>
      </c>
      <c r="P80" s="8">
        <f t="shared" si="17"/>
        <v>5.13</v>
      </c>
      <c r="Q80" s="9">
        <f t="shared" si="18"/>
        <v>0.42999999999999972</v>
      </c>
    </row>
    <row r="81" spans="1:18" x14ac:dyDescent="0.25">
      <c r="A81" s="84"/>
      <c r="B81" s="10">
        <v>28</v>
      </c>
      <c r="C81" s="29">
        <v>44342</v>
      </c>
      <c r="D81" s="30">
        <v>0.58333333333333337</v>
      </c>
      <c r="E81" s="31"/>
      <c r="F81" s="70">
        <v>4.5999999999999996</v>
      </c>
      <c r="G81" s="70">
        <v>4.5</v>
      </c>
      <c r="H81" s="70">
        <v>8</v>
      </c>
      <c r="I81" s="70">
        <v>5.5</v>
      </c>
      <c r="J81" s="70">
        <v>6.8</v>
      </c>
      <c r="K81" s="70">
        <v>4.7</v>
      </c>
      <c r="L81" s="70">
        <v>5.5</v>
      </c>
      <c r="M81" s="70">
        <v>5.6</v>
      </c>
      <c r="N81" s="70">
        <v>5.7</v>
      </c>
      <c r="O81" s="70">
        <v>6</v>
      </c>
      <c r="P81" s="8">
        <f t="shared" si="17"/>
        <v>5.69</v>
      </c>
      <c r="Q81" s="9">
        <f t="shared" si="18"/>
        <v>0.5600000000000005</v>
      </c>
    </row>
    <row r="82" spans="1:18" x14ac:dyDescent="0.25">
      <c r="A82" s="85"/>
      <c r="B82" s="55">
        <v>30</v>
      </c>
      <c r="C82" s="32">
        <v>44342</v>
      </c>
      <c r="D82" s="33">
        <v>0.66666666666666663</v>
      </c>
      <c r="E82" s="34"/>
      <c r="F82" s="71">
        <v>4.3</v>
      </c>
      <c r="G82" s="71">
        <v>5.4</v>
      </c>
      <c r="H82" s="71">
        <v>8.3000000000000007</v>
      </c>
      <c r="I82" s="71">
        <v>6.4</v>
      </c>
      <c r="J82" s="71">
        <v>7.7</v>
      </c>
      <c r="K82" s="71">
        <v>3.9</v>
      </c>
      <c r="L82" s="71">
        <v>6</v>
      </c>
      <c r="M82" s="71">
        <v>5.9</v>
      </c>
      <c r="N82" s="71">
        <v>6.2</v>
      </c>
      <c r="O82" s="71">
        <v>6.8</v>
      </c>
      <c r="P82" s="62">
        <f t="shared" si="17"/>
        <v>6.09</v>
      </c>
      <c r="Q82" s="63">
        <f t="shared" si="18"/>
        <v>0.39999999999999947</v>
      </c>
    </row>
    <row r="83" spans="1:18" x14ac:dyDescent="0.25">
      <c r="A83" s="83">
        <v>43978</v>
      </c>
      <c r="B83" s="10">
        <f>B82+14</f>
        <v>44</v>
      </c>
      <c r="C83" s="29">
        <v>44343</v>
      </c>
      <c r="D83" s="30">
        <v>0.25</v>
      </c>
      <c r="E83" s="31"/>
      <c r="F83" s="70">
        <v>6.3</v>
      </c>
      <c r="G83" s="70">
        <v>7.1</v>
      </c>
      <c r="H83" s="70">
        <v>13.1</v>
      </c>
      <c r="I83" s="70">
        <v>8.8000000000000007</v>
      </c>
      <c r="J83" s="70">
        <v>10.6</v>
      </c>
      <c r="K83" s="70">
        <v>6.2</v>
      </c>
      <c r="L83" s="70">
        <v>8.1</v>
      </c>
      <c r="M83" s="70">
        <v>8</v>
      </c>
      <c r="N83" s="70">
        <v>10.1</v>
      </c>
      <c r="O83" s="70">
        <v>9.5</v>
      </c>
      <c r="P83" s="8">
        <f t="shared" si="17"/>
        <v>8.7799999999999994</v>
      </c>
      <c r="Q83" s="9">
        <f t="shared" si="18"/>
        <v>2.6899999999999995</v>
      </c>
      <c r="R83" s="3">
        <f>AVERAGE(P83:P88)</f>
        <v>10.668333333333335</v>
      </c>
    </row>
    <row r="84" spans="1:18" x14ac:dyDescent="0.25">
      <c r="A84" s="84"/>
      <c r="B84" s="14">
        <f>B83+2</f>
        <v>46</v>
      </c>
      <c r="C84" s="35">
        <v>44343</v>
      </c>
      <c r="D84" s="30">
        <v>0.33333333333333331</v>
      </c>
      <c r="E84" s="38"/>
      <c r="F84" s="70">
        <v>7.4</v>
      </c>
      <c r="G84" s="70">
        <v>8.3000000000000007</v>
      </c>
      <c r="H84" s="70">
        <v>4.3</v>
      </c>
      <c r="I84" s="70">
        <v>9.5</v>
      </c>
      <c r="J84" s="70">
        <v>11.1</v>
      </c>
      <c r="K84" s="70">
        <v>6.9</v>
      </c>
      <c r="L84" s="70">
        <v>8.9</v>
      </c>
      <c r="M84" s="70">
        <v>9.1999999999999993</v>
      </c>
      <c r="N84" s="70">
        <v>10.9</v>
      </c>
      <c r="O84" s="70">
        <v>10.199999999999999</v>
      </c>
      <c r="P84" s="8">
        <f t="shared" si="17"/>
        <v>8.67</v>
      </c>
      <c r="Q84" s="9">
        <f t="shared" si="18"/>
        <v>-0.10999999999999943</v>
      </c>
    </row>
    <row r="85" spans="1:18" x14ac:dyDescent="0.25">
      <c r="A85" s="84"/>
      <c r="B85" s="14">
        <f t="shared" ref="B85:B88" si="19">B84+2</f>
        <v>48</v>
      </c>
      <c r="C85" s="35">
        <v>44343</v>
      </c>
      <c r="D85" s="30">
        <v>0.41666666666666669</v>
      </c>
      <c r="E85" s="38"/>
      <c r="F85" s="70">
        <v>7.8</v>
      </c>
      <c r="G85" s="70">
        <v>9.1999999999999993</v>
      </c>
      <c r="H85" s="70">
        <v>15.1</v>
      </c>
      <c r="I85" s="70">
        <v>10.199999999999999</v>
      </c>
      <c r="J85" s="70">
        <v>12.1</v>
      </c>
      <c r="K85" s="70">
        <v>7.8</v>
      </c>
      <c r="L85" s="70">
        <v>9.1</v>
      </c>
      <c r="M85" s="70">
        <v>8.8000000000000007</v>
      </c>
      <c r="N85" s="70">
        <v>9.1999999999999993</v>
      </c>
      <c r="O85" s="70">
        <v>11.1</v>
      </c>
      <c r="P85" s="8">
        <f t="shared" si="17"/>
        <v>10.039999999999999</v>
      </c>
      <c r="Q85" s="9">
        <f t="shared" si="18"/>
        <v>1.3699999999999992</v>
      </c>
    </row>
    <row r="86" spans="1:18" x14ac:dyDescent="0.25">
      <c r="A86" s="84"/>
      <c r="B86" s="14">
        <f t="shared" si="19"/>
        <v>50</v>
      </c>
      <c r="C86" s="35">
        <v>44343</v>
      </c>
      <c r="D86" s="30">
        <v>0.5</v>
      </c>
      <c r="E86" s="38"/>
      <c r="F86" s="70">
        <v>8.4</v>
      </c>
      <c r="G86" s="70">
        <v>10.4</v>
      </c>
      <c r="H86" s="70">
        <v>16.100000000000001</v>
      </c>
      <c r="I86" s="70">
        <v>11.2</v>
      </c>
      <c r="J86" s="70">
        <v>13.5</v>
      </c>
      <c r="K86" s="70">
        <v>9.5</v>
      </c>
      <c r="L86" s="70">
        <v>10.199999999999999</v>
      </c>
      <c r="M86" s="70">
        <v>9.3000000000000007</v>
      </c>
      <c r="N86" s="70">
        <v>10.1</v>
      </c>
      <c r="O86" s="70">
        <v>12</v>
      </c>
      <c r="P86" s="8">
        <f t="shared" si="17"/>
        <v>11.07</v>
      </c>
      <c r="Q86" s="9">
        <f t="shared" si="18"/>
        <v>1.0300000000000011</v>
      </c>
    </row>
    <row r="87" spans="1:18" x14ac:dyDescent="0.25">
      <c r="A87" s="84"/>
      <c r="B87" s="14">
        <f t="shared" si="19"/>
        <v>52</v>
      </c>
      <c r="C87" s="35">
        <v>44343</v>
      </c>
      <c r="D87" s="30">
        <v>0.58333333333333337</v>
      </c>
      <c r="E87" s="38"/>
      <c r="F87" s="70">
        <v>9.1</v>
      </c>
      <c r="G87" s="70">
        <v>11.2</v>
      </c>
      <c r="H87" s="70">
        <v>17.8</v>
      </c>
      <c r="I87" s="70">
        <v>12.3</v>
      </c>
      <c r="J87" s="70">
        <v>14.8</v>
      </c>
      <c r="K87" s="70">
        <v>10.4</v>
      </c>
      <c r="L87" s="70">
        <v>11.1</v>
      </c>
      <c r="M87" s="70">
        <v>9.5</v>
      </c>
      <c r="N87" s="70">
        <v>12.2</v>
      </c>
      <c r="O87" s="70">
        <v>13.4</v>
      </c>
      <c r="P87" s="17">
        <f t="shared" si="17"/>
        <v>12.18</v>
      </c>
      <c r="Q87" s="18">
        <f t="shared" si="18"/>
        <v>1.1099999999999994</v>
      </c>
    </row>
    <row r="88" spans="1:18" x14ac:dyDescent="0.25">
      <c r="A88" s="85"/>
      <c r="B88" s="20">
        <f t="shared" si="19"/>
        <v>54</v>
      </c>
      <c r="C88" s="61">
        <v>44343</v>
      </c>
      <c r="D88" s="33">
        <v>0.66666666666666663</v>
      </c>
      <c r="E88" s="56"/>
      <c r="F88" s="71">
        <v>10.199999999999999</v>
      </c>
      <c r="G88" s="71">
        <v>12.4</v>
      </c>
      <c r="H88" s="71">
        <v>18.899999999999999</v>
      </c>
      <c r="I88" s="71">
        <v>13.6</v>
      </c>
      <c r="J88" s="71">
        <v>15.9</v>
      </c>
      <c r="K88" s="71">
        <v>11.2</v>
      </c>
      <c r="L88" s="71">
        <v>12.2</v>
      </c>
      <c r="M88" s="71">
        <v>10.4</v>
      </c>
      <c r="N88" s="71">
        <v>13.4</v>
      </c>
      <c r="O88" s="71">
        <v>14.5</v>
      </c>
      <c r="P88" s="62">
        <f t="shared" si="17"/>
        <v>13.270000000000001</v>
      </c>
      <c r="Q88" s="63">
        <f t="shared" si="18"/>
        <v>1.0900000000000016</v>
      </c>
    </row>
    <row r="89" spans="1:18" x14ac:dyDescent="0.25">
      <c r="A89" s="83">
        <v>43979</v>
      </c>
      <c r="B89" s="12">
        <f>B88+14</f>
        <v>68</v>
      </c>
      <c r="C89" s="29">
        <v>44344</v>
      </c>
      <c r="D89" s="30">
        <v>0.25</v>
      </c>
      <c r="F89" s="70">
        <v>12</v>
      </c>
      <c r="G89" s="70">
        <v>17.600000000000001</v>
      </c>
      <c r="H89" s="70">
        <v>26.4</v>
      </c>
      <c r="I89" s="70">
        <v>19.600000000000001</v>
      </c>
      <c r="J89" s="70">
        <v>21.4</v>
      </c>
      <c r="K89" s="70">
        <v>15.6</v>
      </c>
      <c r="L89" s="70">
        <v>16.600000000000001</v>
      </c>
      <c r="M89" s="70">
        <v>13.4</v>
      </c>
      <c r="N89" s="70">
        <v>19.600000000000001</v>
      </c>
      <c r="O89" s="70">
        <v>21.5</v>
      </c>
      <c r="P89" s="8">
        <f t="shared" si="17"/>
        <v>18.369999999999997</v>
      </c>
      <c r="Q89" s="9">
        <f t="shared" si="18"/>
        <v>5.0999999999999961</v>
      </c>
      <c r="R89" s="3">
        <f>AVERAGE(P89:P93)</f>
        <v>20.503999999999998</v>
      </c>
    </row>
    <row r="90" spans="1:18" x14ac:dyDescent="0.25">
      <c r="A90" s="84"/>
      <c r="B90" s="12">
        <f>B89+2</f>
        <v>70</v>
      </c>
      <c r="C90" s="35">
        <v>44344</v>
      </c>
      <c r="D90" s="30">
        <v>0.33333333333333331</v>
      </c>
      <c r="F90" s="70">
        <v>13.1</v>
      </c>
      <c r="G90" s="70">
        <v>18.100000000000001</v>
      </c>
      <c r="H90" s="70">
        <v>27.5</v>
      </c>
      <c r="I90" s="70">
        <v>20.5</v>
      </c>
      <c r="J90" s="70">
        <v>22.6</v>
      </c>
      <c r="K90" s="70">
        <v>16.399999999999999</v>
      </c>
      <c r="L90" s="70">
        <v>17.5</v>
      </c>
      <c r="M90" s="70">
        <v>14.6</v>
      </c>
      <c r="N90" s="70">
        <v>20.399999999999999</v>
      </c>
      <c r="O90" s="70">
        <v>22.3</v>
      </c>
      <c r="P90" s="8">
        <f t="shared" si="17"/>
        <v>19.300000000000004</v>
      </c>
      <c r="Q90" s="9">
        <f t="shared" si="18"/>
        <v>0.93000000000000682</v>
      </c>
    </row>
    <row r="91" spans="1:18" x14ac:dyDescent="0.25">
      <c r="A91" s="84"/>
      <c r="B91" s="12">
        <f t="shared" ref="B91:B94" si="20">B90+2</f>
        <v>72</v>
      </c>
      <c r="C91" s="35">
        <v>44344</v>
      </c>
      <c r="D91" s="30">
        <v>0.41666666666666669</v>
      </c>
      <c r="F91" s="70">
        <v>14.5</v>
      </c>
      <c r="G91" s="70">
        <v>19.2</v>
      </c>
      <c r="H91" s="70">
        <v>28.4</v>
      </c>
      <c r="I91" s="70">
        <v>21.3</v>
      </c>
      <c r="J91" s="70">
        <v>23.2</v>
      </c>
      <c r="K91" s="70">
        <v>17.3</v>
      </c>
      <c r="L91" s="70">
        <v>18.5</v>
      </c>
      <c r="M91" s="70">
        <v>15.4</v>
      </c>
      <c r="N91" s="70">
        <v>21.5</v>
      </c>
      <c r="O91" s="70">
        <v>23.5</v>
      </c>
      <c r="P91" s="8">
        <f t="shared" si="17"/>
        <v>20.28</v>
      </c>
      <c r="Q91" s="9">
        <f t="shared" si="18"/>
        <v>0.97999999999999687</v>
      </c>
    </row>
    <row r="92" spans="1:18" x14ac:dyDescent="0.25">
      <c r="A92" s="84"/>
      <c r="B92" s="12">
        <f t="shared" si="20"/>
        <v>74</v>
      </c>
      <c r="C92" s="35">
        <v>44344</v>
      </c>
      <c r="D92" s="30">
        <v>0.5</v>
      </c>
      <c r="F92" s="70">
        <v>15.2</v>
      </c>
      <c r="G92" s="70">
        <v>20.3</v>
      </c>
      <c r="H92" s="70">
        <v>29</v>
      </c>
      <c r="I92" s="70">
        <v>22.2</v>
      </c>
      <c r="J92" s="70">
        <v>24.4</v>
      </c>
      <c r="K92" s="70">
        <v>18.5</v>
      </c>
      <c r="L92" s="70">
        <v>19.3</v>
      </c>
      <c r="M92" s="70">
        <v>16.100000000000001</v>
      </c>
      <c r="N92" s="70">
        <v>23.4</v>
      </c>
      <c r="O92" s="70">
        <v>24.6</v>
      </c>
      <c r="P92" s="8">
        <f t="shared" si="17"/>
        <v>21.3</v>
      </c>
      <c r="Q92" s="9">
        <f t="shared" si="18"/>
        <v>1.0199999999999996</v>
      </c>
    </row>
    <row r="93" spans="1:18" x14ac:dyDescent="0.25">
      <c r="A93" s="84"/>
      <c r="B93" s="79">
        <f t="shared" si="20"/>
        <v>76</v>
      </c>
      <c r="C93" s="80">
        <v>44344</v>
      </c>
      <c r="D93" s="52">
        <v>0.58333333333333337</v>
      </c>
      <c r="E93" s="81"/>
      <c r="F93" s="82">
        <v>16</v>
      </c>
      <c r="G93" s="82">
        <v>23.5</v>
      </c>
      <c r="H93" s="82">
        <v>30</v>
      </c>
      <c r="I93" s="82">
        <v>25.6</v>
      </c>
      <c r="J93" s="82">
        <v>25.6</v>
      </c>
      <c r="K93" s="82">
        <v>20</v>
      </c>
      <c r="L93" s="82">
        <v>21</v>
      </c>
      <c r="M93" s="82">
        <v>18</v>
      </c>
      <c r="N93" s="82">
        <v>27</v>
      </c>
      <c r="O93" s="82">
        <v>26</v>
      </c>
      <c r="P93" s="8">
        <f t="shared" si="17"/>
        <v>23.27</v>
      </c>
      <c r="Q93" s="9">
        <f t="shared" si="18"/>
        <v>1.9699999999999989</v>
      </c>
    </row>
    <row r="94" spans="1:18" x14ac:dyDescent="0.25">
      <c r="A94" s="85"/>
      <c r="B94" s="12">
        <f t="shared" si="20"/>
        <v>78</v>
      </c>
      <c r="C94" s="35">
        <v>44344</v>
      </c>
      <c r="D94" s="33">
        <v>0.66666666666666663</v>
      </c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19"/>
    </row>
    <row r="95" spans="1:18" x14ac:dyDescent="0.25"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19"/>
    </row>
    <row r="96" spans="1:18" x14ac:dyDescent="0.25"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19"/>
    </row>
    <row r="97" spans="6:16" x14ac:dyDescent="0.25"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19"/>
    </row>
    <row r="98" spans="6:16" x14ac:dyDescent="0.25">
      <c r="P98" s="19"/>
    </row>
    <row r="99" spans="6:16" x14ac:dyDescent="0.25">
      <c r="P99" s="19"/>
    </row>
    <row r="100" spans="6:16" x14ac:dyDescent="0.25">
      <c r="P100" s="19"/>
    </row>
  </sheetData>
  <autoFilter ref="R2:S83" xr:uid="{175CA1AF-1AD9-4B34-B27F-4D22143DF7EA}"/>
  <mergeCells count="17">
    <mergeCell ref="A26:A31"/>
    <mergeCell ref="Q1:Q2"/>
    <mergeCell ref="A3:A7"/>
    <mergeCell ref="A8:A13"/>
    <mergeCell ref="A14:A19"/>
    <mergeCell ref="A20:A25"/>
    <mergeCell ref="A32:A37"/>
    <mergeCell ref="A38:A42"/>
    <mergeCell ref="A43:A44"/>
    <mergeCell ref="A45:A50"/>
    <mergeCell ref="A51:A56"/>
    <mergeCell ref="A77:A82"/>
    <mergeCell ref="A83:A88"/>
    <mergeCell ref="A89:A94"/>
    <mergeCell ref="A57:A63"/>
    <mergeCell ref="A64:A69"/>
    <mergeCell ref="A70:A76"/>
  </mergeCells>
  <phoneticPr fontId="10" type="noConversion"/>
  <printOptions headings="1" gridLines="1"/>
  <pageMargins left="0.70866141732283472" right="0.70866141732283472" top="0.74803149606299213" bottom="0.74803149606299213" header="0.31496062992125984" footer="0.31496062992125984"/>
  <pageSetup paperSize="9" scale="57" orientation="portrait" horizontalDpi="360" verticalDpi="360" r:id="rId1"/>
  <headerFooter>
    <oddFooter>&amp;L&amp;Z&amp;F&amp;R&amp;D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 spears winter2020</vt:lpstr>
      <vt:lpstr>'field spears winter2020'!Print_Area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</dc:creator>
  <cp:lastModifiedBy>Angelita</cp:lastModifiedBy>
  <dcterms:created xsi:type="dcterms:W3CDTF">2021-02-26T12:21:16Z</dcterms:created>
  <dcterms:modified xsi:type="dcterms:W3CDTF">2021-04-21T10:15:16Z</dcterms:modified>
</cp:coreProperties>
</file>