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hesis\Thesis\Thesis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1" l="1"/>
  <c r="N93" i="1"/>
  <c r="N92" i="1"/>
  <c r="M94" i="1"/>
  <c r="M93" i="1"/>
  <c r="M92" i="1"/>
  <c r="L94" i="1"/>
  <c r="L93" i="1"/>
  <c r="L92" i="1"/>
  <c r="K94" i="1"/>
  <c r="K93" i="1"/>
  <c r="K92" i="1"/>
  <c r="I94" i="1"/>
  <c r="I93" i="1"/>
  <c r="I92" i="1"/>
  <c r="H94" i="1"/>
  <c r="J94" i="1" s="1"/>
  <c r="H93" i="1"/>
  <c r="J93" i="1" s="1"/>
  <c r="H92" i="1"/>
  <c r="J92" i="1" s="1"/>
  <c r="F94" i="1"/>
  <c r="F93" i="1"/>
  <c r="F92" i="1"/>
  <c r="E94" i="1"/>
  <c r="E93" i="1"/>
  <c r="E92" i="1"/>
  <c r="N90" i="1"/>
  <c r="N89" i="1"/>
  <c r="N88" i="1"/>
  <c r="K90" i="1"/>
  <c r="K89" i="1"/>
  <c r="K88" i="1"/>
  <c r="M90" i="1"/>
  <c r="M89" i="1"/>
  <c r="M88" i="1"/>
  <c r="L90" i="1"/>
  <c r="L89" i="1"/>
  <c r="L88" i="1"/>
  <c r="I90" i="1"/>
  <c r="I89" i="1"/>
  <c r="I88" i="1"/>
  <c r="H90" i="1"/>
  <c r="H89" i="1"/>
  <c r="H88" i="1"/>
  <c r="F90" i="1"/>
  <c r="F89" i="1"/>
  <c r="F88" i="1"/>
  <c r="E90" i="1"/>
  <c r="E89" i="1"/>
  <c r="E88" i="1"/>
  <c r="N86" i="1"/>
  <c r="N85" i="1"/>
  <c r="M86" i="1"/>
  <c r="M85" i="1"/>
  <c r="L85" i="1"/>
  <c r="L86" i="1"/>
  <c r="K86" i="1"/>
  <c r="K85" i="1"/>
  <c r="I86" i="1"/>
  <c r="I85" i="1"/>
  <c r="H86" i="1"/>
  <c r="H85" i="1"/>
  <c r="J85" i="1" s="1"/>
  <c r="F86" i="1"/>
  <c r="F85" i="1"/>
  <c r="E86" i="1"/>
  <c r="G86" i="1" s="1"/>
  <c r="E85" i="1"/>
  <c r="N84" i="1"/>
  <c r="L84" i="1"/>
  <c r="M84" i="1"/>
  <c r="K84" i="1"/>
  <c r="I84" i="1"/>
  <c r="H84" i="1"/>
  <c r="F84" i="1"/>
  <c r="E84" i="1"/>
  <c r="G84" i="1" l="1"/>
  <c r="J84" i="1"/>
  <c r="J86" i="1"/>
  <c r="G88" i="1"/>
  <c r="J88" i="1"/>
  <c r="J90" i="1"/>
  <c r="G92" i="1"/>
  <c r="G85" i="1"/>
  <c r="O85" i="1" s="1"/>
  <c r="G89" i="1"/>
  <c r="G93" i="1"/>
  <c r="G90" i="1"/>
  <c r="G94" i="1"/>
  <c r="F97" i="1"/>
  <c r="G97" i="1" s="1"/>
  <c r="O94" i="1"/>
  <c r="O92" i="1"/>
  <c r="O93" i="1"/>
  <c r="J89" i="1"/>
  <c r="O84" i="1"/>
  <c r="O86" i="1"/>
  <c r="O88" i="1"/>
  <c r="O90" i="1"/>
  <c r="O89" i="1" l="1"/>
  <c r="O95" i="1"/>
  <c r="O91" i="1"/>
  <c r="O87" i="1"/>
</calcChain>
</file>

<file path=xl/sharedStrings.xml><?xml version="1.0" encoding="utf-8"?>
<sst xmlns="http://schemas.openxmlformats.org/spreadsheetml/2006/main" count="250" uniqueCount="117">
  <si>
    <t>SHOP 1</t>
  </si>
  <si>
    <t>Careeer Development</t>
  </si>
  <si>
    <t>Grievaince Process</t>
  </si>
  <si>
    <t>Cultural Density</t>
  </si>
  <si>
    <t>HR personalization</t>
  </si>
  <si>
    <t>HR management communication</t>
  </si>
  <si>
    <t>Employee</t>
  </si>
  <si>
    <t>Incentive (moralle)</t>
  </si>
  <si>
    <t>Performance &amp; reward</t>
  </si>
  <si>
    <t>Benefits (speed serve)</t>
  </si>
  <si>
    <t>Health and insurance</t>
  </si>
  <si>
    <t>Education</t>
  </si>
  <si>
    <t>Additional financial</t>
  </si>
  <si>
    <t>Police &amp; practice</t>
  </si>
  <si>
    <t>Shop</t>
  </si>
  <si>
    <t>Decoration</t>
  </si>
  <si>
    <t>Modern</t>
  </si>
  <si>
    <t>Collorful</t>
  </si>
  <si>
    <t>Vintage</t>
  </si>
  <si>
    <t>Cleaness</t>
  </si>
  <si>
    <t>Product</t>
  </si>
  <si>
    <t>Place</t>
  </si>
  <si>
    <t>Scent</t>
  </si>
  <si>
    <t>Ginger</t>
  </si>
  <si>
    <t>Jasmine</t>
  </si>
  <si>
    <t>Rosemary</t>
  </si>
  <si>
    <t>Attribut</t>
  </si>
  <si>
    <t>SHOP 2</t>
  </si>
  <si>
    <t>SHOP 3</t>
  </si>
  <si>
    <t>Check</t>
  </si>
  <si>
    <t>Booster</t>
  </si>
  <si>
    <t>Product A</t>
  </si>
  <si>
    <t>Product B</t>
  </si>
  <si>
    <t>Product C</t>
  </si>
  <si>
    <t>Quality</t>
  </si>
  <si>
    <t>Quality 1</t>
  </si>
  <si>
    <t>Quality 2</t>
  </si>
  <si>
    <t>Quality 3</t>
  </si>
  <si>
    <t>Advertising</t>
  </si>
  <si>
    <t>TV</t>
  </si>
  <si>
    <t>High</t>
  </si>
  <si>
    <t>Avg</t>
  </si>
  <si>
    <t>Low</t>
  </si>
  <si>
    <t>Radio</t>
  </si>
  <si>
    <t>News</t>
  </si>
  <si>
    <t>Internet</t>
  </si>
  <si>
    <t>Event</t>
  </si>
  <si>
    <t>Billboard</t>
  </si>
  <si>
    <t>Value</t>
  </si>
  <si>
    <t>v</t>
  </si>
  <si>
    <t>Price</t>
  </si>
  <si>
    <t>Research</t>
  </si>
  <si>
    <t>POS</t>
  </si>
  <si>
    <t>RAD Product</t>
  </si>
  <si>
    <t>RAD Facilities</t>
  </si>
  <si>
    <t>Marketing</t>
  </si>
  <si>
    <t>Customer Service</t>
  </si>
  <si>
    <t>Consumer 1</t>
  </si>
  <si>
    <t>Ruleset</t>
  </si>
  <si>
    <t>Bindings</t>
  </si>
  <si>
    <t>Activity</t>
  </si>
  <si>
    <t>Percept</t>
  </si>
  <si>
    <t>Action</t>
  </si>
  <si>
    <t>Goal</t>
  </si>
  <si>
    <t>Decision</t>
  </si>
  <si>
    <t>PriceSesitivityThreshold</t>
  </si>
  <si>
    <t>PriceSensitivity</t>
  </si>
  <si>
    <t>QualitySensitivity</t>
  </si>
  <si>
    <t>QualitySensitivityThreshold</t>
  </si>
  <si>
    <t>Interaction</t>
  </si>
  <si>
    <t>AccidenalSwitch</t>
  </si>
  <si>
    <t>AccidenalSwitchRate</t>
  </si>
  <si>
    <t>Contact</t>
  </si>
  <si>
    <t>ContactPromotionDuration</t>
  </si>
  <si>
    <t>ContactRate</t>
  </si>
  <si>
    <t>ContactVolume</t>
  </si>
  <si>
    <t>InfluenceWeight</t>
  </si>
  <si>
    <t>Move</t>
  </si>
  <si>
    <t>MoveRate</t>
  </si>
  <si>
    <t>RemainingInfluence</t>
  </si>
  <si>
    <t>SwitchDelta</t>
  </si>
  <si>
    <t>Parameter</t>
  </si>
  <si>
    <t>Personality</t>
  </si>
  <si>
    <t>AgentID</t>
  </si>
  <si>
    <t>District</t>
  </si>
  <si>
    <t>BuyingPower</t>
  </si>
  <si>
    <t>Emotion</t>
  </si>
  <si>
    <t>AcceptanceLevel</t>
  </si>
  <si>
    <t>RejectionLevel</t>
  </si>
  <si>
    <t>ConsumptionLevel</t>
  </si>
  <si>
    <t>MainRole</t>
  </si>
  <si>
    <t>ActiveProductChoice</t>
  </si>
  <si>
    <t>Consumer 2</t>
  </si>
  <si>
    <t>Consumer 3</t>
  </si>
  <si>
    <t>murbawisma</t>
  </si>
  <si>
    <t>worker</t>
  </si>
  <si>
    <t>none</t>
  </si>
  <si>
    <t>adiwisma</t>
  </si>
  <si>
    <t>student</t>
  </si>
  <si>
    <t>freeman</t>
  </si>
  <si>
    <t>Consumer</t>
  </si>
  <si>
    <t>product1</t>
  </si>
  <si>
    <t>Pave</t>
  </si>
  <si>
    <t>Pi</t>
  </si>
  <si>
    <t>Qi</t>
  </si>
  <si>
    <t>Qave</t>
  </si>
  <si>
    <t>PSi</t>
  </si>
  <si>
    <t>QSi</t>
  </si>
  <si>
    <t>sus</t>
  </si>
  <si>
    <t>ad</t>
  </si>
  <si>
    <t>ft</t>
  </si>
  <si>
    <t>infl</t>
  </si>
  <si>
    <t>M</t>
  </si>
  <si>
    <t>alpha</t>
  </si>
  <si>
    <t>beta</t>
  </si>
  <si>
    <t>Mi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</si>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</sst>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7"/>
  <sheetViews>
    <sheetView tabSelected="1" topLeftCell="A25" workbookViewId="0">
      <selection activeCell="C36" sqref="C36:E36"/>
    </sheetView>
  </sheetViews>
  <sheetFormatPr defaultRowHeight="15" x14ac:dyDescent="0.25"/>
  <cols>
    <col min="1" max="1" width="10.7109375" style="1" customWidth="1"/>
    <col min="2" max="2" width="4.28515625" customWidth="1"/>
    <col min="3" max="3" width="10.42578125" customWidth="1"/>
    <col min="4" max="4" width="13.85546875" customWidth="1"/>
    <col min="5" max="5" width="11.7109375" customWidth="1"/>
    <col min="6" max="6" width="9.140625" style="1"/>
    <col min="7" max="7" width="9.28515625" style="1" customWidth="1"/>
    <col min="8" max="9" width="9.140625" style="1"/>
    <col min="10" max="10" width="10.42578125" style="1" customWidth="1"/>
    <col min="11" max="11" width="9.140625" style="1"/>
    <col min="14" max="14" width="4.5703125" customWidth="1"/>
    <col min="15" max="15" width="27" customWidth="1"/>
    <col min="16" max="16" width="14.140625" style="1" customWidth="1"/>
    <col min="17" max="17" width="14.85546875" style="1" customWidth="1"/>
    <col min="18" max="18" width="14.42578125" style="1" customWidth="1"/>
  </cols>
  <sheetData>
    <row r="2" spans="2:18" x14ac:dyDescent="0.25">
      <c r="B2" s="6" t="s">
        <v>26</v>
      </c>
      <c r="C2" s="13"/>
      <c r="D2" s="13"/>
      <c r="E2" s="13"/>
      <c r="F2" s="22" t="s">
        <v>0</v>
      </c>
      <c r="G2" s="22"/>
      <c r="H2" s="23" t="s">
        <v>27</v>
      </c>
      <c r="I2" s="23"/>
      <c r="J2" s="24" t="s">
        <v>28</v>
      </c>
      <c r="K2" s="24"/>
      <c r="N2" s="15" t="s">
        <v>26</v>
      </c>
      <c r="O2" s="15"/>
      <c r="P2" s="14" t="s">
        <v>57</v>
      </c>
      <c r="Q2" s="14" t="s">
        <v>92</v>
      </c>
      <c r="R2" s="14" t="s">
        <v>93</v>
      </c>
    </row>
    <row r="3" spans="2:18" x14ac:dyDescent="0.25">
      <c r="B3" s="10"/>
      <c r="C3" s="10"/>
      <c r="D3" s="10"/>
      <c r="E3" s="10"/>
      <c r="F3" s="7" t="s">
        <v>29</v>
      </c>
      <c r="G3" s="4" t="s">
        <v>48</v>
      </c>
      <c r="H3" s="2" t="s">
        <v>29</v>
      </c>
      <c r="I3" s="3" t="s">
        <v>48</v>
      </c>
      <c r="J3" s="8" t="s">
        <v>29</v>
      </c>
      <c r="K3" s="9" t="s">
        <v>48</v>
      </c>
    </row>
    <row r="4" spans="2:18" x14ac:dyDescent="0.25">
      <c r="B4" s="26" t="s">
        <v>6</v>
      </c>
      <c r="C4" s="26"/>
      <c r="D4" s="26"/>
      <c r="E4" s="26"/>
      <c r="N4" s="11" t="s">
        <v>58</v>
      </c>
    </row>
    <row r="5" spans="2:18" x14ac:dyDescent="0.25">
      <c r="B5" s="26" t="s">
        <v>7</v>
      </c>
      <c r="C5" s="26"/>
      <c r="D5" s="26"/>
      <c r="E5" s="26"/>
      <c r="O5" t="s">
        <v>59</v>
      </c>
    </row>
    <row r="6" spans="2:18" x14ac:dyDescent="0.25">
      <c r="C6" s="25" t="s">
        <v>8</v>
      </c>
      <c r="D6" s="25"/>
      <c r="E6" s="25"/>
      <c r="F6" s="1" t="s">
        <v>49</v>
      </c>
      <c r="G6" s="1">
        <v>0.3</v>
      </c>
      <c r="H6" s="1" t="s">
        <v>49</v>
      </c>
      <c r="I6" s="1">
        <v>0.3</v>
      </c>
      <c r="J6" s="1" t="s">
        <v>49</v>
      </c>
      <c r="K6" s="1">
        <v>0.3</v>
      </c>
    </row>
    <row r="7" spans="2:18" x14ac:dyDescent="0.25">
      <c r="C7" s="25" t="s">
        <v>1</v>
      </c>
      <c r="D7" s="25"/>
      <c r="E7" s="25"/>
      <c r="F7" s="1" t="s">
        <v>49</v>
      </c>
      <c r="G7" s="1">
        <v>0.2</v>
      </c>
      <c r="H7" s="1" t="s">
        <v>49</v>
      </c>
      <c r="I7" s="1">
        <v>0.2</v>
      </c>
      <c r="J7" s="1" t="s">
        <v>49</v>
      </c>
      <c r="K7" s="1">
        <v>0.2</v>
      </c>
      <c r="N7" t="s">
        <v>60</v>
      </c>
    </row>
    <row r="8" spans="2:18" x14ac:dyDescent="0.25">
      <c r="C8" s="25" t="s">
        <v>2</v>
      </c>
      <c r="D8" s="25"/>
      <c r="E8" s="25"/>
      <c r="F8" s="1" t="s">
        <v>49</v>
      </c>
      <c r="G8" s="1">
        <v>0.1</v>
      </c>
      <c r="I8" s="1">
        <v>0.1</v>
      </c>
      <c r="J8" s="1" t="s">
        <v>49</v>
      </c>
      <c r="K8" s="1">
        <v>0.1</v>
      </c>
      <c r="O8" t="s">
        <v>61</v>
      </c>
    </row>
    <row r="9" spans="2:18" x14ac:dyDescent="0.25">
      <c r="C9" s="25" t="s">
        <v>3</v>
      </c>
      <c r="D9" s="25"/>
      <c r="E9" s="25"/>
      <c r="G9" s="1">
        <v>0.5</v>
      </c>
      <c r="I9" s="1">
        <v>0.5</v>
      </c>
      <c r="K9" s="1">
        <v>0.5</v>
      </c>
      <c r="O9" t="s">
        <v>62</v>
      </c>
    </row>
    <row r="10" spans="2:18" x14ac:dyDescent="0.25">
      <c r="C10" s="25" t="s">
        <v>4</v>
      </c>
      <c r="D10" s="25"/>
      <c r="E10" s="25"/>
      <c r="G10" s="1">
        <v>0.7</v>
      </c>
      <c r="I10" s="1">
        <v>0.7</v>
      </c>
      <c r="K10" s="1">
        <v>0.7</v>
      </c>
      <c r="O10" t="s">
        <v>63</v>
      </c>
    </row>
    <row r="11" spans="2:18" x14ac:dyDescent="0.25">
      <c r="C11" s="25" t="s">
        <v>5</v>
      </c>
      <c r="D11" s="25"/>
      <c r="E11" s="25"/>
      <c r="G11" s="1">
        <v>0.9</v>
      </c>
      <c r="I11" s="1">
        <v>0.9</v>
      </c>
      <c r="K11" s="1">
        <v>0.9</v>
      </c>
    </row>
    <row r="12" spans="2:18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N12" s="11" t="s">
        <v>81</v>
      </c>
    </row>
    <row r="13" spans="2:18" x14ac:dyDescent="0.25">
      <c r="B13" s="26" t="s">
        <v>9</v>
      </c>
      <c r="C13" s="26"/>
      <c r="D13" s="26"/>
      <c r="E13" s="26"/>
      <c r="O13" t="s">
        <v>66</v>
      </c>
      <c r="P13" s="1">
        <v>-50</v>
      </c>
      <c r="Q13" s="1">
        <v>-90</v>
      </c>
      <c r="R13" s="1">
        <v>-80</v>
      </c>
    </row>
    <row r="14" spans="2:18" x14ac:dyDescent="0.25">
      <c r="C14" s="25" t="s">
        <v>10</v>
      </c>
      <c r="D14" s="25"/>
      <c r="E14" s="25"/>
      <c r="F14" s="1" t="s">
        <v>49</v>
      </c>
      <c r="G14" s="1">
        <v>0.2</v>
      </c>
      <c r="H14" s="1" t="s">
        <v>49</v>
      </c>
      <c r="I14" s="1">
        <v>0.2</v>
      </c>
      <c r="J14" s="1" t="s">
        <v>49</v>
      </c>
      <c r="K14" s="1">
        <v>0.2</v>
      </c>
      <c r="O14" t="s">
        <v>65</v>
      </c>
      <c r="P14" s="1">
        <v>-55</v>
      </c>
      <c r="Q14" s="1">
        <v>-95</v>
      </c>
      <c r="R14" s="1">
        <v>-85</v>
      </c>
    </row>
    <row r="15" spans="2:18" x14ac:dyDescent="0.25">
      <c r="C15" s="25" t="s">
        <v>11</v>
      </c>
      <c r="D15" s="25"/>
      <c r="E15" s="25"/>
      <c r="F15" s="1" t="s">
        <v>49</v>
      </c>
      <c r="G15" s="1">
        <v>0.5</v>
      </c>
      <c r="H15" s="1" t="s">
        <v>49</v>
      </c>
      <c r="I15" s="1">
        <v>0.5</v>
      </c>
      <c r="K15" s="1">
        <v>0.5</v>
      </c>
      <c r="O15" t="s">
        <v>67</v>
      </c>
      <c r="P15" s="1">
        <v>80</v>
      </c>
      <c r="Q15" s="1">
        <v>40</v>
      </c>
      <c r="R15" s="1">
        <v>30</v>
      </c>
    </row>
    <row r="16" spans="2:18" x14ac:dyDescent="0.25">
      <c r="C16" s="25" t="s">
        <v>12</v>
      </c>
      <c r="D16" s="25"/>
      <c r="E16" s="25"/>
      <c r="G16" s="1">
        <v>0.5</v>
      </c>
      <c r="I16" s="1">
        <v>0.5</v>
      </c>
      <c r="K16" s="1">
        <v>0.5</v>
      </c>
      <c r="O16" t="s">
        <v>68</v>
      </c>
      <c r="P16" s="1">
        <v>70</v>
      </c>
      <c r="Q16" s="1">
        <v>35</v>
      </c>
      <c r="R16" s="1">
        <v>28</v>
      </c>
    </row>
    <row r="17" spans="2:18" x14ac:dyDescent="0.25">
      <c r="C17" s="25" t="s">
        <v>13</v>
      </c>
      <c r="D17" s="25"/>
      <c r="E17" s="25"/>
      <c r="G17" s="1">
        <v>0.3</v>
      </c>
      <c r="I17" s="1">
        <v>0.3</v>
      </c>
      <c r="K17" s="1">
        <v>0.3</v>
      </c>
    </row>
    <row r="18" spans="2:18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N18" s="11" t="s">
        <v>69</v>
      </c>
    </row>
    <row r="19" spans="2:18" x14ac:dyDescent="0.25">
      <c r="B19" s="26" t="s">
        <v>14</v>
      </c>
      <c r="C19" s="26"/>
      <c r="D19" s="26"/>
      <c r="E19" s="26"/>
      <c r="O19" t="s">
        <v>70</v>
      </c>
      <c r="P19" s="1" t="b">
        <v>0</v>
      </c>
      <c r="Q19" s="1" t="b">
        <v>0</v>
      </c>
      <c r="R19" s="1" t="b">
        <v>0</v>
      </c>
    </row>
    <row r="20" spans="2:18" x14ac:dyDescent="0.25">
      <c r="B20" s="26" t="s">
        <v>15</v>
      </c>
      <c r="C20" s="26"/>
      <c r="D20" s="26"/>
      <c r="E20" s="26"/>
      <c r="O20" t="s">
        <v>71</v>
      </c>
      <c r="P20" s="1">
        <v>0.05</v>
      </c>
      <c r="Q20" s="1">
        <v>0.01</v>
      </c>
      <c r="R20" s="1">
        <v>0.04</v>
      </c>
    </row>
    <row r="21" spans="2:18" x14ac:dyDescent="0.25">
      <c r="C21" s="25" t="s">
        <v>16</v>
      </c>
      <c r="D21" s="25"/>
      <c r="E21" s="25"/>
      <c r="F21" s="1" t="s">
        <v>49</v>
      </c>
      <c r="G21" s="1">
        <v>0.4</v>
      </c>
      <c r="I21" s="1">
        <v>0.7</v>
      </c>
      <c r="J21" s="1" t="s">
        <v>49</v>
      </c>
      <c r="K21" s="1">
        <v>0.8</v>
      </c>
      <c r="O21" t="s">
        <v>72</v>
      </c>
      <c r="P21" s="1" t="b">
        <v>0</v>
      </c>
      <c r="Q21" s="1" t="b">
        <v>0</v>
      </c>
      <c r="R21" s="1" t="b">
        <v>0</v>
      </c>
    </row>
    <row r="22" spans="2:18" x14ac:dyDescent="0.25">
      <c r="C22" s="25" t="s">
        <v>17</v>
      </c>
      <c r="D22" s="25"/>
      <c r="E22" s="25"/>
      <c r="F22" s="1" t="s">
        <v>49</v>
      </c>
      <c r="G22" s="1">
        <v>0.5</v>
      </c>
      <c r="I22" s="1">
        <v>0.3</v>
      </c>
      <c r="J22" s="1" t="s">
        <v>49</v>
      </c>
      <c r="K22" s="1">
        <v>0.9</v>
      </c>
      <c r="O22" t="s">
        <v>73</v>
      </c>
      <c r="P22" s="1">
        <v>10</v>
      </c>
      <c r="Q22" s="1">
        <v>10</v>
      </c>
      <c r="R22" s="1">
        <v>8</v>
      </c>
    </row>
    <row r="23" spans="2:18" x14ac:dyDescent="0.25">
      <c r="C23" s="25" t="s">
        <v>18</v>
      </c>
      <c r="D23" s="25"/>
      <c r="E23" s="25"/>
      <c r="F23" s="1" t="s">
        <v>49</v>
      </c>
      <c r="G23" s="1">
        <v>0.3</v>
      </c>
      <c r="I23" s="1">
        <v>0.4</v>
      </c>
      <c r="J23" s="1" t="s">
        <v>49</v>
      </c>
      <c r="K23" s="1">
        <v>0.2</v>
      </c>
      <c r="O23" t="s">
        <v>74</v>
      </c>
      <c r="P23" s="1">
        <v>0.05</v>
      </c>
      <c r="Q23" s="1">
        <v>8.0000000000000002E-3</v>
      </c>
      <c r="R23" s="1">
        <v>3.0000000000000001E-3</v>
      </c>
    </row>
    <row r="24" spans="2:18" x14ac:dyDescent="0.25">
      <c r="B24" s="26" t="s">
        <v>19</v>
      </c>
      <c r="C24" s="26"/>
      <c r="D24" s="26"/>
      <c r="E24" s="26"/>
      <c r="O24" t="s">
        <v>75</v>
      </c>
      <c r="P24" s="1">
        <v>2</v>
      </c>
      <c r="Q24" s="1">
        <v>3</v>
      </c>
      <c r="R24" s="1">
        <v>5</v>
      </c>
    </row>
    <row r="25" spans="2:18" x14ac:dyDescent="0.25">
      <c r="C25" s="25" t="s">
        <v>20</v>
      </c>
      <c r="D25" s="25"/>
      <c r="E25" s="25"/>
      <c r="F25" s="1" t="s">
        <v>49</v>
      </c>
      <c r="G25" s="1">
        <v>0.5</v>
      </c>
      <c r="I25" s="1">
        <v>0.8</v>
      </c>
      <c r="J25" s="1" t="s">
        <v>49</v>
      </c>
      <c r="K25" s="1">
        <v>0.6</v>
      </c>
      <c r="O25" t="s">
        <v>76</v>
      </c>
      <c r="P25" s="1">
        <v>0.5</v>
      </c>
      <c r="Q25" s="1">
        <v>0.8</v>
      </c>
      <c r="R25" s="1">
        <v>0.7</v>
      </c>
    </row>
    <row r="26" spans="2:18" x14ac:dyDescent="0.25">
      <c r="C26" s="25" t="s">
        <v>21</v>
      </c>
      <c r="D26" s="25"/>
      <c r="E26" s="25"/>
      <c r="F26" s="1" t="s">
        <v>49</v>
      </c>
      <c r="G26" s="1">
        <v>0.7</v>
      </c>
      <c r="I26" s="1">
        <v>0.7</v>
      </c>
      <c r="J26" s="1" t="s">
        <v>49</v>
      </c>
      <c r="K26" s="1">
        <v>0.5</v>
      </c>
      <c r="O26" t="s">
        <v>77</v>
      </c>
      <c r="P26" s="1" t="b">
        <v>0</v>
      </c>
      <c r="Q26" s="1" t="b">
        <v>0</v>
      </c>
      <c r="R26" s="1" t="b">
        <v>0</v>
      </c>
    </row>
    <row r="27" spans="2:18" x14ac:dyDescent="0.25">
      <c r="B27" s="26" t="s">
        <v>22</v>
      </c>
      <c r="C27" s="26"/>
      <c r="D27" s="26"/>
      <c r="E27" s="26"/>
      <c r="O27" t="s">
        <v>78</v>
      </c>
      <c r="P27" s="1">
        <v>5.0000000000000001E-3</v>
      </c>
      <c r="Q27" s="1">
        <v>5.0000000000000001E-3</v>
      </c>
      <c r="R27" s="1">
        <v>5.0000000000000001E-3</v>
      </c>
    </row>
    <row r="28" spans="2:18" x14ac:dyDescent="0.25">
      <c r="C28" s="25" t="s">
        <v>23</v>
      </c>
      <c r="D28" s="25"/>
      <c r="E28" s="25"/>
      <c r="F28" s="1" t="s">
        <v>49</v>
      </c>
      <c r="G28" s="1">
        <v>0.5</v>
      </c>
      <c r="I28" s="1">
        <v>0.3</v>
      </c>
      <c r="J28" s="1" t="s">
        <v>49</v>
      </c>
      <c r="K28" s="1">
        <v>0.6</v>
      </c>
      <c r="O28" t="s">
        <v>79</v>
      </c>
      <c r="P28" s="1">
        <v>0.2</v>
      </c>
      <c r="Q28" s="1">
        <v>0.3</v>
      </c>
      <c r="R28" s="1">
        <v>0.4</v>
      </c>
    </row>
    <row r="29" spans="2:18" x14ac:dyDescent="0.25">
      <c r="C29" s="25" t="s">
        <v>24</v>
      </c>
      <c r="D29" s="25"/>
      <c r="E29" s="25"/>
      <c r="F29" s="1" t="s">
        <v>49</v>
      </c>
      <c r="G29" s="1">
        <v>0.6</v>
      </c>
      <c r="I29" s="1">
        <v>0.5</v>
      </c>
      <c r="J29" s="1" t="s">
        <v>49</v>
      </c>
      <c r="K29" s="1">
        <v>0.5</v>
      </c>
      <c r="O29" t="s">
        <v>80</v>
      </c>
      <c r="P29" s="1">
        <v>0.5</v>
      </c>
      <c r="Q29" s="1">
        <v>0.8</v>
      </c>
      <c r="R29" s="1">
        <v>0.7</v>
      </c>
    </row>
    <row r="30" spans="2:18" x14ac:dyDescent="0.25">
      <c r="C30" s="25" t="s">
        <v>25</v>
      </c>
      <c r="D30" s="25"/>
      <c r="E30" s="25"/>
      <c r="F30" s="1" t="s">
        <v>49</v>
      </c>
      <c r="G30" s="1">
        <v>0.4</v>
      </c>
      <c r="I30" s="1">
        <v>0.9</v>
      </c>
      <c r="J30" s="1" t="s">
        <v>49</v>
      </c>
      <c r="K30" s="1">
        <v>0.8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11" t="s">
        <v>82</v>
      </c>
    </row>
    <row r="32" spans="2:18" x14ac:dyDescent="0.25">
      <c r="O32" t="s">
        <v>83</v>
      </c>
      <c r="P32" s="1">
        <v>1</v>
      </c>
      <c r="Q32" s="1">
        <v>2</v>
      </c>
    </row>
    <row r="33" spans="2:18" x14ac:dyDescent="0.25">
      <c r="B33" s="26" t="s">
        <v>30</v>
      </c>
      <c r="C33" s="26"/>
      <c r="D33" s="26"/>
      <c r="E33" s="26"/>
      <c r="O33" t="s">
        <v>84</v>
      </c>
      <c r="P33" s="1" t="s">
        <v>94</v>
      </c>
      <c r="Q33" s="1" t="s">
        <v>97</v>
      </c>
      <c r="R33" s="1" t="s">
        <v>97</v>
      </c>
    </row>
    <row r="34" spans="2:18" x14ac:dyDescent="0.25">
      <c r="C34" s="25" t="s">
        <v>14</v>
      </c>
      <c r="D34" s="25"/>
      <c r="E34" s="25"/>
      <c r="F34" s="1" t="s">
        <v>49</v>
      </c>
      <c r="G34" s="1">
        <v>0.5</v>
      </c>
      <c r="H34" s="1" t="s">
        <v>49</v>
      </c>
      <c r="I34" s="1">
        <v>0.5</v>
      </c>
      <c r="J34" s="1" t="s">
        <v>49</v>
      </c>
      <c r="K34" s="1">
        <v>0.5</v>
      </c>
      <c r="O34" t="s">
        <v>85</v>
      </c>
      <c r="P34" s="1">
        <v>6</v>
      </c>
      <c r="Q34" s="1">
        <v>9</v>
      </c>
      <c r="R34" s="1">
        <v>8</v>
      </c>
    </row>
    <row r="35" spans="2:18" x14ac:dyDescent="0.25">
      <c r="C35" s="25" t="s">
        <v>6</v>
      </c>
      <c r="D35" s="25"/>
      <c r="E35" s="25"/>
      <c r="F35" s="1" t="s">
        <v>49</v>
      </c>
      <c r="G35" s="1">
        <v>0.5</v>
      </c>
      <c r="I35" s="1">
        <v>0.5</v>
      </c>
      <c r="J35" s="1" t="s">
        <v>49</v>
      </c>
      <c r="K35" s="1">
        <v>0.5</v>
      </c>
      <c r="O35" t="s">
        <v>86</v>
      </c>
      <c r="P35" s="1">
        <v>5</v>
      </c>
      <c r="Q35" s="1">
        <v>8</v>
      </c>
      <c r="R35" s="1">
        <v>6</v>
      </c>
    </row>
    <row r="36" spans="2:18" x14ac:dyDescent="0.25">
      <c r="C36" s="25" t="s">
        <v>20</v>
      </c>
      <c r="D36" s="25"/>
      <c r="E36" s="25"/>
      <c r="G36" s="1">
        <v>0.7</v>
      </c>
      <c r="I36" s="1">
        <v>0.7</v>
      </c>
      <c r="J36" s="1" t="s">
        <v>49</v>
      </c>
      <c r="K36" s="1">
        <v>0.7</v>
      </c>
    </row>
    <row r="37" spans="2:18" x14ac:dyDescent="0.25">
      <c r="C37" s="25" t="s">
        <v>116</v>
      </c>
      <c r="D37" s="25"/>
      <c r="E37" s="25"/>
      <c r="G37" s="1">
        <v>1.2</v>
      </c>
      <c r="I37" s="1">
        <v>1.2</v>
      </c>
      <c r="K37" s="1">
        <v>1.2</v>
      </c>
      <c r="O37" t="s">
        <v>39</v>
      </c>
      <c r="P37" s="1">
        <v>8</v>
      </c>
      <c r="Q37" s="1">
        <v>5</v>
      </c>
      <c r="R37" s="1">
        <v>9</v>
      </c>
    </row>
    <row r="38" spans="2:18" x14ac:dyDescent="0.25">
      <c r="C38" s="25"/>
      <c r="D38" s="25"/>
      <c r="E38" s="25"/>
      <c r="O38" t="s">
        <v>43</v>
      </c>
      <c r="P38" s="1">
        <v>0</v>
      </c>
      <c r="Q38" s="1">
        <v>3</v>
      </c>
      <c r="R38" s="1">
        <v>6</v>
      </c>
    </row>
    <row r="39" spans="2:18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O39" t="s">
        <v>44</v>
      </c>
      <c r="P39" s="1">
        <v>3</v>
      </c>
      <c r="Q39" s="1">
        <v>8</v>
      </c>
      <c r="R39" s="1">
        <v>9</v>
      </c>
    </row>
    <row r="40" spans="2:18" x14ac:dyDescent="0.25">
      <c r="B40" s="26" t="s">
        <v>50</v>
      </c>
      <c r="C40" s="26"/>
      <c r="D40" s="26"/>
      <c r="E40" s="26"/>
      <c r="O40" t="s">
        <v>45</v>
      </c>
      <c r="P40" s="1">
        <v>7</v>
      </c>
      <c r="Q40" s="1">
        <v>6</v>
      </c>
      <c r="R40" s="1">
        <v>3</v>
      </c>
    </row>
    <row r="41" spans="2:18" x14ac:dyDescent="0.25">
      <c r="C41" s="25" t="s">
        <v>31</v>
      </c>
      <c r="D41" s="25"/>
      <c r="E41" s="25"/>
      <c r="F41" s="1" t="s">
        <v>49</v>
      </c>
      <c r="G41" s="1">
        <v>55</v>
      </c>
      <c r="H41" s="1" t="s">
        <v>49</v>
      </c>
      <c r="I41" s="1">
        <v>65</v>
      </c>
      <c r="J41" s="1" t="s">
        <v>49</v>
      </c>
      <c r="K41" s="1">
        <v>55</v>
      </c>
      <c r="O41" t="s">
        <v>46</v>
      </c>
      <c r="P41" s="1">
        <v>2</v>
      </c>
      <c r="Q41" s="1">
        <v>0</v>
      </c>
      <c r="R41" s="1">
        <v>0</v>
      </c>
    </row>
    <row r="42" spans="2:18" x14ac:dyDescent="0.25">
      <c r="C42" s="25" t="s">
        <v>32</v>
      </c>
      <c r="D42" s="25"/>
      <c r="E42" s="25"/>
      <c r="F42" s="1" t="s">
        <v>49</v>
      </c>
      <c r="G42" s="1">
        <v>40</v>
      </c>
      <c r="H42" s="1" t="s">
        <v>49</v>
      </c>
      <c r="I42" s="1">
        <v>45</v>
      </c>
      <c r="J42" s="1" t="s">
        <v>49</v>
      </c>
      <c r="K42" s="1">
        <v>37</v>
      </c>
      <c r="O42" t="s">
        <v>47</v>
      </c>
      <c r="P42" s="1">
        <v>1</v>
      </c>
      <c r="Q42" s="1">
        <v>1</v>
      </c>
      <c r="R42" s="1">
        <v>3</v>
      </c>
    </row>
    <row r="43" spans="2:18" x14ac:dyDescent="0.25">
      <c r="C43" s="25" t="s">
        <v>33</v>
      </c>
      <c r="D43" s="25"/>
      <c r="E43" s="25"/>
      <c r="F43" s="1" t="s">
        <v>49</v>
      </c>
      <c r="G43" s="1">
        <v>70</v>
      </c>
      <c r="H43" s="1" t="s">
        <v>49</v>
      </c>
      <c r="I43" s="1">
        <v>65</v>
      </c>
      <c r="J43" s="1" t="s">
        <v>49</v>
      </c>
      <c r="K43" s="1">
        <v>70</v>
      </c>
    </row>
    <row r="44" spans="2:18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O44" t="s">
        <v>87</v>
      </c>
      <c r="P44" s="1">
        <v>0.8</v>
      </c>
      <c r="Q44" s="1">
        <v>0.7</v>
      </c>
      <c r="R44" s="1">
        <v>0.8</v>
      </c>
    </row>
    <row r="45" spans="2:18" x14ac:dyDescent="0.25">
      <c r="B45" s="26" t="s">
        <v>34</v>
      </c>
      <c r="C45" s="26"/>
      <c r="D45" s="26"/>
      <c r="E45" s="26"/>
      <c r="O45" t="s">
        <v>88</v>
      </c>
      <c r="P45" s="1">
        <v>0.4</v>
      </c>
      <c r="Q45" s="1">
        <v>0.5</v>
      </c>
      <c r="R45" s="1">
        <v>0.7</v>
      </c>
    </row>
    <row r="46" spans="2:18" x14ac:dyDescent="0.25">
      <c r="C46" t="s">
        <v>31</v>
      </c>
      <c r="D46" s="25" t="s">
        <v>35</v>
      </c>
      <c r="E46" s="25"/>
      <c r="F46" s="1" t="s">
        <v>49</v>
      </c>
      <c r="G46" s="1">
        <v>7</v>
      </c>
      <c r="H46" s="1" t="s">
        <v>49</v>
      </c>
      <c r="I46" s="1">
        <v>6</v>
      </c>
      <c r="J46" s="1" t="s">
        <v>49</v>
      </c>
      <c r="K46" s="1">
        <v>8</v>
      </c>
      <c r="O46" t="s">
        <v>89</v>
      </c>
      <c r="P46" s="1">
        <v>3</v>
      </c>
      <c r="Q46" s="1">
        <v>2</v>
      </c>
      <c r="R46" s="1">
        <v>2</v>
      </c>
    </row>
    <row r="47" spans="2:18" x14ac:dyDescent="0.25">
      <c r="D47" s="25" t="s">
        <v>36</v>
      </c>
      <c r="E47" s="25"/>
      <c r="F47" s="1" t="s">
        <v>49</v>
      </c>
      <c r="G47" s="1">
        <v>6</v>
      </c>
      <c r="H47" s="1" t="s">
        <v>49</v>
      </c>
      <c r="I47" s="1">
        <v>5</v>
      </c>
      <c r="J47" s="1" t="s">
        <v>49</v>
      </c>
      <c r="K47" s="1">
        <v>5</v>
      </c>
      <c r="O47" t="s">
        <v>90</v>
      </c>
      <c r="P47" s="1" t="s">
        <v>95</v>
      </c>
      <c r="Q47" s="1" t="s">
        <v>98</v>
      </c>
      <c r="R47" s="1" t="s">
        <v>99</v>
      </c>
    </row>
    <row r="48" spans="2:18" x14ac:dyDescent="0.25">
      <c r="C48" t="s">
        <v>32</v>
      </c>
      <c r="D48" s="25" t="s">
        <v>35</v>
      </c>
      <c r="E48" s="25"/>
      <c r="F48" s="1" t="s">
        <v>49</v>
      </c>
      <c r="G48" s="1">
        <v>5</v>
      </c>
      <c r="H48" s="1" t="s">
        <v>49</v>
      </c>
      <c r="I48" s="1">
        <v>5</v>
      </c>
      <c r="J48" s="1" t="s">
        <v>49</v>
      </c>
      <c r="K48" s="1">
        <v>7</v>
      </c>
    </row>
    <row r="49" spans="2:18" x14ac:dyDescent="0.25">
      <c r="D49" s="25" t="s">
        <v>36</v>
      </c>
      <c r="E49" s="25"/>
      <c r="F49" s="1" t="s">
        <v>49</v>
      </c>
      <c r="G49" s="1">
        <v>9</v>
      </c>
      <c r="H49" s="1" t="s">
        <v>49</v>
      </c>
      <c r="I49" s="1">
        <v>4</v>
      </c>
      <c r="J49" s="1" t="s">
        <v>49</v>
      </c>
      <c r="K49" s="1">
        <v>4</v>
      </c>
      <c r="N49" s="11" t="s">
        <v>64</v>
      </c>
    </row>
    <row r="50" spans="2:18" x14ac:dyDescent="0.25">
      <c r="D50" s="25" t="s">
        <v>37</v>
      </c>
      <c r="E50" s="25"/>
      <c r="F50" s="1" t="s">
        <v>49</v>
      </c>
      <c r="G50" s="1">
        <v>8</v>
      </c>
      <c r="H50" s="1" t="s">
        <v>49</v>
      </c>
      <c r="I50" s="1">
        <v>8</v>
      </c>
      <c r="J50" s="1" t="s">
        <v>49</v>
      </c>
      <c r="K50" s="1">
        <v>5</v>
      </c>
      <c r="O50" t="s">
        <v>91</v>
      </c>
      <c r="P50" s="1" t="s">
        <v>96</v>
      </c>
    </row>
    <row r="51" spans="2:18" x14ac:dyDescent="0.25">
      <c r="C51" t="s">
        <v>33</v>
      </c>
      <c r="D51" s="25" t="s">
        <v>35</v>
      </c>
      <c r="E51" s="25"/>
      <c r="F51" s="1" t="s">
        <v>49</v>
      </c>
      <c r="G51" s="1">
        <v>7</v>
      </c>
      <c r="H51" s="1" t="s">
        <v>49</v>
      </c>
      <c r="I51" s="1">
        <v>8</v>
      </c>
      <c r="J51" s="1" t="s">
        <v>49</v>
      </c>
      <c r="K51" s="1">
        <v>5</v>
      </c>
    </row>
    <row r="52" spans="2:18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N52" t="s">
        <v>31</v>
      </c>
      <c r="P52" s="12"/>
    </row>
    <row r="53" spans="2:18" x14ac:dyDescent="0.25">
      <c r="B53" s="26" t="s">
        <v>38</v>
      </c>
      <c r="C53" s="26"/>
      <c r="D53" s="26"/>
      <c r="E53" s="26"/>
      <c r="O53" s="12" t="s">
        <v>35</v>
      </c>
      <c r="P53" s="1">
        <v>5</v>
      </c>
      <c r="Q53" s="1">
        <v>7</v>
      </c>
      <c r="R53" s="1">
        <v>4</v>
      </c>
    </row>
    <row r="54" spans="2:18" x14ac:dyDescent="0.25">
      <c r="C54" t="s">
        <v>39</v>
      </c>
      <c r="D54" s="25" t="s">
        <v>40</v>
      </c>
      <c r="E54" s="25"/>
      <c r="G54" s="1">
        <v>8</v>
      </c>
      <c r="H54" s="1" t="s">
        <v>49</v>
      </c>
      <c r="I54" s="1">
        <v>8</v>
      </c>
      <c r="K54" s="1">
        <v>8</v>
      </c>
      <c r="O54" s="12" t="s">
        <v>36</v>
      </c>
      <c r="P54" s="1">
        <v>5</v>
      </c>
      <c r="Q54" s="1">
        <v>3</v>
      </c>
      <c r="R54" s="1">
        <v>8</v>
      </c>
    </row>
    <row r="55" spans="2:18" x14ac:dyDescent="0.25">
      <c r="D55" s="25" t="s">
        <v>41</v>
      </c>
      <c r="E55" s="25"/>
      <c r="F55" s="1" t="s">
        <v>49</v>
      </c>
      <c r="G55" s="1">
        <v>5</v>
      </c>
      <c r="I55" s="1">
        <v>5</v>
      </c>
      <c r="K55" s="1">
        <v>5</v>
      </c>
      <c r="P55" s="12"/>
    </row>
    <row r="56" spans="2:18" x14ac:dyDescent="0.25">
      <c r="D56" s="25" t="s">
        <v>42</v>
      </c>
      <c r="E56" s="25"/>
      <c r="G56" s="1">
        <v>2</v>
      </c>
      <c r="I56" s="1">
        <v>2</v>
      </c>
      <c r="K56" s="1">
        <v>2</v>
      </c>
      <c r="N56" t="s">
        <v>32</v>
      </c>
      <c r="P56" s="12"/>
    </row>
    <row r="57" spans="2:18" x14ac:dyDescent="0.25">
      <c r="C57" t="s">
        <v>43</v>
      </c>
      <c r="D57" s="25" t="s">
        <v>40</v>
      </c>
      <c r="E57" s="25"/>
      <c r="G57" s="1">
        <v>4</v>
      </c>
      <c r="I57" s="1">
        <v>4</v>
      </c>
      <c r="K57" s="1">
        <v>4</v>
      </c>
      <c r="O57" s="12" t="s">
        <v>35</v>
      </c>
      <c r="P57" s="1">
        <v>6</v>
      </c>
      <c r="Q57" s="1">
        <v>4</v>
      </c>
      <c r="R57" s="1">
        <v>3</v>
      </c>
    </row>
    <row r="58" spans="2:18" x14ac:dyDescent="0.25">
      <c r="D58" s="25" t="s">
        <v>41</v>
      </c>
      <c r="E58" s="25"/>
      <c r="G58" s="1">
        <v>3</v>
      </c>
      <c r="I58" s="1">
        <v>3</v>
      </c>
      <c r="K58" s="1">
        <v>3</v>
      </c>
      <c r="O58" s="12" t="s">
        <v>36</v>
      </c>
      <c r="P58" s="1">
        <v>2</v>
      </c>
      <c r="Q58" s="1">
        <v>2</v>
      </c>
      <c r="R58" s="1">
        <v>2</v>
      </c>
    </row>
    <row r="59" spans="2:18" x14ac:dyDescent="0.25">
      <c r="D59" s="25" t="s">
        <v>42</v>
      </c>
      <c r="E59" s="25"/>
      <c r="G59" s="1">
        <v>1</v>
      </c>
      <c r="I59" s="1">
        <v>1</v>
      </c>
      <c r="K59" s="1">
        <v>1</v>
      </c>
      <c r="O59" s="12" t="s">
        <v>37</v>
      </c>
      <c r="P59" s="1">
        <v>2</v>
      </c>
      <c r="Q59" s="1">
        <v>4</v>
      </c>
      <c r="R59" s="1">
        <v>5</v>
      </c>
    </row>
    <row r="60" spans="2:18" x14ac:dyDescent="0.25">
      <c r="C60" t="s">
        <v>44</v>
      </c>
      <c r="D60" s="25" t="s">
        <v>40</v>
      </c>
      <c r="E60" s="25"/>
      <c r="G60" s="1">
        <v>7</v>
      </c>
      <c r="H60" s="1" t="s">
        <v>49</v>
      </c>
      <c r="I60" s="1">
        <v>7</v>
      </c>
      <c r="J60" s="1" t="s">
        <v>49</v>
      </c>
      <c r="K60" s="1">
        <v>7</v>
      </c>
    </row>
    <row r="61" spans="2:18" x14ac:dyDescent="0.25">
      <c r="D61" s="25" t="s">
        <v>41</v>
      </c>
      <c r="E61" s="25"/>
      <c r="G61" s="1">
        <v>4</v>
      </c>
      <c r="I61" s="1">
        <v>4</v>
      </c>
      <c r="K61" s="1">
        <v>4</v>
      </c>
      <c r="N61" t="s">
        <v>33</v>
      </c>
    </row>
    <row r="62" spans="2:18" x14ac:dyDescent="0.25">
      <c r="D62" s="25" t="s">
        <v>42</v>
      </c>
      <c r="E62" s="25"/>
      <c r="G62" s="1">
        <v>2</v>
      </c>
      <c r="I62" s="1">
        <v>2</v>
      </c>
      <c r="K62" s="1">
        <v>2</v>
      </c>
      <c r="O62" s="12" t="s">
        <v>35</v>
      </c>
      <c r="P62" s="1">
        <v>10</v>
      </c>
      <c r="Q62" s="1">
        <v>10</v>
      </c>
      <c r="R62" s="1">
        <v>10</v>
      </c>
    </row>
    <row r="63" spans="2:18" x14ac:dyDescent="0.25">
      <c r="C63" t="s">
        <v>45</v>
      </c>
      <c r="D63" s="25" t="s">
        <v>40</v>
      </c>
      <c r="E63" s="25"/>
      <c r="F63" s="1" t="s">
        <v>49</v>
      </c>
      <c r="G63" s="1">
        <v>8</v>
      </c>
      <c r="I63" s="1">
        <v>8</v>
      </c>
      <c r="K63" s="1">
        <v>8</v>
      </c>
    </row>
    <row r="64" spans="2:18" x14ac:dyDescent="0.25">
      <c r="D64" s="25" t="s">
        <v>41</v>
      </c>
      <c r="E64" s="25"/>
      <c r="G64" s="1">
        <v>5</v>
      </c>
      <c r="I64" s="1">
        <v>5</v>
      </c>
      <c r="J64" s="1" t="s">
        <v>49</v>
      </c>
      <c r="K64" s="1">
        <v>5</v>
      </c>
    </row>
    <row r="65" spans="2:11" x14ac:dyDescent="0.25">
      <c r="D65" s="25" t="s">
        <v>42</v>
      </c>
      <c r="E65" s="25"/>
      <c r="G65" s="1">
        <v>3</v>
      </c>
      <c r="I65" s="1">
        <v>3</v>
      </c>
      <c r="K65" s="1">
        <v>3</v>
      </c>
    </row>
    <row r="66" spans="2:11" x14ac:dyDescent="0.25">
      <c r="C66" t="s">
        <v>46</v>
      </c>
      <c r="D66" s="25" t="s">
        <v>40</v>
      </c>
      <c r="E66" s="25"/>
      <c r="G66" s="1">
        <v>7</v>
      </c>
      <c r="I66" s="1">
        <v>7</v>
      </c>
      <c r="K66" s="1">
        <v>7</v>
      </c>
    </row>
    <row r="67" spans="2:11" x14ac:dyDescent="0.25">
      <c r="D67" s="25" t="s">
        <v>41</v>
      </c>
      <c r="E67" s="25"/>
      <c r="G67" s="1">
        <v>6</v>
      </c>
      <c r="H67" s="1" t="s">
        <v>49</v>
      </c>
      <c r="I67" s="1">
        <v>6</v>
      </c>
      <c r="K67" s="1">
        <v>6</v>
      </c>
    </row>
    <row r="68" spans="2:11" x14ac:dyDescent="0.25">
      <c r="D68" s="25" t="s">
        <v>42</v>
      </c>
      <c r="E68" s="25"/>
      <c r="G68" s="1">
        <v>5</v>
      </c>
      <c r="I68" s="1">
        <v>5</v>
      </c>
      <c r="K68" s="1">
        <v>5</v>
      </c>
    </row>
    <row r="69" spans="2:11" x14ac:dyDescent="0.25">
      <c r="C69" t="s">
        <v>47</v>
      </c>
      <c r="D69" s="25" t="s">
        <v>40</v>
      </c>
      <c r="E69" s="25"/>
      <c r="G69" s="1">
        <v>7</v>
      </c>
      <c r="I69" s="1">
        <v>7</v>
      </c>
      <c r="J69" s="1" t="s">
        <v>49</v>
      </c>
      <c r="K69" s="1">
        <v>7</v>
      </c>
    </row>
    <row r="70" spans="2:11" x14ac:dyDescent="0.25">
      <c r="D70" s="25" t="s">
        <v>41</v>
      </c>
      <c r="E70" s="25"/>
      <c r="G70" s="1">
        <v>6</v>
      </c>
      <c r="I70" s="1">
        <v>6</v>
      </c>
      <c r="K70" s="1">
        <v>6</v>
      </c>
    </row>
    <row r="71" spans="2:11" x14ac:dyDescent="0.25">
      <c r="D71" s="25" t="s">
        <v>42</v>
      </c>
      <c r="E71" s="25"/>
      <c r="G71" s="1">
        <v>4</v>
      </c>
      <c r="I71" s="1">
        <v>4</v>
      </c>
      <c r="K71" s="1">
        <v>4</v>
      </c>
    </row>
    <row r="72" spans="2:11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2:11" x14ac:dyDescent="0.25">
      <c r="B73" s="26" t="s">
        <v>51</v>
      </c>
      <c r="C73" s="26"/>
      <c r="D73" s="26"/>
      <c r="E73" s="26"/>
    </row>
    <row r="74" spans="2:11" x14ac:dyDescent="0.25">
      <c r="C74" s="25" t="s">
        <v>55</v>
      </c>
      <c r="D74" s="25"/>
      <c r="E74" s="25"/>
      <c r="F74" s="1" t="s">
        <v>49</v>
      </c>
      <c r="G74" s="1">
        <v>1.3</v>
      </c>
      <c r="H74" s="1" t="s">
        <v>49</v>
      </c>
      <c r="I74" s="1">
        <v>1.3</v>
      </c>
      <c r="K74" s="1">
        <v>1.3</v>
      </c>
    </row>
    <row r="75" spans="2:11" x14ac:dyDescent="0.25">
      <c r="C75" s="25" t="s">
        <v>56</v>
      </c>
      <c r="D75" s="25"/>
      <c r="E75" s="25"/>
      <c r="G75" s="1">
        <v>1.2</v>
      </c>
      <c r="H75" s="1" t="s">
        <v>49</v>
      </c>
      <c r="I75" s="1">
        <v>1.2</v>
      </c>
      <c r="K75" s="1">
        <v>1.2</v>
      </c>
    </row>
    <row r="76" spans="2:11" x14ac:dyDescent="0.25">
      <c r="C76" s="25" t="s">
        <v>52</v>
      </c>
      <c r="D76" s="25"/>
      <c r="E76" s="25"/>
      <c r="F76" s="1" t="s">
        <v>49</v>
      </c>
      <c r="G76" s="1">
        <v>1.1000000000000001</v>
      </c>
      <c r="I76" s="1">
        <v>1.1000000000000001</v>
      </c>
      <c r="J76" s="1" t="s">
        <v>49</v>
      </c>
      <c r="K76" s="1">
        <v>1.1000000000000001</v>
      </c>
    </row>
    <row r="77" spans="2:11" x14ac:dyDescent="0.25">
      <c r="C77" s="25" t="s">
        <v>53</v>
      </c>
      <c r="D77" s="25"/>
      <c r="E77" s="25"/>
      <c r="G77" s="1">
        <v>1.3</v>
      </c>
      <c r="I77" s="1">
        <v>1.3</v>
      </c>
      <c r="J77" s="1" t="s">
        <v>49</v>
      </c>
      <c r="K77" s="1">
        <v>1.3</v>
      </c>
    </row>
    <row r="78" spans="2:11" x14ac:dyDescent="0.25">
      <c r="C78" s="25" t="s">
        <v>54</v>
      </c>
      <c r="D78" s="25"/>
      <c r="E78" s="25"/>
      <c r="G78" s="1">
        <v>1.1000000000000001</v>
      </c>
      <c r="I78" s="1">
        <v>1.1000000000000001</v>
      </c>
      <c r="J78" s="1" t="s">
        <v>49</v>
      </c>
      <c r="K78" s="1">
        <v>1.1000000000000001</v>
      </c>
    </row>
    <row r="81" spans="1:15" x14ac:dyDescent="0.25">
      <c r="C81" t="s">
        <v>113</v>
      </c>
      <c r="D81">
        <v>3</v>
      </c>
    </row>
    <row r="82" spans="1:15" x14ac:dyDescent="0.25">
      <c r="C82" t="s">
        <v>114</v>
      </c>
      <c r="D82">
        <v>3</v>
      </c>
    </row>
    <row r="83" spans="1:15" s="1" customFormat="1" x14ac:dyDescent="0.25">
      <c r="A83" s="1" t="s">
        <v>100</v>
      </c>
      <c r="C83" s="1" t="s">
        <v>14</v>
      </c>
      <c r="D83" s="16" t="s">
        <v>20</v>
      </c>
      <c r="E83" s="1" t="s">
        <v>103</v>
      </c>
      <c r="F83" s="1" t="s">
        <v>102</v>
      </c>
      <c r="G83" s="1" t="s">
        <v>106</v>
      </c>
      <c r="H83" s="1" t="s">
        <v>104</v>
      </c>
      <c r="I83" s="1" t="s">
        <v>105</v>
      </c>
      <c r="J83" s="1" t="s">
        <v>107</v>
      </c>
      <c r="K83" s="1" t="s">
        <v>108</v>
      </c>
      <c r="L83" s="1" t="s">
        <v>109</v>
      </c>
      <c r="M83" s="1" t="s">
        <v>110</v>
      </c>
      <c r="N83" s="1" t="s">
        <v>111</v>
      </c>
      <c r="O83" s="1" t="s">
        <v>115</v>
      </c>
    </row>
    <row r="84" spans="1:15" x14ac:dyDescent="0.25">
      <c r="A84" s="1">
        <v>1</v>
      </c>
      <c r="B84" s="17"/>
      <c r="C84">
        <v>1</v>
      </c>
      <c r="D84" t="s">
        <v>101</v>
      </c>
      <c r="E84">
        <f>G41</f>
        <v>55</v>
      </c>
      <c r="F84" s="1">
        <f>AVERAGE(G41,I41,K41)</f>
        <v>58.333333333333336</v>
      </c>
      <c r="G84" s="1">
        <f>POWER(D81,((E84-F84)*-1))+P13</f>
        <v>-11.059261601699866</v>
      </c>
      <c r="H84" s="1">
        <f>((G46*P53)+(G47*P54))/2</f>
        <v>32.5</v>
      </c>
      <c r="I84" s="1">
        <f>((((G46*P53)+(G47*P54))/2)+(((I46*P53)+(I47*P54))/2)+(((K46*P53)+(K47*P54))/2))/3</f>
        <v>30.833333333333332</v>
      </c>
      <c r="J84" s="1">
        <f>POWER(D82,ABS(H84-I84))+P15</f>
        <v>86.240251469155723</v>
      </c>
      <c r="K84" s="1">
        <f>P24</f>
        <v>2</v>
      </c>
      <c r="L84">
        <f>((G55*P37)+(G63*P40))/2</f>
        <v>48</v>
      </c>
      <c r="M84">
        <f>P25</f>
        <v>0.5</v>
      </c>
      <c r="N84">
        <f>P28</f>
        <v>0.2</v>
      </c>
      <c r="O84">
        <f>(G84*E84)+(J84*H84)+(K84*L84)+(M84*N84)</f>
        <v>2290.6487846540681</v>
      </c>
    </row>
    <row r="85" spans="1:15" x14ac:dyDescent="0.25">
      <c r="B85" s="18"/>
      <c r="C85">
        <v>2</v>
      </c>
      <c r="D85" t="s">
        <v>101</v>
      </c>
      <c r="E85">
        <f>I41</f>
        <v>65</v>
      </c>
      <c r="F85" s="1">
        <f>AVERAGE(G41,I41,K41)</f>
        <v>58.333333333333336</v>
      </c>
      <c r="G85" s="1">
        <f>POWER(D81,((E85-F85)*-1))+P13</f>
        <v>-49.999340535175897</v>
      </c>
      <c r="H85" s="1">
        <f>((I46*P53)+(I47*P54))/2</f>
        <v>27.5</v>
      </c>
      <c r="I85" s="1">
        <f>((((G46*P53)+(G47*P54))/2)+(((I46*P53)+(I47*P54))/2)+(((K46*P53)+(K47*P54))/2))/3</f>
        <v>30.833333333333332</v>
      </c>
      <c r="J85" s="1">
        <f>POWER(D82,ABS(H85-I85))+P15</f>
        <v>118.94073839829997</v>
      </c>
      <c r="K85" s="1">
        <f>P24</f>
        <v>2</v>
      </c>
      <c r="L85">
        <f>((I54*P37)+(I60*P39)+(I67*P41))/3</f>
        <v>32.333333333333336</v>
      </c>
      <c r="M85">
        <f>P25</f>
        <v>0.5</v>
      </c>
      <c r="N85">
        <f>P28</f>
        <v>0.2</v>
      </c>
      <c r="O85">
        <f t="shared" ref="O85:O86" si="0">(G85*E85)+(J85*H85)+(K85*L85)+(M85*N85)</f>
        <v>85.679837833482239</v>
      </c>
    </row>
    <row r="86" spans="1:15" x14ac:dyDescent="0.25">
      <c r="B86" s="5"/>
      <c r="C86">
        <v>3</v>
      </c>
      <c r="D86" t="s">
        <v>101</v>
      </c>
      <c r="E86">
        <f>K41</f>
        <v>55</v>
      </c>
      <c r="F86" s="1">
        <f>AVERAGE(G41,I41,K41)</f>
        <v>58.333333333333336</v>
      </c>
      <c r="G86" s="1">
        <f>POWER(D81,((E86-F86)*-1))+P13</f>
        <v>-11.059261601699866</v>
      </c>
      <c r="H86" s="1">
        <f>((K46*P53)+(K47*P54))/2</f>
        <v>32.5</v>
      </c>
      <c r="I86" s="1">
        <f>((((G46*P53)+(G47*P54))/2)+(((I46*P53)+(I47*P54))/2)+(((K46*P53)+(K47*P54))/2))/3</f>
        <v>30.833333333333332</v>
      </c>
      <c r="J86" s="1">
        <f>POWER(D82,ABS(H86-I86))+P15</f>
        <v>86.240251469155723</v>
      </c>
      <c r="K86" s="1">
        <f>P24</f>
        <v>2</v>
      </c>
      <c r="L86">
        <f>((K60*P39)+(K64*P40)+(K69*P42))/3</f>
        <v>21</v>
      </c>
      <c r="M86">
        <f>P25</f>
        <v>0.5</v>
      </c>
      <c r="N86">
        <f>P28</f>
        <v>0.2</v>
      </c>
      <c r="O86">
        <f t="shared" si="0"/>
        <v>2236.6487846540681</v>
      </c>
    </row>
    <row r="87" spans="1:15" x14ac:dyDescent="0.25">
      <c r="D87" t="s">
        <v>112</v>
      </c>
      <c r="O87" s="21" t="str">
        <f>IF(MAX(O84:O86)=O84,"Shop1",IF(MAX(O84:O86)=O85,"Shop2",IF(MAX(O84:O86)=O86,"Shop3","None")))</f>
        <v>Shop1</v>
      </c>
    </row>
    <row r="88" spans="1:15" x14ac:dyDescent="0.25">
      <c r="A88" s="1">
        <v>2</v>
      </c>
      <c r="B88" s="17"/>
      <c r="C88">
        <v>1</v>
      </c>
      <c r="D88" t="s">
        <v>101</v>
      </c>
      <c r="E88">
        <f>G41</f>
        <v>55</v>
      </c>
      <c r="F88" s="1">
        <f>AVERAGE(G41,I41,K41)</f>
        <v>58.333333333333336</v>
      </c>
      <c r="G88" s="1">
        <f>POWER(D81,((E88-F88)*-1))+Q13</f>
        <v>-51.059261601699866</v>
      </c>
      <c r="H88" s="1">
        <f>((G46*Q53)+(G47*Q54))/2</f>
        <v>33.5</v>
      </c>
      <c r="I88" s="1">
        <f>((((G46*Q53)+(G47*Q54))/2)+(((I46*Q53)+(I47*Q54))/2)+(((K46*Q53)+(K47*Q54))/2))/3</f>
        <v>32.5</v>
      </c>
      <c r="J88" s="1">
        <f>POWER(D82,ABS(H88-I88))+Q15</f>
        <v>43</v>
      </c>
      <c r="K88" s="1">
        <f>Q24</f>
        <v>3</v>
      </c>
      <c r="L88">
        <f>((G55*Q37)+(G63*Q40))/2</f>
        <v>36.5</v>
      </c>
      <c r="M88">
        <f>Q25</f>
        <v>0.8</v>
      </c>
      <c r="N88">
        <f>Q28</f>
        <v>0.3</v>
      </c>
      <c r="O88">
        <f>(G88*E88)+(J88*H88)+(K88*L88)+(M88*N88)</f>
        <v>-1258.0193880934928</v>
      </c>
    </row>
    <row r="89" spans="1:15" x14ac:dyDescent="0.25">
      <c r="B89" s="18"/>
      <c r="C89">
        <v>2</v>
      </c>
      <c r="D89" t="s">
        <v>101</v>
      </c>
      <c r="E89">
        <f>I41</f>
        <v>65</v>
      </c>
      <c r="F89" s="1">
        <f>AVERAGE(G41,I41,K41)</f>
        <v>58.333333333333336</v>
      </c>
      <c r="G89" s="1">
        <f>POWER(D81,((E89-F89)*-1))+Q13</f>
        <v>-89.999340535175904</v>
      </c>
      <c r="H89" s="1">
        <f>((I46*Q53)+(I47*Q54))/2</f>
        <v>28.5</v>
      </c>
      <c r="I89" s="1">
        <f>((((G46*Q53)+(G47*Q54))/2)+(((I46*Q53)+(I47*Q54))/2)+(((K46*Q53)+(K47*Q54))/2))/3</f>
        <v>32.5</v>
      </c>
      <c r="J89" s="1">
        <f>POWER(D82,ABS(H89-I89))+Q15</f>
        <v>121</v>
      </c>
      <c r="K89" s="1">
        <f>Q24</f>
        <v>3</v>
      </c>
      <c r="L89">
        <f>((I54*Q37)+(I60*Q39)+(I67*Q41))/3</f>
        <v>32</v>
      </c>
      <c r="M89">
        <f>Q25</f>
        <v>0.8</v>
      </c>
      <c r="N89">
        <f>Q28</f>
        <v>0.3</v>
      </c>
      <c r="O89">
        <f t="shared" ref="O89:O90" si="1">(G89*E89)+(J89*H89)+(K89*L89)+(M89*N89)</f>
        <v>-2305.2171347864341</v>
      </c>
    </row>
    <row r="90" spans="1:15" x14ac:dyDescent="0.25">
      <c r="B90" s="19"/>
      <c r="C90">
        <v>3</v>
      </c>
      <c r="D90" t="s">
        <v>101</v>
      </c>
      <c r="E90">
        <f>K41</f>
        <v>55</v>
      </c>
      <c r="F90" s="1">
        <f>AVERAGE(G41,I41,K41)</f>
        <v>58.333333333333336</v>
      </c>
      <c r="G90" s="1">
        <f>POWER(D81,((E90-F90)*-1))+Q13</f>
        <v>-51.059261601699866</v>
      </c>
      <c r="H90" s="1">
        <f>((K46*Q53)+(K47*Q54))/2</f>
        <v>35.5</v>
      </c>
      <c r="I90" s="1">
        <f>((((G46*Q53)+(G47*Q54))/2)+(((I46*Q53)+(I47*Q54))/2)+(((K46*Q53)+(K47*Q54))/2))/3</f>
        <v>32.5</v>
      </c>
      <c r="J90" s="1">
        <f>POWER(D82,ABS(H90-I90))+Q15</f>
        <v>67</v>
      </c>
      <c r="K90" s="1">
        <f>Q24</f>
        <v>3</v>
      </c>
      <c r="L90">
        <f>((K60*Q39)+(K64*Q40)+(K69*Q42))/3</f>
        <v>31</v>
      </c>
      <c r="M90">
        <f>Q25</f>
        <v>0.8</v>
      </c>
      <c r="N90">
        <f>Q28</f>
        <v>0.3</v>
      </c>
      <c r="O90">
        <f t="shared" si="1"/>
        <v>-336.51938809349281</v>
      </c>
    </row>
    <row r="91" spans="1:15" x14ac:dyDescent="0.25">
      <c r="D91" t="s">
        <v>112</v>
      </c>
      <c r="O91" s="20" t="str">
        <f>IF(MAX(O88:O90)=O88,"Shop1",IF(MAX(O88:O90)=O89,"Shop2",IF(MAX(O88:O90)=O90,"Shop3","None")))</f>
        <v>Shop3</v>
      </c>
    </row>
    <row r="92" spans="1:15" x14ac:dyDescent="0.25">
      <c r="A92" s="1">
        <v>3</v>
      </c>
      <c r="B92" s="17"/>
      <c r="C92">
        <v>1</v>
      </c>
      <c r="D92" t="s">
        <v>101</v>
      </c>
      <c r="E92">
        <f>G41</f>
        <v>55</v>
      </c>
      <c r="F92" s="1">
        <f>AVERAGE(G41,I41,K41)</f>
        <v>58.333333333333336</v>
      </c>
      <c r="G92" s="1">
        <f>POWER(D81,((E92-F92)*-1))+R13</f>
        <v>-41.059261601699866</v>
      </c>
      <c r="H92" s="1">
        <f>((G46*R53)+(G47*R54))/2</f>
        <v>38</v>
      </c>
      <c r="I92" s="1">
        <f>((((G46*R53)+(G47*R54))/2)+(((I46*R53)+(I47*R54))/2)+(((K46*R53)+(K47*R54))/2))/3</f>
        <v>35.333333333333336</v>
      </c>
      <c r="J92" s="1">
        <f>POWER(D82,ABS(H92-I92))+R15</f>
        <v>48.720754407467098</v>
      </c>
      <c r="K92" s="1">
        <f>R24</f>
        <v>5</v>
      </c>
      <c r="L92">
        <f>((G55*R37)+(G63*R40))/2</f>
        <v>34.5</v>
      </c>
      <c r="M92">
        <f>R25</f>
        <v>0.7</v>
      </c>
      <c r="N92">
        <f>R28</f>
        <v>0.4</v>
      </c>
      <c r="O92">
        <f>(G92*E92)+(J92*H92)+(K92*L92)+(M92*N92)</f>
        <v>-234.0907206097431</v>
      </c>
    </row>
    <row r="93" spans="1:15" x14ac:dyDescent="0.25">
      <c r="B93" s="18"/>
      <c r="C93">
        <v>2</v>
      </c>
      <c r="D93" t="s">
        <v>101</v>
      </c>
      <c r="E93">
        <f>I41</f>
        <v>65</v>
      </c>
      <c r="F93" s="1">
        <f>AVERAGE(G41,I41,K41)</f>
        <v>58.333333333333336</v>
      </c>
      <c r="G93" s="1">
        <f>POWER(D81,((E93-F93)*-1))+R13</f>
        <v>-79.999340535175904</v>
      </c>
      <c r="H93" s="1">
        <f>((I46*R53)+(I47*R54))/2</f>
        <v>32</v>
      </c>
      <c r="I93" s="1">
        <f>((((G46*R53)+(G47*R54))/2)+(((I46*R53)+(I47*R54))/2)+(((K46*R53)+(K47*R54))/2))/3</f>
        <v>35.333333333333336</v>
      </c>
      <c r="J93" s="1">
        <f>POWER(D82,ABS(H93-I93))+R15</f>
        <v>68.940738398300141</v>
      </c>
      <c r="K93" s="1">
        <f>R24</f>
        <v>5</v>
      </c>
      <c r="L93">
        <f>((I54*R37)+(I60*R39)+(I67*R41))/3</f>
        <v>45</v>
      </c>
      <c r="M93">
        <f>R25</f>
        <v>0.7</v>
      </c>
      <c r="N93">
        <f>R28</f>
        <v>0.4</v>
      </c>
      <c r="O93">
        <f t="shared" ref="O93:O94" si="2">(G93*E93)+(J93*H93)+(K93*L93)+(M93*N93)</f>
        <v>-2768.5735060408292</v>
      </c>
    </row>
    <row r="94" spans="1:15" x14ac:dyDescent="0.25">
      <c r="B94" s="5"/>
      <c r="C94">
        <v>3</v>
      </c>
      <c r="D94" t="s">
        <v>101</v>
      </c>
      <c r="E94">
        <f>K41</f>
        <v>55</v>
      </c>
      <c r="F94" s="1">
        <f>AVERAGE(G41,I41,K41)</f>
        <v>58.333333333333336</v>
      </c>
      <c r="G94" s="1">
        <f>POWER(D81,((E94-F94)*-1))+R13</f>
        <v>-41.059261601699866</v>
      </c>
      <c r="H94" s="1">
        <f>((K46*R53)+(K47*R54))/2</f>
        <v>36</v>
      </c>
      <c r="I94" s="1">
        <f>((((G46*R53)+(G47*R54))/2)+(((I46*R53)+(I47*R54))/2)+(((K46*R53)+(K47*R54))/2))/3</f>
        <v>35.333333333333336</v>
      </c>
      <c r="J94" s="1">
        <f>POWER(D82,ABS(H94-I94))+R15</f>
        <v>32.080083823051901</v>
      </c>
      <c r="K94" s="1">
        <f>R24</f>
        <v>5</v>
      </c>
      <c r="L94">
        <f>((K60*R39)+(K64*R40)+(K69*R42))/3</f>
        <v>33</v>
      </c>
      <c r="M94">
        <f>R25</f>
        <v>0.7</v>
      </c>
      <c r="N94">
        <f>R28</f>
        <v>0.4</v>
      </c>
      <c r="O94">
        <f t="shared" si="2"/>
        <v>-938.09637046362445</v>
      </c>
    </row>
    <row r="95" spans="1:15" x14ac:dyDescent="0.25">
      <c r="D95" t="s">
        <v>112</v>
      </c>
      <c r="O95" s="20" t="str">
        <f>IF(MAX(O92:O94)=O92,"Shop1",IF(MAX(O92:O94)=O93,"Shop2",IF(MAX(O92:O94)=O94,"Shop3","None")))</f>
        <v>Shop1</v>
      </c>
    </row>
    <row r="97" spans="5:7" x14ac:dyDescent="0.25">
      <c r="E97">
        <v>10</v>
      </c>
      <c r="F97" s="1">
        <f>E84-F84</f>
        <v>-3.3333333333333357</v>
      </c>
      <c r="G97" s="1">
        <f>POWER(D81,F97)+P13</f>
        <v>-49.974319952801828</v>
      </c>
    </row>
  </sheetData>
  <mergeCells count="77">
    <mergeCell ref="C34:E34"/>
    <mergeCell ref="C35:E35"/>
    <mergeCell ref="C36:E36"/>
    <mergeCell ref="C75:E75"/>
    <mergeCell ref="C76:E76"/>
    <mergeCell ref="C77:E77"/>
    <mergeCell ref="C78:E78"/>
    <mergeCell ref="B73:E73"/>
    <mergeCell ref="C74:E74"/>
    <mergeCell ref="D69:E69"/>
    <mergeCell ref="D70:E70"/>
    <mergeCell ref="D71:E71"/>
    <mergeCell ref="B72:K72"/>
    <mergeCell ref="D63:E63"/>
    <mergeCell ref="D64:E64"/>
    <mergeCell ref="D65:E65"/>
    <mergeCell ref="D66:E66"/>
    <mergeCell ref="D67:E67"/>
    <mergeCell ref="D68:E68"/>
    <mergeCell ref="D62:E62"/>
    <mergeCell ref="D51:E51"/>
    <mergeCell ref="D54:E54"/>
    <mergeCell ref="B52:K52"/>
    <mergeCell ref="D55:E55"/>
    <mergeCell ref="D56:E56"/>
    <mergeCell ref="B53:E53"/>
    <mergeCell ref="D57:E57"/>
    <mergeCell ref="D58:E58"/>
    <mergeCell ref="D59:E59"/>
    <mergeCell ref="D60:E60"/>
    <mergeCell ref="D61:E61"/>
    <mergeCell ref="D50:E50"/>
    <mergeCell ref="C41:E41"/>
    <mergeCell ref="C42:E42"/>
    <mergeCell ref="C43:E43"/>
    <mergeCell ref="B40:E40"/>
    <mergeCell ref="B45:E45"/>
    <mergeCell ref="D46:E46"/>
    <mergeCell ref="D47:E47"/>
    <mergeCell ref="D48:E48"/>
    <mergeCell ref="D49:E49"/>
    <mergeCell ref="B39:K39"/>
    <mergeCell ref="B44:K44"/>
    <mergeCell ref="C37:E37"/>
    <mergeCell ref="C38:E38"/>
    <mergeCell ref="C23:E23"/>
    <mergeCell ref="B5:E5"/>
    <mergeCell ref="B33:E33"/>
    <mergeCell ref="B18:K18"/>
    <mergeCell ref="B20:E20"/>
    <mergeCell ref="B24:E24"/>
    <mergeCell ref="C25:E25"/>
    <mergeCell ref="C26:E26"/>
    <mergeCell ref="C28:E28"/>
    <mergeCell ref="C29:E29"/>
    <mergeCell ref="C30:E30"/>
    <mergeCell ref="B27:E27"/>
    <mergeCell ref="B31:K31"/>
    <mergeCell ref="C8:E8"/>
    <mergeCell ref="C9:E9"/>
    <mergeCell ref="C17:E17"/>
    <mergeCell ref="C21:E21"/>
    <mergeCell ref="C22:E22"/>
    <mergeCell ref="B12:K12"/>
    <mergeCell ref="B13:E13"/>
    <mergeCell ref="B19:E19"/>
    <mergeCell ref="C10:E10"/>
    <mergeCell ref="C11:E11"/>
    <mergeCell ref="C14:E14"/>
    <mergeCell ref="C15:E15"/>
    <mergeCell ref="C16:E16"/>
    <mergeCell ref="F2:G2"/>
    <mergeCell ref="H2:I2"/>
    <mergeCell ref="J2:K2"/>
    <mergeCell ref="C6:E6"/>
    <mergeCell ref="C7:E7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2014-09-07T11:06:47Z</dcterms:created>
  <dcterms:modified xsi:type="dcterms:W3CDTF">2014-09-12T14:44:37Z</dcterms:modified>
</cp:coreProperties>
</file>