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Rayon Demak\2024\PBPD\RAB\"/>
    </mc:Choice>
  </mc:AlternateContent>
  <bookViews>
    <workbookView xWindow="0" yWindow="0" windowWidth="20490" windowHeight="7620" tabRatio="859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RAB" sheetId="11" r:id="rId8"/>
    <sheet name="KKF" sheetId="54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8">#REF!</definedName>
    <definedName name="\A" localSheetId="5">#REF!</definedName>
    <definedName name="\A">#REF!</definedName>
    <definedName name="\B" localSheetId="6">#REF!</definedName>
    <definedName name="\B" localSheetId="8">#REF!</definedName>
    <definedName name="\B">#REF!</definedName>
    <definedName name="\C" localSheetId="6">#REF!</definedName>
    <definedName name="\C" localSheetId="8">#REF!</definedName>
    <definedName name="\C">#REF!</definedName>
    <definedName name="\D" localSheetId="6">#REF!</definedName>
    <definedName name="\D" localSheetId="9">#REF!</definedName>
    <definedName name="\D" localSheetId="8">#REF!</definedName>
    <definedName name="\D">#REF!</definedName>
    <definedName name="\E" localSheetId="6">#REF!</definedName>
    <definedName name="\E" localSheetId="9">#REF!</definedName>
    <definedName name="\E" localSheetId="8">#REF!</definedName>
    <definedName name="\E">#REF!</definedName>
    <definedName name="\F" localSheetId="6">#REF!</definedName>
    <definedName name="\F" localSheetId="9">#REF!</definedName>
    <definedName name="\F" localSheetId="8">#REF!</definedName>
    <definedName name="\F">#REF!</definedName>
    <definedName name="\G" localSheetId="6">#REF!</definedName>
    <definedName name="\G" localSheetId="9">#REF!</definedName>
    <definedName name="\G" localSheetId="8">#REF!</definedName>
    <definedName name="\G">#REF!</definedName>
    <definedName name="\H" localSheetId="6">#REF!</definedName>
    <definedName name="\H" localSheetId="9">#REF!</definedName>
    <definedName name="\H" localSheetId="8">#REF!</definedName>
    <definedName name="\H">#REF!</definedName>
    <definedName name="\I" localSheetId="6">#REF!</definedName>
    <definedName name="\I" localSheetId="9">#REF!</definedName>
    <definedName name="\I" localSheetId="8">#REF!</definedName>
    <definedName name="\I">#REF!</definedName>
    <definedName name="\J" localSheetId="6">#REF!</definedName>
    <definedName name="\J" localSheetId="9">#REF!</definedName>
    <definedName name="\J" localSheetId="8">#REF!</definedName>
    <definedName name="\J">#REF!</definedName>
    <definedName name="\K" localSheetId="6">#REF!</definedName>
    <definedName name="\K" localSheetId="9">#REF!</definedName>
    <definedName name="\K" localSheetId="8">#REF!</definedName>
    <definedName name="\K">#REF!</definedName>
    <definedName name="\L" localSheetId="6">#REF!</definedName>
    <definedName name="\L" localSheetId="9">#REF!</definedName>
    <definedName name="\L" localSheetId="8">#REF!</definedName>
    <definedName name="\L">#REF!</definedName>
    <definedName name="\LX1" localSheetId="6">#REF!</definedName>
    <definedName name="\LX1" localSheetId="9">#REF!</definedName>
    <definedName name="\LX1" localSheetId="8">#REF!</definedName>
    <definedName name="\LX1">#REF!</definedName>
    <definedName name="\M" localSheetId="6">#REF!</definedName>
    <definedName name="\M" localSheetId="9">#REF!</definedName>
    <definedName name="\M" localSheetId="8">#REF!</definedName>
    <definedName name="\M">#REF!</definedName>
    <definedName name="\P" localSheetId="6">#REF!</definedName>
    <definedName name="\P" localSheetId="9">#REF!</definedName>
    <definedName name="\P" localSheetId="8">#REF!</definedName>
    <definedName name="\P">#REF!</definedName>
    <definedName name="\Q" localSheetId="6">#REF!</definedName>
    <definedName name="\Q" localSheetId="9">#REF!</definedName>
    <definedName name="\Q" localSheetId="8">#REF!</definedName>
    <definedName name="\Q">#REF!</definedName>
    <definedName name="\R" localSheetId="6">#REF!</definedName>
    <definedName name="\R" localSheetId="9">#REF!</definedName>
    <definedName name="\R" localSheetId="8">#REF!</definedName>
    <definedName name="\R">#REF!</definedName>
    <definedName name="\S" localSheetId="6">#REF!</definedName>
    <definedName name="\S" localSheetId="9">#REF!</definedName>
    <definedName name="\S" localSheetId="8">#REF!</definedName>
    <definedName name="\S">#REF!</definedName>
    <definedName name="\T" localSheetId="6">#REF!</definedName>
    <definedName name="\T" localSheetId="9">#REF!</definedName>
    <definedName name="\T" localSheetId="8">#REF!</definedName>
    <definedName name="\T">#REF!</definedName>
    <definedName name="\W" localSheetId="6">#REF!</definedName>
    <definedName name="\W" localSheetId="9">#REF!</definedName>
    <definedName name="\W" localSheetId="8">#REF!</definedName>
    <definedName name="\W">#REF!</definedName>
    <definedName name="\Z" localSheetId="6">#REF!</definedName>
    <definedName name="\Z" localSheetId="9">#REF!</definedName>
    <definedName name="\Z" localSheetId="8">#REF!</definedName>
    <definedName name="\Z">#REF!</definedName>
    <definedName name="_" localSheetId="6">#REF!</definedName>
    <definedName name="_" localSheetId="9">#REF!</definedName>
    <definedName name="_" localSheetId="8">#REF!</definedName>
    <definedName name="_">#REF!</definedName>
    <definedName name="____\A" localSheetId="6">#REF!</definedName>
    <definedName name="____\A" localSheetId="8">#REF!</definedName>
    <definedName name="____\A">#REF!</definedName>
    <definedName name="____\B" localSheetId="6">#REF!</definedName>
    <definedName name="____\B" localSheetId="8">#REF!</definedName>
    <definedName name="____\B">#REF!</definedName>
    <definedName name="____\C" localSheetId="6">#REF!</definedName>
    <definedName name="____\C" localSheetId="8">#REF!</definedName>
    <definedName name="____\C">#REF!</definedName>
    <definedName name="____\D" localSheetId="6">#REF!</definedName>
    <definedName name="____\D" localSheetId="8">#REF!</definedName>
    <definedName name="____\D">#REF!</definedName>
    <definedName name="____\E" localSheetId="6">#REF!</definedName>
    <definedName name="____\E" localSheetId="8">#REF!</definedName>
    <definedName name="____\E">#REF!</definedName>
    <definedName name="____\F" localSheetId="6">#REF!</definedName>
    <definedName name="____\F" localSheetId="8">#REF!</definedName>
    <definedName name="____\F">#REF!</definedName>
    <definedName name="____\G" localSheetId="6">#REF!</definedName>
    <definedName name="____\G" localSheetId="8">#REF!</definedName>
    <definedName name="____\G">#REF!</definedName>
    <definedName name="____\H" localSheetId="6">#REF!</definedName>
    <definedName name="____\H" localSheetId="8">#REF!</definedName>
    <definedName name="____\H">#REF!</definedName>
    <definedName name="____\I" localSheetId="6">#REF!</definedName>
    <definedName name="____\I" localSheetId="8">#REF!</definedName>
    <definedName name="____\I">#REF!</definedName>
    <definedName name="____\J" localSheetId="6">#REF!</definedName>
    <definedName name="____\J" localSheetId="8">#REF!</definedName>
    <definedName name="____\J">#REF!</definedName>
    <definedName name="____\K" localSheetId="6">#REF!</definedName>
    <definedName name="____\K" localSheetId="8">#REF!</definedName>
    <definedName name="____\K">#REF!</definedName>
    <definedName name="____\L" localSheetId="6">#REF!</definedName>
    <definedName name="____\L" localSheetId="8">#REF!</definedName>
    <definedName name="____\L">#REF!</definedName>
    <definedName name="____\LX1" localSheetId="6">#REF!</definedName>
    <definedName name="____\LX1" localSheetId="8">#REF!</definedName>
    <definedName name="____\LX1">#REF!</definedName>
    <definedName name="____\M" localSheetId="6">#REF!</definedName>
    <definedName name="____\M" localSheetId="8">#REF!</definedName>
    <definedName name="____\M">#REF!</definedName>
    <definedName name="____\P" localSheetId="6">#REF!</definedName>
    <definedName name="____\P" localSheetId="8">#REF!</definedName>
    <definedName name="____\P">#REF!</definedName>
    <definedName name="____\Q" localSheetId="6">#REF!</definedName>
    <definedName name="____\Q" localSheetId="8">#REF!</definedName>
    <definedName name="____\Q">#REF!</definedName>
    <definedName name="____\R" localSheetId="6">#REF!</definedName>
    <definedName name="____\R" localSheetId="8">#REF!</definedName>
    <definedName name="____\R">#REF!</definedName>
    <definedName name="____\S" localSheetId="6">#REF!</definedName>
    <definedName name="____\S" localSheetId="8">#REF!</definedName>
    <definedName name="____\S">#REF!</definedName>
    <definedName name="____\T" localSheetId="6">#REF!</definedName>
    <definedName name="____\T" localSheetId="8">#REF!</definedName>
    <definedName name="____\T">#REF!</definedName>
    <definedName name="____\W" localSheetId="6">#REF!</definedName>
    <definedName name="____\W" localSheetId="8">#REF!</definedName>
    <definedName name="____\W">#REF!</definedName>
    <definedName name="____\Z" localSheetId="6">#REF!</definedName>
    <definedName name="____\Z" localSheetId="8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8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8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8">[2]prod03!#REF!</definedName>
    <definedName name="____DIL1">[2]prod03!#REF!</definedName>
    <definedName name="____END1" localSheetId="6">[2]prod03!#REF!</definedName>
    <definedName name="____END1" localSheetId="8">[2]prod03!#REF!</definedName>
    <definedName name="____END1">[2]prod03!#REF!</definedName>
    <definedName name="____KUP1" localSheetId="6">[2]prod03!#REF!</definedName>
    <definedName name="____KUP1" localSheetId="8">[2]prod03!#REF!</definedName>
    <definedName name="____KUP1">[2]prod03!#REF!</definedName>
    <definedName name="____MAT1" localSheetId="6">[2]prod03!#REF!</definedName>
    <definedName name="____MAT1" localSheetId="8">[2]prod03!#REF!</definedName>
    <definedName name="____MAT1">[2]prod03!#REF!</definedName>
    <definedName name="____SIN1" localSheetId="6">[2]prod03!#REF!</definedName>
    <definedName name="____SIN1" localSheetId="8">[2]prod03!#REF!</definedName>
    <definedName name="____SIN1">[2]prod03!#REF!</definedName>
    <definedName name="____SUM1" localSheetId="6">[2]prod03!#REF!</definedName>
    <definedName name="____SUM1" localSheetId="8">[2]prod03!#REF!</definedName>
    <definedName name="____SUM1">[2]prod03!#REF!</definedName>
    <definedName name="____WAI1" localSheetId="6">[2]prod03!#REF!</definedName>
    <definedName name="____WAI1" localSheetId="8">[2]prod03!#REF!</definedName>
    <definedName name="____WAI1">[2]prod03!#REF!</definedName>
    <definedName name="____WIL1" localSheetId="6">[2]prod03!#REF!</definedName>
    <definedName name="____WIL1" localSheetId="8">[2]prod03!#REF!</definedName>
    <definedName name="____WIL1">[2]prod03!#REF!</definedName>
    <definedName name="___BIM1" localSheetId="6">[2]prod03!#REF!</definedName>
    <definedName name="___BIM1" localSheetId="8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8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8">[2]prod03!#REF!</definedName>
    <definedName name="___DIL1">[2]prod03!#REF!</definedName>
    <definedName name="___END1" localSheetId="6">[2]prod03!#REF!</definedName>
    <definedName name="___END1" localSheetId="8">[2]prod03!#REF!</definedName>
    <definedName name="___END1">[2]prod03!#REF!</definedName>
    <definedName name="___KUP1" localSheetId="6">[2]prod03!#REF!</definedName>
    <definedName name="___KUP1" localSheetId="8">[2]prod03!#REF!</definedName>
    <definedName name="___KUP1">[2]prod03!#REF!</definedName>
    <definedName name="___MAT1" localSheetId="6">[2]prod03!#REF!</definedName>
    <definedName name="___MAT1" localSheetId="8">[2]prod03!#REF!</definedName>
    <definedName name="___MAT1">[2]prod03!#REF!</definedName>
    <definedName name="___MEI92" localSheetId="6">#REF!</definedName>
    <definedName name="___MEI92" localSheetId="8">#REF!</definedName>
    <definedName name="___MEI92" localSheetId="5">#REF!</definedName>
    <definedName name="___MEI92">#REF!</definedName>
    <definedName name="___SIN1" localSheetId="6">[2]prod03!#REF!</definedName>
    <definedName name="___SIN1" localSheetId="8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8">[2]prod03!#REF!</definedName>
    <definedName name="___SUM1">[2]prod03!#REF!</definedName>
    <definedName name="___WAI1" localSheetId="6">[2]prod03!#REF!</definedName>
    <definedName name="___WAI1" localSheetId="8">[2]prod03!#REF!</definedName>
    <definedName name="___WAI1">[2]prod03!#REF!</definedName>
    <definedName name="___WIL1" localSheetId="6">[2]prod03!#REF!</definedName>
    <definedName name="___WIL1" localSheetId="8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8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8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8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8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8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8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8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8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8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8">[2]prod03!#REF!</definedName>
    <definedName name="__DIL1">[2]prod03!#REF!</definedName>
    <definedName name="__END1" localSheetId="6">[2]prod03!#REF!</definedName>
    <definedName name="__END1" localSheetId="8">[2]prod03!#REF!</definedName>
    <definedName name="__END1">[2]prod03!#REF!</definedName>
    <definedName name="__KUP1" localSheetId="6">[2]prod03!#REF!</definedName>
    <definedName name="__KUP1" localSheetId="8">[2]prod03!#REF!</definedName>
    <definedName name="__KUP1">[2]prod03!#REF!</definedName>
    <definedName name="__MAT1" localSheetId="6">[2]prod03!#REF!</definedName>
    <definedName name="__MAT1" localSheetId="8">[2]prod03!#REF!</definedName>
    <definedName name="__MAT1">[2]prod03!#REF!</definedName>
    <definedName name="__mat2" localSheetId="6">#REF!</definedName>
    <definedName name="__mat2" localSheetId="8">#REF!</definedName>
    <definedName name="__mat2" localSheetId="5">#REF!</definedName>
    <definedName name="__mat2">#REF!</definedName>
    <definedName name="__MEI92" localSheetId="6">#REF!</definedName>
    <definedName name="__MEI92" localSheetId="8">#REF!</definedName>
    <definedName name="__MEI92">#REF!</definedName>
    <definedName name="__SIN1" localSheetId="6">[2]prod03!#REF!</definedName>
    <definedName name="__SIN1" localSheetId="8">[2]prod03!#REF!</definedName>
    <definedName name="__SIN1">[2]prod03!#REF!</definedName>
    <definedName name="__SUM1" localSheetId="6">[2]prod03!#REF!</definedName>
    <definedName name="__SUM1" localSheetId="8">[2]prod03!#REF!</definedName>
    <definedName name="__SUM1">[2]prod03!#REF!</definedName>
    <definedName name="__TGL1" localSheetId="6">#REF!</definedName>
    <definedName name="__TGL1" localSheetId="8">#REF!</definedName>
    <definedName name="__TGL1" localSheetId="5">#REF!</definedName>
    <definedName name="__TGL1">#REF!</definedName>
    <definedName name="__TGL2" localSheetId="6">#REF!</definedName>
    <definedName name="__TGL2" localSheetId="8">#REF!</definedName>
    <definedName name="__TGL2">#REF!</definedName>
    <definedName name="__WAI1" localSheetId="6">[2]prod03!#REF!</definedName>
    <definedName name="__WAI1" localSheetId="8">[2]prod03!#REF!</definedName>
    <definedName name="__WAI1">[2]prod03!#REF!</definedName>
    <definedName name="__WIL1" localSheetId="6">[2]prod03!#REF!</definedName>
    <definedName name="__WIL1" localSheetId="8">[2]prod03!#REF!</definedName>
    <definedName name="__WIL1">[2]prod03!#REF!</definedName>
    <definedName name="_1" localSheetId="6">#REF!</definedName>
    <definedName name="_1" localSheetId="8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8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[13]graf2!$D$12:$L$12</definedName>
    <definedName name="_10_INV_PERUSAHAA_2" localSheetId="6">#REF!</definedName>
    <definedName name="_10_INV_PERUSAHAA_2" localSheetId="8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8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8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8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8">#REF!</definedName>
    <definedName name="_11_INV_PERUSAHAAN" localSheetId="5">#REF!</definedName>
    <definedName name="_11_INV_PERUSAHAAN">#REF!</definedName>
    <definedName name="_117" localSheetId="6">#REF!</definedName>
    <definedName name="_117" localSheetId="8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8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8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[13]graf2!$D$14:$L$14</definedName>
    <definedName name="_12_JTM_PER_TW" localSheetId="6">#REF!</definedName>
    <definedName name="_12_JTM_PER_TW" localSheetId="8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8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8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8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8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8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8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[13]graf2!$D$8:$L$8</definedName>
    <definedName name="_14_REKAP_PAK_AEP" localSheetId="6">#REF!</definedName>
    <definedName name="_14_REKAP_PAK_AEP" localSheetId="8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8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8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8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[13]graf2!$D$12:$L$12</definedName>
    <definedName name="_15_SUM_MUTDAL" localSheetId="6">#REF!</definedName>
    <definedName name="_15_SUM_MUTDAL" localSheetId="8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8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8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8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8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8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8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8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[13]graf2!$D$14:$L$14</definedName>
    <definedName name="_18ANGG_PERUSAHAAN" localSheetId="6">#REF!</definedName>
    <definedName name="_18ANGG_PERUSAHAAN" localSheetId="8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8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8">#REF!</definedName>
    <definedName name="_19BAHAS_ANGG." localSheetId="5">#REF!</definedName>
    <definedName name="_19BAHAS_ANGG.">#REF!</definedName>
    <definedName name="_2" localSheetId="6">#REF!</definedName>
    <definedName name="_2" localSheetId="8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8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8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8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8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[13]graf2!$D$8:$L$8</definedName>
    <definedName name="_21FORM_A" localSheetId="6">#REF!</definedName>
    <definedName name="_21FORM_A" localSheetId="8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8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8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8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8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8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8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8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8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8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8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8">#REF!</definedName>
    <definedName name="_28REKAP_PAK_AEP">#REF!</definedName>
    <definedName name="_29REKAP_PAK_AEP" localSheetId="6">#REF!</definedName>
    <definedName name="_29REKAP_PAK_AEP" localSheetId="8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8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8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8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8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8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8">#REF!</definedName>
    <definedName name="_3ANGG_PERUSAHAAN">#REF!</definedName>
    <definedName name="_4" localSheetId="6">#REF!</definedName>
    <definedName name="_4" localSheetId="9">#REF!</definedName>
    <definedName name="_4" localSheetId="8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8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8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8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8">#REF!</definedName>
    <definedName name="_4BAHAS_ANGG.">#REF!</definedName>
    <definedName name="_5" localSheetId="6">#REF!</definedName>
    <definedName name="_5" localSheetId="9">#REF!</definedName>
    <definedName name="_5" localSheetId="8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8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8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8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8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8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8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8">#REF!</definedName>
    <definedName name="_6FORM_A">#REF!</definedName>
    <definedName name="_7" localSheetId="6">#REF!</definedName>
    <definedName name="_7" localSheetId="9">#REF!</definedName>
    <definedName name="_7" localSheetId="8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8">#REF!</definedName>
    <definedName name="_7_FORM_B" localSheetId="5">#REF!</definedName>
    <definedName name="_7_FORM_B">#REF!</definedName>
    <definedName name="_7FORM_A" localSheetId="6">#REF!</definedName>
    <definedName name="_7FORM_A" localSheetId="8">#REF!</definedName>
    <definedName name="_7FORM_A">#REF!</definedName>
    <definedName name="_7FORM_B" localSheetId="6">#REF!</definedName>
    <definedName name="_7FORM_B" localSheetId="9">#REF!</definedName>
    <definedName name="_7FORM_B" localSheetId="8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8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[13]graf2!$D$10:$L$10</definedName>
    <definedName name="_8_GD_PER_TW" localSheetId="6">#REF!</definedName>
    <definedName name="_8_GD_PER_TW" localSheetId="8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8">#REF!</definedName>
    <definedName name="_8BAHAS_ANGG.">#REF!</definedName>
    <definedName name="_8FORM_B" localSheetId="6">#REF!</definedName>
    <definedName name="_8FORM_B" localSheetId="9">#REF!</definedName>
    <definedName name="_8FORM_B" localSheetId="8">#REF!</definedName>
    <definedName name="_8FORM_B">#REF!</definedName>
    <definedName name="_8GD_PER_TW" localSheetId="6">#REF!</definedName>
    <definedName name="_8GD_PER_TW" localSheetId="9">#REF!</definedName>
    <definedName name="_8GD_PER_TW" localSheetId="8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[13]graf2!$D$14:$L$14</definedName>
    <definedName name="_9_GH_2_SPINDEL" localSheetId="6">#REF!</definedName>
    <definedName name="_9_GH_2_SPINDEL" localSheetId="8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8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8">#REF!</definedName>
    <definedName name="_9GH_2_SPINDEL">#REF!</definedName>
    <definedName name="_A" localSheetId="6">#REF!</definedName>
    <definedName name="_A" localSheetId="9">#REF!</definedName>
    <definedName name="_A" localSheetId="8">#REF!</definedName>
    <definedName name="_A">#REF!</definedName>
    <definedName name="_add55" localSheetId="6">#REF!</definedName>
    <definedName name="_add55" localSheetId="8">#REF!</definedName>
    <definedName name="_add55">#REF!</definedName>
    <definedName name="_B" localSheetId="6">#REF!</definedName>
    <definedName name="_B" localSheetId="9">#REF!</definedName>
    <definedName name="_B" localSheetId="8">#REF!</definedName>
    <definedName name="_B">#REF!</definedName>
    <definedName name="_bap22" localSheetId="6">#REF!</definedName>
    <definedName name="_bap22" localSheetId="8">#REF!</definedName>
    <definedName name="_bap22">#REF!</definedName>
    <definedName name="_bap23" localSheetId="6">#REF!</definedName>
    <definedName name="_bap23" localSheetId="8">#REF!</definedName>
    <definedName name="_bap23">#REF!</definedName>
    <definedName name="_bap24" localSheetId="6">#REF!</definedName>
    <definedName name="_bap24" localSheetId="8">#REF!</definedName>
    <definedName name="_bap24">#REF!</definedName>
    <definedName name="_bap25" localSheetId="6">#REF!</definedName>
    <definedName name="_bap25" localSheetId="8">#REF!</definedName>
    <definedName name="_bap25">#REF!</definedName>
    <definedName name="_bap26" localSheetId="6">#REF!</definedName>
    <definedName name="_bap26" localSheetId="8">#REF!</definedName>
    <definedName name="_bap26">#REF!</definedName>
    <definedName name="_bap27" localSheetId="6">#REF!</definedName>
    <definedName name="_bap27" localSheetId="8">#REF!</definedName>
    <definedName name="_bap27">#REF!</definedName>
    <definedName name="_bap28" localSheetId="6">#REF!</definedName>
    <definedName name="_bap28" localSheetId="8">#REF!</definedName>
    <definedName name="_bap28">#REF!</definedName>
    <definedName name="_bap29" localSheetId="6">#REF!</definedName>
    <definedName name="_bap29" localSheetId="8">#REF!</definedName>
    <definedName name="_bap29">#REF!</definedName>
    <definedName name="_bap30" localSheetId="6">#REF!</definedName>
    <definedName name="_bap30" localSheetId="8">#REF!</definedName>
    <definedName name="_bap30">#REF!</definedName>
    <definedName name="_bap31" localSheetId="6">#REF!</definedName>
    <definedName name="_bap31" localSheetId="8">#REF!</definedName>
    <definedName name="_bap31">#REF!</definedName>
    <definedName name="_bap32" localSheetId="6">#REF!</definedName>
    <definedName name="_bap32" localSheetId="8">#REF!</definedName>
    <definedName name="_bap32">#REF!</definedName>
    <definedName name="_bap33" localSheetId="6">#REF!</definedName>
    <definedName name="_bap33" localSheetId="8">#REF!</definedName>
    <definedName name="_bap33">#REF!</definedName>
    <definedName name="_bap34" localSheetId="6">#REF!</definedName>
    <definedName name="_bap34" localSheetId="8">#REF!</definedName>
    <definedName name="_bap34">#REF!</definedName>
    <definedName name="_bap35" localSheetId="6">#REF!</definedName>
    <definedName name="_bap35" localSheetId="8">#REF!</definedName>
    <definedName name="_bap35">#REF!</definedName>
    <definedName name="_bap36" localSheetId="6">#REF!</definedName>
    <definedName name="_bap36" localSheetId="8">#REF!</definedName>
    <definedName name="_bap36">#REF!</definedName>
    <definedName name="_bap37" localSheetId="6">#REF!</definedName>
    <definedName name="_bap37" localSheetId="8">#REF!</definedName>
    <definedName name="_bap37">#REF!</definedName>
    <definedName name="_bap38" localSheetId="6">#REF!</definedName>
    <definedName name="_bap38" localSheetId="8">#REF!</definedName>
    <definedName name="_bap38">#REF!</definedName>
    <definedName name="_bap39" localSheetId="6">#REF!</definedName>
    <definedName name="_bap39" localSheetId="8">#REF!</definedName>
    <definedName name="_bap39">#REF!</definedName>
    <definedName name="_bap399" localSheetId="6">#REF!</definedName>
    <definedName name="_bap399" localSheetId="8">#REF!</definedName>
    <definedName name="_bap399">#REF!</definedName>
    <definedName name="_bap40" localSheetId="6">#REF!</definedName>
    <definedName name="_bap40" localSheetId="8">#REF!</definedName>
    <definedName name="_bap40">#REF!</definedName>
    <definedName name="_bap41" localSheetId="6">#REF!</definedName>
    <definedName name="_bap41" localSheetId="8">#REF!</definedName>
    <definedName name="_bap41">#REF!</definedName>
    <definedName name="_bap42" localSheetId="6">#REF!</definedName>
    <definedName name="_bap42" localSheetId="8">#REF!</definedName>
    <definedName name="_bap42">#REF!</definedName>
    <definedName name="_BIM1" localSheetId="6">[2]prod03!#REF!</definedName>
    <definedName name="_BIM1" localSheetId="8">[2]prod03!#REF!</definedName>
    <definedName name="_BIM1">[2]prod03!#REF!</definedName>
    <definedName name="_cch1" localSheetId="6">#REF!</definedName>
    <definedName name="_cch1" localSheetId="8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8">#REF!</definedName>
    <definedName name="_DAF1">#REF!</definedName>
    <definedName name="_DAF11" localSheetId="6">#REF!</definedName>
    <definedName name="_DAF11" localSheetId="9">#REF!</definedName>
    <definedName name="_DAF11" localSheetId="8">#REF!</definedName>
    <definedName name="_DAF11">#REF!</definedName>
    <definedName name="_DAF12" localSheetId="6">#REF!</definedName>
    <definedName name="_DAF12" localSheetId="9">#REF!</definedName>
    <definedName name="_DAF12" localSheetId="8">#REF!</definedName>
    <definedName name="_DAF12">#REF!</definedName>
    <definedName name="_DAF13" localSheetId="6">#REF!</definedName>
    <definedName name="_DAF13" localSheetId="9">#REF!</definedName>
    <definedName name="_DAF13" localSheetId="8">#REF!</definedName>
    <definedName name="_DAF13">#REF!</definedName>
    <definedName name="_daf133" localSheetId="6">#REF!</definedName>
    <definedName name="_daf133" localSheetId="9">#REF!</definedName>
    <definedName name="_daf133" localSheetId="8">#REF!</definedName>
    <definedName name="_daf133">#REF!</definedName>
    <definedName name="_DAF14" localSheetId="6">#REF!</definedName>
    <definedName name="_DAF14" localSheetId="9">#REF!</definedName>
    <definedName name="_DAF14" localSheetId="8">#REF!</definedName>
    <definedName name="_DAF14">#REF!</definedName>
    <definedName name="_DAF15" localSheetId="6">#REF!</definedName>
    <definedName name="_DAF15" localSheetId="9">#REF!</definedName>
    <definedName name="_DAF15" localSheetId="8">#REF!</definedName>
    <definedName name="_DAF15">#REF!</definedName>
    <definedName name="_DAF16" localSheetId="6">#REF!</definedName>
    <definedName name="_DAF16" localSheetId="9">#REF!</definedName>
    <definedName name="_DAF16" localSheetId="8">#REF!</definedName>
    <definedName name="_DAF16">#REF!</definedName>
    <definedName name="_DAF17" localSheetId="6">#REF!</definedName>
    <definedName name="_DAF17" localSheetId="9">#REF!</definedName>
    <definedName name="_DAF17" localSheetId="8">#REF!</definedName>
    <definedName name="_DAF17">#REF!</definedName>
    <definedName name="_DAF2" localSheetId="6">#REF!</definedName>
    <definedName name="_DAF2" localSheetId="9">#REF!</definedName>
    <definedName name="_DAF2" localSheetId="8">#REF!</definedName>
    <definedName name="_DAF2">#REF!</definedName>
    <definedName name="_DAF3" localSheetId="6">#REF!</definedName>
    <definedName name="_DAF3" localSheetId="9">#REF!</definedName>
    <definedName name="_DAF3" localSheetId="8">#REF!</definedName>
    <definedName name="_DAF3">#REF!</definedName>
    <definedName name="_DEN1" localSheetId="6">[2]prod03!#REF!</definedName>
    <definedName name="_DEN1" localSheetId="8">[2]prod03!#REF!</definedName>
    <definedName name="_DEN1">[2]prod03!#REF!</definedName>
    <definedName name="_DIL1" localSheetId="6">[2]prod03!#REF!</definedName>
    <definedName name="_DIL1" localSheetId="8">[2]prod03!#REF!</definedName>
    <definedName name="_DIL1">[2]prod03!#REF!</definedName>
    <definedName name="_END1" localSheetId="6">[2]prod03!#REF!</definedName>
    <definedName name="_END1" localSheetId="8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8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8" hidden="1">#REF!</definedName>
    <definedName name="_Fill1" hidden="1">#REF!</definedName>
    <definedName name="_xlnm._FilterDatabase" localSheetId="4" hidden="1">'HARGA SATUAN'!$A$4:$IU$4</definedName>
    <definedName name="_xlnm._FilterDatabase" localSheetId="7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8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8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8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8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8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8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8">[2]prod03!#REF!</definedName>
    <definedName name="_KUP1">[2]prod03!#REF!</definedName>
    <definedName name="_MAT1" localSheetId="6">[2]prod03!#REF!</definedName>
    <definedName name="_MAT1" localSheetId="8">[2]prod03!#REF!</definedName>
    <definedName name="_MAT1">[2]prod03!#REF!</definedName>
    <definedName name="_mat2" localSheetId="6">#REF!</definedName>
    <definedName name="_mat2" localSheetId="8">#REF!</definedName>
    <definedName name="_mat2" localSheetId="5">#REF!</definedName>
    <definedName name="_mat2">#REF!</definedName>
    <definedName name="_MEI92" localSheetId="6">#REF!</definedName>
    <definedName name="_MEI92" localSheetId="8">#REF!</definedName>
    <definedName name="_MEI92">#REF!</definedName>
    <definedName name="_no23" localSheetId="6">#REF!</definedName>
    <definedName name="_no23" localSheetId="8">#REF!</definedName>
    <definedName name="_no23">#REF!</definedName>
    <definedName name="_no24" localSheetId="6">#REF!</definedName>
    <definedName name="_no24" localSheetId="8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8">#REF!</definedName>
    <definedName name="_P">#REF!</definedName>
    <definedName name="_pot22" localSheetId="6">#REF!</definedName>
    <definedName name="_pot22" localSheetId="8">#REF!</definedName>
    <definedName name="_pot22">#REF!</definedName>
    <definedName name="_pot23" localSheetId="6">#REF!</definedName>
    <definedName name="_pot23" localSheetId="8">#REF!</definedName>
    <definedName name="_pot23">#REF!</definedName>
    <definedName name="_pot24" localSheetId="6">#REF!</definedName>
    <definedName name="_pot24" localSheetId="8">#REF!</definedName>
    <definedName name="_pot24">#REF!</definedName>
    <definedName name="_pot25" localSheetId="6">#REF!</definedName>
    <definedName name="_pot25" localSheetId="8">#REF!</definedName>
    <definedName name="_pot25">#REF!</definedName>
    <definedName name="_pot26" localSheetId="6">#REF!</definedName>
    <definedName name="_pot26" localSheetId="8">#REF!</definedName>
    <definedName name="_pot26">#REF!</definedName>
    <definedName name="_pot27" localSheetId="6">#REF!</definedName>
    <definedName name="_pot27" localSheetId="8">#REF!</definedName>
    <definedName name="_pot27">#REF!</definedName>
    <definedName name="_pot28" localSheetId="6">#REF!</definedName>
    <definedName name="_pot28" localSheetId="8">#REF!</definedName>
    <definedName name="_pot28">#REF!</definedName>
    <definedName name="_pot29" localSheetId="6">#REF!</definedName>
    <definedName name="_pot29" localSheetId="8">#REF!</definedName>
    <definedName name="_pot29">#REF!</definedName>
    <definedName name="_pot30" localSheetId="6">#REF!</definedName>
    <definedName name="_pot30" localSheetId="8">#REF!</definedName>
    <definedName name="_pot30">#REF!</definedName>
    <definedName name="_pot31" localSheetId="6">#REF!</definedName>
    <definedName name="_pot31" localSheetId="8">#REF!</definedName>
    <definedName name="_pot31">#REF!</definedName>
    <definedName name="_pot32" localSheetId="6">#REF!</definedName>
    <definedName name="_pot32" localSheetId="8">#REF!</definedName>
    <definedName name="_pot32">#REF!</definedName>
    <definedName name="_pot322" localSheetId="6">#REF!</definedName>
    <definedName name="_pot322" localSheetId="8">#REF!</definedName>
    <definedName name="_pot322">#REF!</definedName>
    <definedName name="_pot33" localSheetId="6">#REF!</definedName>
    <definedName name="_pot33" localSheetId="8">#REF!</definedName>
    <definedName name="_pot33">#REF!</definedName>
    <definedName name="_pot34" localSheetId="6">#REF!</definedName>
    <definedName name="_pot34" localSheetId="8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8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8">#REF!</definedName>
    <definedName name="_PRSS1..AD1683_">#REF!</definedName>
    <definedName name="_R" localSheetId="6">#REF!</definedName>
    <definedName name="_R" localSheetId="9">#REF!</definedName>
    <definedName name="_R" localSheetId="8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8">#REF!</definedName>
    <definedName name="_S">#REF!</definedName>
    <definedName name="_SIN1" localSheetId="6">[2]prod03!#REF!</definedName>
    <definedName name="_SIN1" localSheetId="8">[2]prod03!#REF!</definedName>
    <definedName name="_SIN1">[2]prod03!#REF!</definedName>
    <definedName name="_SMSJM" localSheetId="6" hidden="1">#REF!</definedName>
    <definedName name="_SMSJM" localSheetId="8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8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8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8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8">[2]prod03!#REF!</definedName>
    <definedName name="_SUM1">[2]prod03!#REF!</definedName>
    <definedName name="_TGL1" localSheetId="6">#REF!</definedName>
    <definedName name="_TGL1" localSheetId="8">#REF!</definedName>
    <definedName name="_TGL1" localSheetId="5">#REF!</definedName>
    <definedName name="_TGL1">#REF!</definedName>
    <definedName name="_TGL2" localSheetId="6">#REF!</definedName>
    <definedName name="_TGL2" localSheetId="8">#REF!</definedName>
    <definedName name="_TGL2">#REF!</definedName>
    <definedName name="_tgl22" localSheetId="6">#REF!</definedName>
    <definedName name="_tgl22" localSheetId="8">#REF!</definedName>
    <definedName name="_tgl22">#REF!</definedName>
    <definedName name="_tgl23" localSheetId="6">#REF!</definedName>
    <definedName name="_tgl23" localSheetId="8">#REF!</definedName>
    <definedName name="_tgl23">#REF!</definedName>
    <definedName name="_tgl24" localSheetId="6">#REF!</definedName>
    <definedName name="_tgl24" localSheetId="8">#REF!</definedName>
    <definedName name="_tgl24">#REF!</definedName>
    <definedName name="_tgl25" localSheetId="6">#REF!</definedName>
    <definedName name="_tgl25" localSheetId="8">#REF!</definedName>
    <definedName name="_tgl25">#REF!</definedName>
    <definedName name="_tgl26" localSheetId="6">#REF!</definedName>
    <definedName name="_tgl26" localSheetId="8">#REF!</definedName>
    <definedName name="_tgl26">#REF!</definedName>
    <definedName name="_tgl27" localSheetId="6">#REF!</definedName>
    <definedName name="_tgl27" localSheetId="8">#REF!</definedName>
    <definedName name="_tgl27">#REF!</definedName>
    <definedName name="_tgl28" localSheetId="6">#REF!</definedName>
    <definedName name="_tgl28" localSheetId="8">#REF!</definedName>
    <definedName name="_tgl28">#REF!</definedName>
    <definedName name="_tgl29" localSheetId="6">#REF!</definedName>
    <definedName name="_tgl29" localSheetId="8">#REF!</definedName>
    <definedName name="_tgl29">#REF!</definedName>
    <definedName name="_tgl30" localSheetId="6">#REF!</definedName>
    <definedName name="_tgl30" localSheetId="8">#REF!</definedName>
    <definedName name="_tgl30">#REF!</definedName>
    <definedName name="_tgl31" localSheetId="6">#REF!</definedName>
    <definedName name="_tgl31" localSheetId="8">#REF!</definedName>
    <definedName name="_tgl31">#REF!</definedName>
    <definedName name="_tgl32" localSheetId="6">#REF!</definedName>
    <definedName name="_tgl32" localSheetId="8">#REF!</definedName>
    <definedName name="_tgl32">#REF!</definedName>
    <definedName name="_tgl33" localSheetId="6">#REF!</definedName>
    <definedName name="_tgl33" localSheetId="8">#REF!</definedName>
    <definedName name="_tgl33">#REF!</definedName>
    <definedName name="_tgl34" localSheetId="6">#REF!</definedName>
    <definedName name="_tgl34" localSheetId="8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8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8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8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8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8">#REF!</definedName>
    <definedName name="_TW2">#REF!</definedName>
    <definedName name="_WAI1" localSheetId="6">[2]prod03!#REF!</definedName>
    <definedName name="_WAI1" localSheetId="8">[2]prod03!#REF!</definedName>
    <definedName name="_WAI1">[2]prod03!#REF!</definedName>
    <definedName name="_WIL1" localSheetId="6">[2]prod03!#REF!</definedName>
    <definedName name="_WIL1" localSheetId="8">[2]prod03!#REF!</definedName>
    <definedName name="_WIL1">[2]prod03!#REF!</definedName>
    <definedName name="_Z" localSheetId="6">#REF!</definedName>
    <definedName name="_Z" localSheetId="9">#REF!</definedName>
    <definedName name="_Z" localSheetId="8">#REF!</definedName>
    <definedName name="_Z">#REF!</definedName>
    <definedName name="a" localSheetId="6">[14]JAN07!#REF!</definedName>
    <definedName name="a" localSheetId="9">#REF!</definedName>
    <definedName name="a" localSheetId="8">[14]JAN07!#REF!</definedName>
    <definedName name="a">#REF!</definedName>
    <definedName name="a3c" localSheetId="6">#REF!</definedName>
    <definedName name="a3c" localSheetId="8">#REF!</definedName>
    <definedName name="a3c">#REF!</definedName>
    <definedName name="aa" localSheetId="6">#REF!</definedName>
    <definedName name="aa" localSheetId="8">#REF!</definedName>
    <definedName name="AA">#REF!</definedName>
    <definedName name="aaa" localSheetId="6">#REF!</definedName>
    <definedName name="aaa" localSheetId="9">#REF!</definedName>
    <definedName name="aaa" localSheetId="8">#REF!</definedName>
    <definedName name="aaa">#REF!</definedName>
    <definedName name="AAAA" localSheetId="6">#REF!</definedName>
    <definedName name="AAAA" localSheetId="8">#REF!</definedName>
    <definedName name="AAAA">#REF!</definedName>
    <definedName name="AAAAA">[15]x!$H$9:$H$47</definedName>
    <definedName name="aaaaaaaa" localSheetId="6">#REF!</definedName>
    <definedName name="aaaaaaaa" localSheetId="8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8" hidden="1">#REF!</definedName>
    <definedName name="aaaaaaaaaaaaaa" hidden="1">#REF!</definedName>
    <definedName name="AAAB" localSheetId="6">#REF!</definedName>
    <definedName name="AAAB" localSheetId="8">#REF!</definedName>
    <definedName name="AAAB">#REF!</definedName>
    <definedName name="AAAC" localSheetId="6">#REF!</definedName>
    <definedName name="AAAC" localSheetId="8">#REF!</definedName>
    <definedName name="AAAC">#REF!</definedName>
    <definedName name="AAAD" localSheetId="6">#REF!</definedName>
    <definedName name="AAAD" localSheetId="8">#REF!</definedName>
    <definedName name="AAAD">#REF!</definedName>
    <definedName name="AAAE" localSheetId="6">#REF!</definedName>
    <definedName name="AAAE" localSheetId="8">#REF!</definedName>
    <definedName name="AAAE">#REF!</definedName>
    <definedName name="AAAF" localSheetId="6">#REF!</definedName>
    <definedName name="AAAF" localSheetId="8">#REF!</definedName>
    <definedName name="AAAF">#REF!</definedName>
    <definedName name="AAAG" localSheetId="6">#REF!</definedName>
    <definedName name="AAAG" localSheetId="8">#REF!</definedName>
    <definedName name="AAAG">#REF!</definedName>
    <definedName name="AAAH" localSheetId="6">#REF!</definedName>
    <definedName name="AAAH" localSheetId="8">#REF!</definedName>
    <definedName name="AAAH">#REF!</definedName>
    <definedName name="AAAI" localSheetId="6">#REF!</definedName>
    <definedName name="AAAI" localSheetId="8">#REF!</definedName>
    <definedName name="AAAI">#REF!</definedName>
    <definedName name="AAAJ" localSheetId="6">#REF!</definedName>
    <definedName name="AAAJ" localSheetId="8">#REF!</definedName>
    <definedName name="AAAJ">#REF!</definedName>
    <definedName name="AABA" localSheetId="6">#REF!</definedName>
    <definedName name="AABA" localSheetId="8">#REF!</definedName>
    <definedName name="AABA">#REF!</definedName>
    <definedName name="AABB" localSheetId="6">#REF!</definedName>
    <definedName name="AABB" localSheetId="8">#REF!</definedName>
    <definedName name="AABB">#REF!</definedName>
    <definedName name="AABC" localSheetId="6">#REF!</definedName>
    <definedName name="AABC" localSheetId="8">#REF!</definedName>
    <definedName name="AABC">#REF!</definedName>
    <definedName name="AABD" localSheetId="6">#REF!</definedName>
    <definedName name="AABD" localSheetId="8">#REF!</definedName>
    <definedName name="AABD">#REF!</definedName>
    <definedName name="AABE" localSheetId="6">#REF!</definedName>
    <definedName name="AABE" localSheetId="8">#REF!</definedName>
    <definedName name="AABE">#REF!</definedName>
    <definedName name="AABF" localSheetId="6">#REF!</definedName>
    <definedName name="AABF" localSheetId="8">#REF!</definedName>
    <definedName name="AABF">#REF!</definedName>
    <definedName name="AABG" localSheetId="6">#REF!</definedName>
    <definedName name="AABG" localSheetId="8">#REF!</definedName>
    <definedName name="AABG">#REF!</definedName>
    <definedName name="AABH" localSheetId="6">#REF!</definedName>
    <definedName name="AABH" localSheetId="8">#REF!</definedName>
    <definedName name="AABH">#REF!</definedName>
    <definedName name="AABI" localSheetId="6">#REF!</definedName>
    <definedName name="AABI" localSheetId="8">#REF!</definedName>
    <definedName name="AABI">#REF!</definedName>
    <definedName name="AABJ" localSheetId="6">#REF!</definedName>
    <definedName name="AABJ" localSheetId="8">#REF!</definedName>
    <definedName name="AABJ">#REF!</definedName>
    <definedName name="AACA" localSheetId="6">#REF!</definedName>
    <definedName name="AACA" localSheetId="8">#REF!</definedName>
    <definedName name="AACA">#REF!</definedName>
    <definedName name="AACB" localSheetId="6">#REF!</definedName>
    <definedName name="AACB" localSheetId="8">#REF!</definedName>
    <definedName name="AACB">#REF!</definedName>
    <definedName name="AACC" localSheetId="6">#REF!</definedName>
    <definedName name="AACC" localSheetId="8">#REF!</definedName>
    <definedName name="AACC">#REF!</definedName>
    <definedName name="AACD" localSheetId="6">#REF!</definedName>
    <definedName name="AACD" localSheetId="8">#REF!</definedName>
    <definedName name="AACD">#REF!</definedName>
    <definedName name="AACE" localSheetId="6">#REF!</definedName>
    <definedName name="AACE" localSheetId="8">#REF!</definedName>
    <definedName name="AACE">#REF!</definedName>
    <definedName name="AACF" localSheetId="6">#REF!</definedName>
    <definedName name="AACF" localSheetId="8">#REF!</definedName>
    <definedName name="AACF">#REF!</definedName>
    <definedName name="AACG" localSheetId="6">#REF!</definedName>
    <definedName name="AACG" localSheetId="8">#REF!</definedName>
    <definedName name="AACG">#REF!</definedName>
    <definedName name="AACH" localSheetId="6">#REF!</definedName>
    <definedName name="AACH" localSheetId="8">#REF!</definedName>
    <definedName name="AACH">#REF!</definedName>
    <definedName name="AACI" localSheetId="6">#REF!</definedName>
    <definedName name="AACI" localSheetId="8">#REF!</definedName>
    <definedName name="AACI">#REF!</definedName>
    <definedName name="AACJ" localSheetId="6">#REF!</definedName>
    <definedName name="AACJ" localSheetId="8">#REF!</definedName>
    <definedName name="AACJ">#REF!</definedName>
    <definedName name="AADA" localSheetId="6">#REF!</definedName>
    <definedName name="AADA" localSheetId="8">#REF!</definedName>
    <definedName name="AADA">#REF!</definedName>
    <definedName name="AADB" localSheetId="6">#REF!</definedName>
    <definedName name="AADB" localSheetId="8">#REF!</definedName>
    <definedName name="AADB">#REF!</definedName>
    <definedName name="AADC" localSheetId="6">#REF!</definedName>
    <definedName name="AADC" localSheetId="8">#REF!</definedName>
    <definedName name="AADC">#REF!</definedName>
    <definedName name="AADD" localSheetId="6">#REF!</definedName>
    <definedName name="AADD" localSheetId="8">#REF!</definedName>
    <definedName name="AADD">#REF!</definedName>
    <definedName name="AADE" localSheetId="6">#REF!</definedName>
    <definedName name="AADE" localSheetId="8">#REF!</definedName>
    <definedName name="AADE">#REF!</definedName>
    <definedName name="AADF" localSheetId="6">#REF!</definedName>
    <definedName name="AADF" localSheetId="8">#REF!</definedName>
    <definedName name="AADF">#REF!</definedName>
    <definedName name="AADG" localSheetId="6">#REF!</definedName>
    <definedName name="AADG" localSheetId="8">#REF!</definedName>
    <definedName name="AADG">#REF!</definedName>
    <definedName name="AADH" localSheetId="6">#REF!</definedName>
    <definedName name="AADH" localSheetId="8">#REF!</definedName>
    <definedName name="AADH">#REF!</definedName>
    <definedName name="AADI" localSheetId="6">#REF!</definedName>
    <definedName name="AADI" localSheetId="8">#REF!</definedName>
    <definedName name="AADI">#REF!</definedName>
    <definedName name="AADJ" localSheetId="6">#REF!</definedName>
    <definedName name="AADJ" localSheetId="8">#REF!</definedName>
    <definedName name="AADJ">#REF!</definedName>
    <definedName name="AAEA" localSheetId="6">#REF!</definedName>
    <definedName name="AAEA" localSheetId="8">#REF!</definedName>
    <definedName name="AAEA">#REF!</definedName>
    <definedName name="AAEB" localSheetId="6">#REF!</definedName>
    <definedName name="AAEB" localSheetId="8">#REF!</definedName>
    <definedName name="AAEB">#REF!</definedName>
    <definedName name="AAEC" localSheetId="6">#REF!</definedName>
    <definedName name="AAEC" localSheetId="8">#REF!</definedName>
    <definedName name="AAEC">#REF!</definedName>
    <definedName name="AAED" localSheetId="6">#REF!</definedName>
    <definedName name="AAED" localSheetId="8">#REF!</definedName>
    <definedName name="AAED">#REF!</definedName>
    <definedName name="AAEE" localSheetId="6">#REF!</definedName>
    <definedName name="AAEE" localSheetId="8">#REF!</definedName>
    <definedName name="AAEE">#REF!</definedName>
    <definedName name="AAEF" localSheetId="6">#REF!</definedName>
    <definedName name="AAEF" localSheetId="8">#REF!</definedName>
    <definedName name="AAEF">#REF!</definedName>
    <definedName name="AAEG" localSheetId="6">#REF!</definedName>
    <definedName name="AAEG" localSheetId="8">#REF!</definedName>
    <definedName name="AAEG">#REF!</definedName>
    <definedName name="AAEH" localSheetId="6">#REF!</definedName>
    <definedName name="AAEH" localSheetId="8">#REF!</definedName>
    <definedName name="AAEH">#REF!</definedName>
    <definedName name="AAEI" localSheetId="6">#REF!</definedName>
    <definedName name="AAEI" localSheetId="8">#REF!</definedName>
    <definedName name="AAEI">#REF!</definedName>
    <definedName name="AAEJ" localSheetId="6">#REF!</definedName>
    <definedName name="AAEJ" localSheetId="8">#REF!</definedName>
    <definedName name="AAEJ">#REF!</definedName>
    <definedName name="AAFA" localSheetId="6">#REF!</definedName>
    <definedName name="AAFA" localSheetId="8">#REF!</definedName>
    <definedName name="AAFA">#REF!</definedName>
    <definedName name="AAFB" localSheetId="6">#REF!</definedName>
    <definedName name="AAFB" localSheetId="8">#REF!</definedName>
    <definedName name="AAFB">#REF!</definedName>
    <definedName name="AAFC" localSheetId="6">#REF!</definedName>
    <definedName name="AAFC" localSheetId="8">#REF!</definedName>
    <definedName name="AAFC">#REF!</definedName>
    <definedName name="AAFD" localSheetId="6">#REF!</definedName>
    <definedName name="AAFD" localSheetId="8">#REF!</definedName>
    <definedName name="AAFD">#REF!</definedName>
    <definedName name="AAFE" localSheetId="6">#REF!</definedName>
    <definedName name="AAFE" localSheetId="8">#REF!</definedName>
    <definedName name="AAFE">#REF!</definedName>
    <definedName name="AAFF" localSheetId="6">#REF!</definedName>
    <definedName name="AAFF" localSheetId="8">#REF!</definedName>
    <definedName name="AAFF">#REF!</definedName>
    <definedName name="AAFG" localSheetId="6">#REF!</definedName>
    <definedName name="AAFG" localSheetId="8">#REF!</definedName>
    <definedName name="AAFG">#REF!</definedName>
    <definedName name="AAFH" localSheetId="6">#REF!</definedName>
    <definedName name="AAFH" localSheetId="8">#REF!</definedName>
    <definedName name="AAFH">#REF!</definedName>
    <definedName name="AAFI" localSheetId="6">#REF!</definedName>
    <definedName name="AAFI" localSheetId="8">#REF!</definedName>
    <definedName name="AAFI">#REF!</definedName>
    <definedName name="AAFJ" localSheetId="6">#REF!</definedName>
    <definedName name="AAFJ" localSheetId="8">#REF!</definedName>
    <definedName name="AAFJ">#REF!</definedName>
    <definedName name="AAGA" localSheetId="6">#REF!</definedName>
    <definedName name="AAGA" localSheetId="8">#REF!</definedName>
    <definedName name="AAGA">#REF!</definedName>
    <definedName name="AAGB" localSheetId="6">#REF!</definedName>
    <definedName name="AAGB" localSheetId="8">#REF!</definedName>
    <definedName name="AAGB">#REF!</definedName>
    <definedName name="AAGC" localSheetId="6">#REF!</definedName>
    <definedName name="AAGC" localSheetId="8">#REF!</definedName>
    <definedName name="AAGC">#REF!</definedName>
    <definedName name="AAGD" localSheetId="6">#REF!</definedName>
    <definedName name="AAGD" localSheetId="8">#REF!</definedName>
    <definedName name="AAGD">#REF!</definedName>
    <definedName name="AAGE" localSheetId="6">#REF!</definedName>
    <definedName name="AAGE" localSheetId="8">#REF!</definedName>
    <definedName name="AAGE">#REF!</definedName>
    <definedName name="AAGF" localSheetId="6">#REF!</definedName>
    <definedName name="AAGF" localSheetId="8">#REF!</definedName>
    <definedName name="AAGF">#REF!</definedName>
    <definedName name="AAGG" localSheetId="6">#REF!</definedName>
    <definedName name="AAGG" localSheetId="8">#REF!</definedName>
    <definedName name="AAGG">#REF!</definedName>
    <definedName name="AAGH" localSheetId="6">#REF!</definedName>
    <definedName name="AAGH" localSheetId="8">#REF!</definedName>
    <definedName name="AAGH">#REF!</definedName>
    <definedName name="AAGI" localSheetId="6">#REF!</definedName>
    <definedName name="AAGI" localSheetId="8">#REF!</definedName>
    <definedName name="AAGI">#REF!</definedName>
    <definedName name="AAGJ" localSheetId="6">#REF!</definedName>
    <definedName name="AAGJ" localSheetId="8">#REF!</definedName>
    <definedName name="AAGJ">#REF!</definedName>
    <definedName name="AAHA" localSheetId="6">#REF!</definedName>
    <definedName name="AAHA" localSheetId="8">#REF!</definedName>
    <definedName name="AAHA">#REF!</definedName>
    <definedName name="AAHB" localSheetId="6">#REF!</definedName>
    <definedName name="AAHB" localSheetId="8">#REF!</definedName>
    <definedName name="AAHB">#REF!</definedName>
    <definedName name="AAHC" localSheetId="6">#REF!</definedName>
    <definedName name="AAHC" localSheetId="8">#REF!</definedName>
    <definedName name="AAHC">#REF!</definedName>
    <definedName name="AAHD" localSheetId="6">#REF!</definedName>
    <definedName name="AAHD" localSheetId="8">#REF!</definedName>
    <definedName name="AAHD">#REF!</definedName>
    <definedName name="AAHE" localSheetId="6">#REF!</definedName>
    <definedName name="AAHE" localSheetId="8">#REF!</definedName>
    <definedName name="AAHE">#REF!</definedName>
    <definedName name="AAHF" localSheetId="6">#REF!</definedName>
    <definedName name="AAHF" localSheetId="8">#REF!</definedName>
    <definedName name="AAHF">#REF!</definedName>
    <definedName name="AAHG" localSheetId="6">#REF!</definedName>
    <definedName name="AAHG" localSheetId="8">#REF!</definedName>
    <definedName name="AAHG">#REF!</definedName>
    <definedName name="AAHH" localSheetId="6">#REF!</definedName>
    <definedName name="AAHH" localSheetId="8">#REF!</definedName>
    <definedName name="AAHH">#REF!</definedName>
    <definedName name="AAHI" localSheetId="6">#REF!</definedName>
    <definedName name="AAHI" localSheetId="8">#REF!</definedName>
    <definedName name="AAHI">#REF!</definedName>
    <definedName name="AAHJ" localSheetId="6">#REF!</definedName>
    <definedName name="AAHJ" localSheetId="8">#REF!</definedName>
    <definedName name="AAHJ">#REF!</definedName>
    <definedName name="AAIA" localSheetId="6">#REF!</definedName>
    <definedName name="AAIA" localSheetId="8">#REF!</definedName>
    <definedName name="AAIA">#REF!</definedName>
    <definedName name="AAIB" localSheetId="6">#REF!</definedName>
    <definedName name="AAIB" localSheetId="8">#REF!</definedName>
    <definedName name="AAIB">#REF!</definedName>
    <definedName name="AAIC" localSheetId="6">#REF!</definedName>
    <definedName name="AAIC" localSheetId="8">#REF!</definedName>
    <definedName name="AAIC">#REF!</definedName>
    <definedName name="AAID" localSheetId="6">#REF!</definedName>
    <definedName name="AAID" localSheetId="8">#REF!</definedName>
    <definedName name="AAID">#REF!</definedName>
    <definedName name="AAIE" localSheetId="6">#REF!</definedName>
    <definedName name="AAIE" localSheetId="8">#REF!</definedName>
    <definedName name="AAIE">#REF!</definedName>
    <definedName name="AAIF" localSheetId="6">#REF!</definedName>
    <definedName name="AAIF" localSheetId="8">#REF!</definedName>
    <definedName name="AAIF">#REF!</definedName>
    <definedName name="AAIG" localSheetId="6">#REF!</definedName>
    <definedName name="AAIG" localSheetId="8">#REF!</definedName>
    <definedName name="AAIG">#REF!</definedName>
    <definedName name="AAIH" localSheetId="6">#REF!</definedName>
    <definedName name="AAIH" localSheetId="8">#REF!</definedName>
    <definedName name="AAIH">#REF!</definedName>
    <definedName name="AAII" localSheetId="6">#REF!</definedName>
    <definedName name="AAII" localSheetId="8">#REF!</definedName>
    <definedName name="AAII">#REF!</definedName>
    <definedName name="AAIJ" localSheetId="6">#REF!</definedName>
    <definedName name="AAIJ" localSheetId="8">#REF!</definedName>
    <definedName name="AAIJ">#REF!</definedName>
    <definedName name="AAJA" localSheetId="6">#REF!</definedName>
    <definedName name="AAJA" localSheetId="8">#REF!</definedName>
    <definedName name="AAJA">#REF!</definedName>
    <definedName name="AAJB" localSheetId="6">#REF!</definedName>
    <definedName name="AAJB" localSheetId="8">#REF!</definedName>
    <definedName name="AAJB">#REF!</definedName>
    <definedName name="AAJC" localSheetId="6">#REF!</definedName>
    <definedName name="AAJC" localSheetId="8">#REF!</definedName>
    <definedName name="AAJC">#REF!</definedName>
    <definedName name="AAJD" localSheetId="6">#REF!</definedName>
    <definedName name="AAJD" localSheetId="8">#REF!</definedName>
    <definedName name="AAJD">#REF!</definedName>
    <definedName name="AAJE" localSheetId="6">#REF!</definedName>
    <definedName name="AAJE" localSheetId="8">#REF!</definedName>
    <definedName name="AAJE">#REF!</definedName>
    <definedName name="AAJF" localSheetId="6">#REF!</definedName>
    <definedName name="AAJF" localSheetId="8">#REF!</definedName>
    <definedName name="AAJF">#REF!</definedName>
    <definedName name="AAJG" localSheetId="6">#REF!</definedName>
    <definedName name="AAJG" localSheetId="8">#REF!</definedName>
    <definedName name="AAJG">#REF!</definedName>
    <definedName name="AAJH" localSheetId="6">#REF!</definedName>
    <definedName name="AAJH" localSheetId="8">#REF!</definedName>
    <definedName name="AAJH">#REF!</definedName>
    <definedName name="AAJI" localSheetId="6">#REF!</definedName>
    <definedName name="AAJI" localSheetId="8">#REF!</definedName>
    <definedName name="AAJI">#REF!</definedName>
    <definedName name="AAJJ" localSheetId="6">#REF!</definedName>
    <definedName name="AAJJ" localSheetId="8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8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8">#REF!</definedName>
    <definedName name="ABAA" localSheetId="5">#REF!</definedName>
    <definedName name="ABAA">#REF!</definedName>
    <definedName name="ABAB" localSheetId="6">#REF!</definedName>
    <definedName name="ABAB" localSheetId="8">#REF!</definedName>
    <definedName name="ABAB">#REF!</definedName>
    <definedName name="ABAC" localSheetId="6">#REF!</definedName>
    <definedName name="ABAC" localSheetId="8">#REF!</definedName>
    <definedName name="ABAC">#REF!</definedName>
    <definedName name="ABAD" localSheetId="6">#REF!</definedName>
    <definedName name="ABAD" localSheetId="8">#REF!</definedName>
    <definedName name="ABAD">#REF!</definedName>
    <definedName name="ABAE" localSheetId="6">#REF!</definedName>
    <definedName name="ABAE" localSheetId="8">#REF!</definedName>
    <definedName name="ABAE">#REF!</definedName>
    <definedName name="ABAF" localSheetId="6">#REF!</definedName>
    <definedName name="ABAF" localSheetId="8">#REF!</definedName>
    <definedName name="ABAF">#REF!</definedName>
    <definedName name="ABAG" localSheetId="6">#REF!</definedName>
    <definedName name="ABAG" localSheetId="8">#REF!</definedName>
    <definedName name="ABAG">#REF!</definedName>
    <definedName name="ABAH" localSheetId="6">#REF!</definedName>
    <definedName name="ABAH" localSheetId="8">#REF!</definedName>
    <definedName name="ABAH">#REF!</definedName>
    <definedName name="ABAI" localSheetId="6">#REF!</definedName>
    <definedName name="ABAI" localSheetId="8">#REF!</definedName>
    <definedName name="ABAI">#REF!</definedName>
    <definedName name="ABAJ" localSheetId="6">#REF!</definedName>
    <definedName name="ABAJ" localSheetId="8">#REF!</definedName>
    <definedName name="ABAJ">#REF!</definedName>
    <definedName name="ABBA" localSheetId="6">#REF!</definedName>
    <definedName name="ABBA" localSheetId="8">#REF!</definedName>
    <definedName name="ABBA">#REF!</definedName>
    <definedName name="ABBB" localSheetId="6">#REF!</definedName>
    <definedName name="ABBB" localSheetId="8">#REF!</definedName>
    <definedName name="ABBB">#REF!</definedName>
    <definedName name="ABBC" localSheetId="6">#REF!</definedName>
    <definedName name="ABBC" localSheetId="8">#REF!</definedName>
    <definedName name="ABBC">#REF!</definedName>
    <definedName name="ABBD" localSheetId="6">#REF!</definedName>
    <definedName name="ABBD" localSheetId="8">#REF!</definedName>
    <definedName name="ABBD">#REF!</definedName>
    <definedName name="ABBE" localSheetId="6">#REF!</definedName>
    <definedName name="ABBE" localSheetId="8">#REF!</definedName>
    <definedName name="ABBE">#REF!</definedName>
    <definedName name="ABBF" localSheetId="6">#REF!</definedName>
    <definedName name="ABBF" localSheetId="8">#REF!</definedName>
    <definedName name="ABBF">#REF!</definedName>
    <definedName name="ABBG" localSheetId="6">#REF!</definedName>
    <definedName name="ABBG" localSheetId="8">#REF!</definedName>
    <definedName name="ABBG">#REF!</definedName>
    <definedName name="ABBH" localSheetId="6">#REF!</definedName>
    <definedName name="ABBH" localSheetId="8">#REF!</definedName>
    <definedName name="ABBH">#REF!</definedName>
    <definedName name="ABBI" localSheetId="6">#REF!</definedName>
    <definedName name="ABBI" localSheetId="8">#REF!</definedName>
    <definedName name="ABBI">#REF!</definedName>
    <definedName name="ABBJ" localSheetId="6">#REF!</definedName>
    <definedName name="ABBJ" localSheetId="8">#REF!</definedName>
    <definedName name="ABBJ">#REF!</definedName>
    <definedName name="ABC" localSheetId="6">#REF!</definedName>
    <definedName name="ABC" localSheetId="8">#REF!</definedName>
    <definedName name="ABC">#REF!</definedName>
    <definedName name="ABCA" localSheetId="6">#REF!</definedName>
    <definedName name="ABCA" localSheetId="8">#REF!</definedName>
    <definedName name="ABCA">#REF!</definedName>
    <definedName name="ABCB" localSheetId="6">#REF!</definedName>
    <definedName name="ABCB" localSheetId="8">#REF!</definedName>
    <definedName name="ABCB">#REF!</definedName>
    <definedName name="ABCC" localSheetId="6">#REF!</definedName>
    <definedName name="ABCC" localSheetId="8">#REF!</definedName>
    <definedName name="ABCC">#REF!</definedName>
    <definedName name="ABCD">[15]x!$B$100:$B$101</definedName>
    <definedName name="ABCE" localSheetId="6">#REF!</definedName>
    <definedName name="ABCE" localSheetId="8">#REF!</definedName>
    <definedName name="ABCE" localSheetId="5">#REF!</definedName>
    <definedName name="ABCE">#REF!</definedName>
    <definedName name="ABCF" localSheetId="6">#REF!</definedName>
    <definedName name="ABCF" localSheetId="8">#REF!</definedName>
    <definedName name="ABCF">#REF!</definedName>
    <definedName name="ABCG" localSheetId="6">#REF!</definedName>
    <definedName name="ABCG" localSheetId="8">#REF!</definedName>
    <definedName name="ABCG">#REF!</definedName>
    <definedName name="ABCH" localSheetId="6">#REF!</definedName>
    <definedName name="ABCH" localSheetId="8">#REF!</definedName>
    <definedName name="ABCH">#REF!</definedName>
    <definedName name="ABCI" localSheetId="6">#REF!</definedName>
    <definedName name="ABCI" localSheetId="8">#REF!</definedName>
    <definedName name="ABCI">#REF!</definedName>
    <definedName name="ABCJ" localSheetId="6">#REF!</definedName>
    <definedName name="ABCJ" localSheetId="8">#REF!</definedName>
    <definedName name="ABCJ">#REF!</definedName>
    <definedName name="ABDA" localSheetId="6">#REF!</definedName>
    <definedName name="ABDA" localSheetId="8">#REF!</definedName>
    <definedName name="ABDA">#REF!</definedName>
    <definedName name="ABDB" localSheetId="6">#REF!</definedName>
    <definedName name="ABDB" localSheetId="8">#REF!</definedName>
    <definedName name="ABDB">#REF!</definedName>
    <definedName name="ABDC" localSheetId="6">#REF!</definedName>
    <definedName name="ABDC" localSheetId="8">#REF!</definedName>
    <definedName name="ABDC">#REF!</definedName>
    <definedName name="ABDD" localSheetId="6">#REF!</definedName>
    <definedName name="ABDD" localSheetId="8">#REF!</definedName>
    <definedName name="ABDD">#REF!</definedName>
    <definedName name="ABDE" localSheetId="6">#REF!</definedName>
    <definedName name="ABDE" localSheetId="8">#REF!</definedName>
    <definedName name="ABDE">#REF!</definedName>
    <definedName name="ABDF" localSheetId="6">#REF!</definedName>
    <definedName name="ABDF" localSheetId="8">#REF!</definedName>
    <definedName name="ABDF">#REF!</definedName>
    <definedName name="ABDG" localSheetId="6">#REF!</definedName>
    <definedName name="ABDG" localSheetId="8">#REF!</definedName>
    <definedName name="ABDG">#REF!</definedName>
    <definedName name="ABDH" localSheetId="6">#REF!</definedName>
    <definedName name="ABDH" localSheetId="8">#REF!</definedName>
    <definedName name="ABDH">#REF!</definedName>
    <definedName name="ABDI" localSheetId="6">#REF!</definedName>
    <definedName name="ABDI" localSheetId="8">#REF!</definedName>
    <definedName name="ABDI">#REF!</definedName>
    <definedName name="ABDJ" localSheetId="6">#REF!</definedName>
    <definedName name="ABDJ" localSheetId="8">#REF!</definedName>
    <definedName name="ABDJ">#REF!</definedName>
    <definedName name="ABEA" localSheetId="6">#REF!</definedName>
    <definedName name="ABEA" localSheetId="8">#REF!</definedName>
    <definedName name="ABEA">#REF!</definedName>
    <definedName name="ABEB" localSheetId="6">#REF!</definedName>
    <definedName name="ABEB" localSheetId="8">#REF!</definedName>
    <definedName name="ABEB">#REF!</definedName>
    <definedName name="ABEC" localSheetId="6">#REF!</definedName>
    <definedName name="ABEC" localSheetId="8">#REF!</definedName>
    <definedName name="ABEC">#REF!</definedName>
    <definedName name="ABED" localSheetId="6">#REF!</definedName>
    <definedName name="ABED" localSheetId="8">#REF!</definedName>
    <definedName name="ABED">#REF!</definedName>
    <definedName name="ABEE" localSheetId="6">#REF!</definedName>
    <definedName name="ABEE" localSheetId="8">#REF!</definedName>
    <definedName name="ABEE">#REF!</definedName>
    <definedName name="ABEF" localSheetId="6">#REF!</definedName>
    <definedName name="ABEF" localSheetId="8">#REF!</definedName>
    <definedName name="ABEF">#REF!</definedName>
    <definedName name="ABEG" localSheetId="6">#REF!</definedName>
    <definedName name="ABEG" localSheetId="8">#REF!</definedName>
    <definedName name="ABEG">#REF!</definedName>
    <definedName name="ABEH" localSheetId="6">#REF!</definedName>
    <definedName name="ABEH" localSheetId="8">#REF!</definedName>
    <definedName name="ABEH">#REF!</definedName>
    <definedName name="ABEI" localSheetId="6">#REF!</definedName>
    <definedName name="ABEI" localSheetId="8">#REF!</definedName>
    <definedName name="ABEI">#REF!</definedName>
    <definedName name="ABEJ" localSheetId="6">#REF!</definedName>
    <definedName name="ABEJ" localSheetId="8">#REF!</definedName>
    <definedName name="ABEJ">#REF!</definedName>
    <definedName name="ABFA" localSheetId="6">#REF!</definedName>
    <definedName name="ABFA" localSheetId="8">#REF!</definedName>
    <definedName name="ABFA">#REF!</definedName>
    <definedName name="ABFB" localSheetId="6">#REF!</definedName>
    <definedName name="ABFB" localSheetId="8">#REF!</definedName>
    <definedName name="ABFB">#REF!</definedName>
    <definedName name="ABFC" localSheetId="6">#REF!</definedName>
    <definedName name="ABFC" localSheetId="8">#REF!</definedName>
    <definedName name="ABFC">#REF!</definedName>
    <definedName name="ABFD" localSheetId="6">#REF!</definedName>
    <definedName name="ABFD" localSheetId="8">#REF!</definedName>
    <definedName name="ABFD">#REF!</definedName>
    <definedName name="ABFE" localSheetId="6">#REF!</definedName>
    <definedName name="ABFE" localSheetId="8">#REF!</definedName>
    <definedName name="ABFE">#REF!</definedName>
    <definedName name="ABFF" localSheetId="6">#REF!</definedName>
    <definedName name="ABFF" localSheetId="8">#REF!</definedName>
    <definedName name="ABFF">#REF!</definedName>
    <definedName name="ABFG" localSheetId="6">#REF!</definedName>
    <definedName name="ABFG" localSheetId="8">#REF!</definedName>
    <definedName name="ABFG">#REF!</definedName>
    <definedName name="ABFH" localSheetId="6">#REF!</definedName>
    <definedName name="ABFH" localSheetId="8">#REF!</definedName>
    <definedName name="ABFH">#REF!</definedName>
    <definedName name="ABFI" localSheetId="6">#REF!</definedName>
    <definedName name="ABFI" localSheetId="8">#REF!</definedName>
    <definedName name="ABFI">#REF!</definedName>
    <definedName name="ABFJ" localSheetId="6">#REF!</definedName>
    <definedName name="ABFJ" localSheetId="8">#REF!</definedName>
    <definedName name="ABFJ">#REF!</definedName>
    <definedName name="ABGA" localSheetId="6">#REF!</definedName>
    <definedName name="ABGA" localSheetId="8">#REF!</definedName>
    <definedName name="ABGA">#REF!</definedName>
    <definedName name="ABGB" localSheetId="6">#REF!</definedName>
    <definedName name="ABGB" localSheetId="8">#REF!</definedName>
    <definedName name="ABGB">#REF!</definedName>
    <definedName name="ABGC" localSheetId="6">#REF!</definedName>
    <definedName name="ABGC" localSheetId="8">#REF!</definedName>
    <definedName name="ABGC">#REF!</definedName>
    <definedName name="ABGD" localSheetId="6">#REF!</definedName>
    <definedName name="ABGD" localSheetId="8">#REF!</definedName>
    <definedName name="ABGD">#REF!</definedName>
    <definedName name="ABGE" localSheetId="6">#REF!</definedName>
    <definedName name="ABGE" localSheetId="8">#REF!</definedName>
    <definedName name="ABGE">#REF!</definedName>
    <definedName name="ABGF" localSheetId="6">#REF!</definedName>
    <definedName name="ABGF" localSheetId="8">#REF!</definedName>
    <definedName name="ABGF">#REF!</definedName>
    <definedName name="ABGG" localSheetId="6">#REF!</definedName>
    <definedName name="ABGG" localSheetId="8">#REF!</definedName>
    <definedName name="ABGG">#REF!</definedName>
    <definedName name="ABGH" localSheetId="6">#REF!</definedName>
    <definedName name="ABGH" localSheetId="8">#REF!</definedName>
    <definedName name="ABGH">#REF!</definedName>
    <definedName name="ABGI" localSheetId="6">#REF!</definedName>
    <definedName name="ABGI" localSheetId="8">#REF!</definedName>
    <definedName name="ABGI">#REF!</definedName>
    <definedName name="ABGJ" localSheetId="6">#REF!</definedName>
    <definedName name="ABGJ" localSheetId="8">#REF!</definedName>
    <definedName name="ABGJ">#REF!</definedName>
    <definedName name="ABHA" localSheetId="6">#REF!</definedName>
    <definedName name="ABHA" localSheetId="8">#REF!</definedName>
    <definedName name="ABHA">#REF!</definedName>
    <definedName name="ABHB" localSheetId="6">#REF!</definedName>
    <definedName name="ABHB" localSheetId="8">#REF!</definedName>
    <definedName name="ABHB">#REF!</definedName>
    <definedName name="ABHC" localSheetId="6">#REF!</definedName>
    <definedName name="ABHC" localSheetId="8">#REF!</definedName>
    <definedName name="ABHC">#REF!</definedName>
    <definedName name="ABHD" localSheetId="6">#REF!</definedName>
    <definedName name="ABHD" localSheetId="8">#REF!</definedName>
    <definedName name="ABHD">#REF!</definedName>
    <definedName name="ABHE" localSheetId="6">#REF!</definedName>
    <definedName name="ABHE" localSheetId="8">#REF!</definedName>
    <definedName name="ABHE">#REF!</definedName>
    <definedName name="ABHF" localSheetId="6">#REF!</definedName>
    <definedName name="ABHF" localSheetId="8">#REF!</definedName>
    <definedName name="ABHF">#REF!</definedName>
    <definedName name="ABHG" localSheetId="6">#REF!</definedName>
    <definedName name="ABHG" localSheetId="8">#REF!</definedName>
    <definedName name="ABHG">#REF!</definedName>
    <definedName name="ABHH" localSheetId="6">#REF!</definedName>
    <definedName name="ABHH" localSheetId="8">#REF!</definedName>
    <definedName name="ABHH">#REF!</definedName>
    <definedName name="ABHI" localSheetId="6">#REF!</definedName>
    <definedName name="ABHI" localSheetId="8">#REF!</definedName>
    <definedName name="ABHI">#REF!</definedName>
    <definedName name="ABHJ" localSheetId="6">#REF!</definedName>
    <definedName name="ABHJ" localSheetId="8">#REF!</definedName>
    <definedName name="ABHJ">#REF!</definedName>
    <definedName name="ABIA" localSheetId="6">#REF!</definedName>
    <definedName name="ABIA" localSheetId="8">#REF!</definedName>
    <definedName name="ABIA">#REF!</definedName>
    <definedName name="ABIB" localSheetId="6">#REF!</definedName>
    <definedName name="ABIB" localSheetId="8">#REF!</definedName>
    <definedName name="ABIB">#REF!</definedName>
    <definedName name="ABIC" localSheetId="6">#REF!</definedName>
    <definedName name="ABIC" localSheetId="8">#REF!</definedName>
    <definedName name="ABIC">#REF!</definedName>
    <definedName name="ABID" localSheetId="6">#REF!</definedName>
    <definedName name="ABID" localSheetId="8">#REF!</definedName>
    <definedName name="ABID">#REF!</definedName>
    <definedName name="ABIE" localSheetId="6">#REF!</definedName>
    <definedName name="ABIE" localSheetId="8">#REF!</definedName>
    <definedName name="ABIE">#REF!</definedName>
    <definedName name="ABIF" localSheetId="6">#REF!</definedName>
    <definedName name="ABIF" localSheetId="8">#REF!</definedName>
    <definedName name="ABIF">#REF!</definedName>
    <definedName name="ABIG" localSheetId="6">#REF!</definedName>
    <definedName name="ABIG" localSheetId="8">#REF!</definedName>
    <definedName name="ABIG">#REF!</definedName>
    <definedName name="ABIH" localSheetId="6">#REF!</definedName>
    <definedName name="ABIH" localSheetId="8">#REF!</definedName>
    <definedName name="ABIH">#REF!</definedName>
    <definedName name="ABII" localSheetId="6">#REF!</definedName>
    <definedName name="ABII" localSheetId="8">#REF!</definedName>
    <definedName name="ABII">#REF!</definedName>
    <definedName name="ABIJ" localSheetId="6">#REF!</definedName>
    <definedName name="ABIJ" localSheetId="8">#REF!</definedName>
    <definedName name="ABIJ">#REF!</definedName>
    <definedName name="ABJA" localSheetId="6">#REF!</definedName>
    <definedName name="ABJA" localSheetId="8">#REF!</definedName>
    <definedName name="ABJA">#REF!</definedName>
    <definedName name="ABJAD">[16]MEMO!$A$1:$B$65536</definedName>
    <definedName name="ABJB" localSheetId="6">#REF!</definedName>
    <definedName name="ABJB" localSheetId="8">#REF!</definedName>
    <definedName name="ABJB" localSheetId="5">#REF!</definedName>
    <definedName name="ABJB">#REF!</definedName>
    <definedName name="ABJC" localSheetId="6">#REF!</definedName>
    <definedName name="ABJC" localSheetId="8">#REF!</definedName>
    <definedName name="ABJC">#REF!</definedName>
    <definedName name="ABJD" localSheetId="6">#REF!</definedName>
    <definedName name="ABJD" localSheetId="8">#REF!</definedName>
    <definedName name="ABJD">#REF!</definedName>
    <definedName name="ABJE" localSheetId="6">#REF!</definedName>
    <definedName name="ABJE" localSheetId="8">#REF!</definedName>
    <definedName name="ABJE">#REF!</definedName>
    <definedName name="ABJF" localSheetId="6">#REF!</definedName>
    <definedName name="ABJF" localSheetId="8">#REF!</definedName>
    <definedName name="ABJF">#REF!</definedName>
    <definedName name="ABJG" localSheetId="6">#REF!</definedName>
    <definedName name="ABJG" localSheetId="8">#REF!</definedName>
    <definedName name="ABJG">#REF!</definedName>
    <definedName name="ABJH" localSheetId="6">#REF!</definedName>
    <definedName name="ABJH" localSheetId="8">#REF!</definedName>
    <definedName name="ABJH">#REF!</definedName>
    <definedName name="ABJI" localSheetId="6">#REF!</definedName>
    <definedName name="ABJI" localSheetId="8">#REF!</definedName>
    <definedName name="ABJI">#REF!</definedName>
    <definedName name="ABJJ" localSheetId="6">#REF!</definedName>
    <definedName name="ABJJ" localSheetId="8">#REF!</definedName>
    <definedName name="ABJJ">#REF!</definedName>
    <definedName name="ABSW" localSheetId="6">#REF!</definedName>
    <definedName name="ABSW" localSheetId="8">#REF!</definedName>
    <definedName name="ABSW">#REF!</definedName>
    <definedName name="acaa" localSheetId="6">#REF!</definedName>
    <definedName name="acaa" localSheetId="8">#REF!</definedName>
    <definedName name="acaa">#REF!</definedName>
    <definedName name="ACAB" localSheetId="6">#REF!</definedName>
    <definedName name="ACAB" localSheetId="8">#REF!</definedName>
    <definedName name="ACAB">#REF!</definedName>
    <definedName name="ACAC" localSheetId="6">#REF!</definedName>
    <definedName name="ACAC" localSheetId="8">#REF!</definedName>
    <definedName name="ACAC">#REF!</definedName>
    <definedName name="acad" localSheetId="6">#REF!</definedName>
    <definedName name="acad" localSheetId="8">#REF!</definedName>
    <definedName name="acad">#REF!</definedName>
    <definedName name="acae" localSheetId="6">#REF!</definedName>
    <definedName name="acae" localSheetId="8">#REF!</definedName>
    <definedName name="acae">#REF!</definedName>
    <definedName name="acaf" localSheetId="6">#REF!</definedName>
    <definedName name="acaf" localSheetId="8">#REF!</definedName>
    <definedName name="acaf">#REF!</definedName>
    <definedName name="acag" localSheetId="6">#REF!</definedName>
    <definedName name="acag" localSheetId="8">#REF!</definedName>
    <definedName name="acag">#REF!</definedName>
    <definedName name="ACAH" localSheetId="6">#REF!</definedName>
    <definedName name="ACAH" localSheetId="8">#REF!</definedName>
    <definedName name="ACAH">#REF!</definedName>
    <definedName name="ACAI" localSheetId="6">#REF!</definedName>
    <definedName name="ACAI" localSheetId="8">#REF!</definedName>
    <definedName name="ACAI">#REF!</definedName>
    <definedName name="ACAJ" localSheetId="6">#REF!</definedName>
    <definedName name="ACAJ" localSheetId="8">#REF!</definedName>
    <definedName name="ACAJ">#REF!</definedName>
    <definedName name="ACBA" localSheetId="6">#REF!</definedName>
    <definedName name="ACBA" localSheetId="8">#REF!</definedName>
    <definedName name="ACBA">#REF!</definedName>
    <definedName name="ACBB" localSheetId="6">#REF!</definedName>
    <definedName name="ACBB" localSheetId="8">#REF!</definedName>
    <definedName name="ACBB">#REF!</definedName>
    <definedName name="ACBC" localSheetId="6">#REF!</definedName>
    <definedName name="ACBC" localSheetId="8">#REF!</definedName>
    <definedName name="ACBC">#REF!</definedName>
    <definedName name="ACBD" localSheetId="6">#REF!</definedName>
    <definedName name="ACBD" localSheetId="8">#REF!</definedName>
    <definedName name="ACBD">#REF!</definedName>
    <definedName name="acbe" localSheetId="6">#REF!</definedName>
    <definedName name="acbe" localSheetId="8">#REF!</definedName>
    <definedName name="acbe">#REF!</definedName>
    <definedName name="ACBF" localSheetId="6">#REF!</definedName>
    <definedName name="ACBF" localSheetId="8">#REF!</definedName>
    <definedName name="ACBF">#REF!</definedName>
    <definedName name="ACBG" localSheetId="6">#REF!</definedName>
    <definedName name="ACBG" localSheetId="8">#REF!</definedName>
    <definedName name="ACBG">#REF!</definedName>
    <definedName name="ACBH" localSheetId="6">#REF!</definedName>
    <definedName name="ACBH" localSheetId="8">#REF!</definedName>
    <definedName name="ACBH">#REF!</definedName>
    <definedName name="ACBI" localSheetId="6">#REF!</definedName>
    <definedName name="ACBI" localSheetId="8">#REF!</definedName>
    <definedName name="ACBI">#REF!</definedName>
    <definedName name="ACBJ" localSheetId="6">#REF!</definedName>
    <definedName name="ACBJ" localSheetId="8">#REF!</definedName>
    <definedName name="ACBJ">#REF!</definedName>
    <definedName name="ACCA" localSheetId="6">#REF!</definedName>
    <definedName name="ACCA" localSheetId="8">#REF!</definedName>
    <definedName name="ACCA">#REF!</definedName>
    <definedName name="ACCB" localSheetId="6">#REF!</definedName>
    <definedName name="ACCB" localSheetId="8">#REF!</definedName>
    <definedName name="ACCB">#REF!</definedName>
    <definedName name="ACCC" localSheetId="6">#REF!</definedName>
    <definedName name="ACCC" localSheetId="8">#REF!</definedName>
    <definedName name="ACCC">#REF!</definedName>
    <definedName name="ACCD" localSheetId="6">#REF!</definedName>
    <definedName name="ACCD" localSheetId="8">#REF!</definedName>
    <definedName name="ACCD">#REF!</definedName>
    <definedName name="ACCE" localSheetId="6">#REF!</definedName>
    <definedName name="ACCE" localSheetId="8">#REF!</definedName>
    <definedName name="ACCE">#REF!</definedName>
    <definedName name="ACCF" localSheetId="6">#REF!</definedName>
    <definedName name="ACCF" localSheetId="8">#REF!</definedName>
    <definedName name="ACCF">#REF!</definedName>
    <definedName name="ACCG" localSheetId="6">#REF!</definedName>
    <definedName name="ACCG" localSheetId="8">#REF!</definedName>
    <definedName name="ACCG">#REF!</definedName>
    <definedName name="ACCH" localSheetId="6">#REF!</definedName>
    <definedName name="ACCH" localSheetId="8">#REF!</definedName>
    <definedName name="ACCH">#REF!</definedName>
    <definedName name="ACCI" localSheetId="6">#REF!</definedName>
    <definedName name="ACCI" localSheetId="8">#REF!</definedName>
    <definedName name="ACCI">#REF!</definedName>
    <definedName name="ACCJ" localSheetId="6">#REF!</definedName>
    <definedName name="ACCJ" localSheetId="8">#REF!</definedName>
    <definedName name="ACCJ">#REF!</definedName>
    <definedName name="ACDA" localSheetId="6">#REF!</definedName>
    <definedName name="ACDA" localSheetId="8">#REF!</definedName>
    <definedName name="ACDA">#REF!</definedName>
    <definedName name="ACDB" localSheetId="6">#REF!</definedName>
    <definedName name="ACDB" localSheetId="8">#REF!</definedName>
    <definedName name="ACDB">#REF!</definedName>
    <definedName name="ACDC" localSheetId="6">#REF!</definedName>
    <definedName name="ACDC" localSheetId="8">#REF!</definedName>
    <definedName name="ACDC">#REF!</definedName>
    <definedName name="ACDD" localSheetId="6">#REF!</definedName>
    <definedName name="ACDD" localSheetId="8">#REF!</definedName>
    <definedName name="ACDD">#REF!</definedName>
    <definedName name="ACDE" localSheetId="6">#REF!</definedName>
    <definedName name="ACDE" localSheetId="8">#REF!</definedName>
    <definedName name="ACDE">#REF!</definedName>
    <definedName name="ACDF" localSheetId="6">#REF!</definedName>
    <definedName name="ACDF" localSheetId="8">#REF!</definedName>
    <definedName name="ACDF">#REF!</definedName>
    <definedName name="ACDG" localSheetId="6">#REF!</definedName>
    <definedName name="ACDG" localSheetId="8">#REF!</definedName>
    <definedName name="ACDG">#REF!</definedName>
    <definedName name="ACDH" localSheetId="6">#REF!</definedName>
    <definedName name="ACDH" localSheetId="8">#REF!</definedName>
    <definedName name="ACDH">#REF!</definedName>
    <definedName name="ACDI" localSheetId="6">#REF!</definedName>
    <definedName name="ACDI" localSheetId="8">#REF!</definedName>
    <definedName name="ACDI">#REF!</definedName>
    <definedName name="ACDJ" localSheetId="6">#REF!</definedName>
    <definedName name="ACDJ" localSheetId="8">#REF!</definedName>
    <definedName name="ACDJ">#REF!</definedName>
    <definedName name="ACEA" localSheetId="6">#REF!</definedName>
    <definedName name="ACEA" localSheetId="8">#REF!</definedName>
    <definedName name="ACEA">#REF!</definedName>
    <definedName name="ACEB" localSheetId="6">#REF!</definedName>
    <definedName name="ACEB" localSheetId="8">#REF!</definedName>
    <definedName name="ACEB">#REF!</definedName>
    <definedName name="ACEC" localSheetId="6">#REF!</definedName>
    <definedName name="ACEC" localSheetId="8">#REF!</definedName>
    <definedName name="ACEC">#REF!</definedName>
    <definedName name="ACED" localSheetId="6">#REF!</definedName>
    <definedName name="ACED" localSheetId="8">#REF!</definedName>
    <definedName name="ACED">#REF!</definedName>
    <definedName name="ACEE" localSheetId="6">#REF!</definedName>
    <definedName name="ACEE" localSheetId="8">#REF!</definedName>
    <definedName name="ACEE">#REF!</definedName>
    <definedName name="ACEF" localSheetId="6">#REF!</definedName>
    <definedName name="ACEF" localSheetId="8">#REF!</definedName>
    <definedName name="ACEF">#REF!</definedName>
    <definedName name="ACEG" localSheetId="6">#REF!</definedName>
    <definedName name="ACEG" localSheetId="8">#REF!</definedName>
    <definedName name="ACEG">#REF!</definedName>
    <definedName name="ACEH" localSheetId="6">#REF!</definedName>
    <definedName name="ACEH" localSheetId="8">#REF!</definedName>
    <definedName name="ACEH">#REF!</definedName>
    <definedName name="ACEI" localSheetId="6">#REF!</definedName>
    <definedName name="ACEI" localSheetId="8">#REF!</definedName>
    <definedName name="ACEI">#REF!</definedName>
    <definedName name="ACEJ" localSheetId="6">#REF!</definedName>
    <definedName name="ACEJ" localSheetId="8">#REF!</definedName>
    <definedName name="ACEJ">#REF!</definedName>
    <definedName name="ACFA" localSheetId="6">#REF!</definedName>
    <definedName name="ACFA" localSheetId="8">#REF!</definedName>
    <definedName name="ACFA">#REF!</definedName>
    <definedName name="ACFB" localSheetId="6">#REF!</definedName>
    <definedName name="ACFB" localSheetId="8">#REF!</definedName>
    <definedName name="ACFB">#REF!</definedName>
    <definedName name="ACFC" localSheetId="6">#REF!</definedName>
    <definedName name="ACFC" localSheetId="8">#REF!</definedName>
    <definedName name="ACFC">#REF!</definedName>
    <definedName name="ACFD" localSheetId="6">#REF!</definedName>
    <definedName name="ACFD" localSheetId="8">#REF!</definedName>
    <definedName name="ACFD">#REF!</definedName>
    <definedName name="ACFE" localSheetId="6">#REF!</definedName>
    <definedName name="ACFE" localSheetId="8">#REF!</definedName>
    <definedName name="ACFE">#REF!</definedName>
    <definedName name="ACFF" localSheetId="6">#REF!</definedName>
    <definedName name="ACFF" localSheetId="8">#REF!</definedName>
    <definedName name="ACFF">#REF!</definedName>
    <definedName name="ACFG" localSheetId="6">#REF!</definedName>
    <definedName name="ACFG" localSheetId="8">#REF!</definedName>
    <definedName name="ACFG">#REF!</definedName>
    <definedName name="ACFH" localSheetId="6">#REF!</definedName>
    <definedName name="ACFH" localSheetId="8">#REF!</definedName>
    <definedName name="ACFH">#REF!</definedName>
    <definedName name="ACFI" localSheetId="6">#REF!</definedName>
    <definedName name="ACFI" localSheetId="8">#REF!</definedName>
    <definedName name="ACFI">#REF!</definedName>
    <definedName name="ACFJ" localSheetId="6">#REF!</definedName>
    <definedName name="ACFJ" localSheetId="8">#REF!</definedName>
    <definedName name="ACFJ">#REF!</definedName>
    <definedName name="ACGA" localSheetId="6">#REF!</definedName>
    <definedName name="ACGA" localSheetId="8">#REF!</definedName>
    <definedName name="ACGA">#REF!</definedName>
    <definedName name="ACGB" localSheetId="6">#REF!</definedName>
    <definedName name="ACGB" localSheetId="8">#REF!</definedName>
    <definedName name="ACGB">#REF!</definedName>
    <definedName name="ACGC" localSheetId="6">#REF!</definedName>
    <definedName name="ACGC" localSheetId="8">#REF!</definedName>
    <definedName name="ACGC">#REF!</definedName>
    <definedName name="ACGD" localSheetId="6">#REF!</definedName>
    <definedName name="ACGD" localSheetId="8">#REF!</definedName>
    <definedName name="ACGD">#REF!</definedName>
    <definedName name="ACGE" localSheetId="6">#REF!</definedName>
    <definedName name="ACGE" localSheetId="8">#REF!</definedName>
    <definedName name="ACGE">#REF!</definedName>
    <definedName name="ACGF" localSheetId="6">#REF!</definedName>
    <definedName name="ACGF" localSheetId="8">#REF!</definedName>
    <definedName name="ACGF">#REF!</definedName>
    <definedName name="ACGG" localSheetId="6">#REF!</definedName>
    <definedName name="ACGG" localSheetId="8">#REF!</definedName>
    <definedName name="ACGG">#REF!</definedName>
    <definedName name="ACGH" localSheetId="6">#REF!</definedName>
    <definedName name="ACGH" localSheetId="8">#REF!</definedName>
    <definedName name="ACGH">#REF!</definedName>
    <definedName name="ACGI" localSheetId="6">#REF!</definedName>
    <definedName name="ACGI" localSheetId="8">#REF!</definedName>
    <definedName name="ACGI">#REF!</definedName>
    <definedName name="ACGJ" localSheetId="6">#REF!</definedName>
    <definedName name="ACGJ" localSheetId="8">#REF!</definedName>
    <definedName name="ACGJ">#REF!</definedName>
    <definedName name="ACHA" localSheetId="6">#REF!</definedName>
    <definedName name="ACHA" localSheetId="8">#REF!</definedName>
    <definedName name="ACHA">#REF!</definedName>
    <definedName name="ACHB" localSheetId="6">#REF!</definedName>
    <definedName name="ACHB" localSheetId="8">#REF!</definedName>
    <definedName name="ACHB">#REF!</definedName>
    <definedName name="ACHC" localSheetId="6">#REF!</definedName>
    <definedName name="ACHC" localSheetId="8">#REF!</definedName>
    <definedName name="ACHC">#REF!</definedName>
    <definedName name="ACHD" localSheetId="6">#REF!</definedName>
    <definedName name="ACHD" localSheetId="8">#REF!</definedName>
    <definedName name="ACHD">#REF!</definedName>
    <definedName name="ACHE" localSheetId="6">#REF!</definedName>
    <definedName name="ACHE" localSheetId="8">#REF!</definedName>
    <definedName name="ACHE">#REF!</definedName>
    <definedName name="ACHF" localSheetId="6">#REF!</definedName>
    <definedName name="ACHF" localSheetId="8">#REF!</definedName>
    <definedName name="ACHF">#REF!</definedName>
    <definedName name="ACHG" localSheetId="6">#REF!</definedName>
    <definedName name="ACHG" localSheetId="8">#REF!</definedName>
    <definedName name="ACHG">#REF!</definedName>
    <definedName name="ACHH" localSheetId="6">#REF!</definedName>
    <definedName name="ACHH" localSheetId="8">#REF!</definedName>
    <definedName name="ACHH">#REF!</definedName>
    <definedName name="ACHI" localSheetId="6">#REF!</definedName>
    <definedName name="ACHI" localSheetId="8">#REF!</definedName>
    <definedName name="ACHI">#REF!</definedName>
    <definedName name="ACHJ" localSheetId="6">#REF!</definedName>
    <definedName name="ACHJ" localSheetId="8">#REF!</definedName>
    <definedName name="ACHJ">#REF!</definedName>
    <definedName name="ACIA" localSheetId="6">#REF!</definedName>
    <definedName name="ACIA" localSheetId="8">#REF!</definedName>
    <definedName name="ACIA">#REF!</definedName>
    <definedName name="ACIB" localSheetId="6">#REF!</definedName>
    <definedName name="ACIB" localSheetId="8">#REF!</definedName>
    <definedName name="ACIB">#REF!</definedName>
    <definedName name="ACIC" localSheetId="6">#REF!</definedName>
    <definedName name="ACIC" localSheetId="8">#REF!</definedName>
    <definedName name="ACIC">#REF!</definedName>
    <definedName name="ACID" localSheetId="6">#REF!</definedName>
    <definedName name="ACID" localSheetId="8">#REF!</definedName>
    <definedName name="ACID">#REF!</definedName>
    <definedName name="ACIE" localSheetId="6">#REF!</definedName>
    <definedName name="ACIE" localSheetId="8">#REF!</definedName>
    <definedName name="ACIE">#REF!</definedName>
    <definedName name="ACIF" localSheetId="6">#REF!</definedName>
    <definedName name="ACIF" localSheetId="8">#REF!</definedName>
    <definedName name="ACIF">#REF!</definedName>
    <definedName name="ACIG" localSheetId="6">#REF!</definedName>
    <definedName name="ACIG" localSheetId="8">#REF!</definedName>
    <definedName name="ACIG">#REF!</definedName>
    <definedName name="ACIH" localSheetId="6">#REF!</definedName>
    <definedName name="ACIH" localSheetId="8">#REF!</definedName>
    <definedName name="ACIH">#REF!</definedName>
    <definedName name="ACII" localSheetId="6">#REF!</definedName>
    <definedName name="ACII" localSheetId="8">#REF!</definedName>
    <definedName name="ACII">#REF!</definedName>
    <definedName name="ACIJ" localSheetId="6">#REF!</definedName>
    <definedName name="ACIJ" localSheetId="8">#REF!</definedName>
    <definedName name="ACIJ">#REF!</definedName>
    <definedName name="ACJA" localSheetId="6">#REF!</definedName>
    <definedName name="ACJA" localSheetId="8">#REF!</definedName>
    <definedName name="ACJA">#REF!</definedName>
    <definedName name="ACJB" localSheetId="6">#REF!</definedName>
    <definedName name="ACJB" localSheetId="8">#REF!</definedName>
    <definedName name="ACJB">#REF!</definedName>
    <definedName name="ACJC" localSheetId="6">#REF!</definedName>
    <definedName name="ACJC" localSheetId="8">#REF!</definedName>
    <definedName name="ACJC">#REF!</definedName>
    <definedName name="ACJD" localSheetId="6">#REF!</definedName>
    <definedName name="ACJD" localSheetId="8">#REF!</definedName>
    <definedName name="ACJD">#REF!</definedName>
    <definedName name="ACJE" localSheetId="6">#REF!</definedName>
    <definedName name="ACJE" localSheetId="8">#REF!</definedName>
    <definedName name="ACJE">#REF!</definedName>
    <definedName name="ACJF" localSheetId="6">#REF!</definedName>
    <definedName name="ACJF" localSheetId="8">#REF!</definedName>
    <definedName name="ACJF">#REF!</definedName>
    <definedName name="ACJG" localSheetId="6">#REF!</definedName>
    <definedName name="ACJG" localSheetId="8">#REF!</definedName>
    <definedName name="ACJG">#REF!</definedName>
    <definedName name="ACJH" localSheetId="6">#REF!</definedName>
    <definedName name="ACJH" localSheetId="8">#REF!</definedName>
    <definedName name="ACJH">#REF!</definedName>
    <definedName name="ACJI" localSheetId="6">#REF!</definedName>
    <definedName name="ACJI" localSheetId="8">#REF!</definedName>
    <definedName name="ACJI">#REF!</definedName>
    <definedName name="ACJJ" localSheetId="6">#REF!</definedName>
    <definedName name="ACJJ" localSheetId="8">#REF!</definedName>
    <definedName name="ACJJ">#REF!</definedName>
    <definedName name="ad" localSheetId="6">[17]JAN09!#REF!</definedName>
    <definedName name="ad" localSheetId="8">[17]JAN09!#REF!</definedName>
    <definedName name="ad">[17]JAN09!#REF!</definedName>
    <definedName name="ADAA" localSheetId="6">#REF!</definedName>
    <definedName name="ADAA" localSheetId="8">#REF!</definedName>
    <definedName name="ADAA" localSheetId="5">#REF!</definedName>
    <definedName name="ADAA">#REF!</definedName>
    <definedName name="ADAB" localSheetId="6">#REF!</definedName>
    <definedName name="ADAB" localSheetId="8">#REF!</definedName>
    <definedName name="ADAB">#REF!</definedName>
    <definedName name="ADAC" localSheetId="6">#REF!</definedName>
    <definedName name="ADAC" localSheetId="8">#REF!</definedName>
    <definedName name="ADAC">#REF!</definedName>
    <definedName name="ADAD" localSheetId="6">#REF!</definedName>
    <definedName name="ADAD" localSheetId="8">#REF!</definedName>
    <definedName name="ADAD">#REF!</definedName>
    <definedName name="adadd">#REF!</definedName>
    <definedName name="ADAE" localSheetId="6">#REF!</definedName>
    <definedName name="ADAE" localSheetId="8">#REF!</definedName>
    <definedName name="ADAE">#REF!</definedName>
    <definedName name="ADAF" localSheetId="6">#REF!</definedName>
    <definedName name="ADAF" localSheetId="8">#REF!</definedName>
    <definedName name="ADAF">#REF!</definedName>
    <definedName name="ADAG" localSheetId="6">#REF!</definedName>
    <definedName name="ADAG" localSheetId="8">#REF!</definedName>
    <definedName name="ADAG">#REF!</definedName>
    <definedName name="ADAH" localSheetId="6">#REF!</definedName>
    <definedName name="ADAH" localSheetId="8">#REF!</definedName>
    <definedName name="ADAH">#REF!</definedName>
    <definedName name="ADAI" localSheetId="6">#REF!</definedName>
    <definedName name="ADAI" localSheetId="8">#REF!</definedName>
    <definedName name="ADAI">#REF!</definedName>
    <definedName name="ADAJ" localSheetId="6">#REF!</definedName>
    <definedName name="ADAJ" localSheetId="8">#REF!</definedName>
    <definedName name="ADAJ">#REF!</definedName>
    <definedName name="ADBA" localSheetId="6">#REF!</definedName>
    <definedName name="ADBA" localSheetId="8">#REF!</definedName>
    <definedName name="ADBA">#REF!</definedName>
    <definedName name="ADBB" localSheetId="6">#REF!</definedName>
    <definedName name="ADBB" localSheetId="8">#REF!</definedName>
    <definedName name="ADBB">#REF!</definedName>
    <definedName name="ADBC" localSheetId="6">#REF!</definedName>
    <definedName name="ADBC" localSheetId="8">#REF!</definedName>
    <definedName name="ADBC">#REF!</definedName>
    <definedName name="ADBD" localSheetId="6">#REF!</definedName>
    <definedName name="ADBD" localSheetId="8">#REF!</definedName>
    <definedName name="ADBD">#REF!</definedName>
    <definedName name="ADBE" localSheetId="6">#REF!</definedName>
    <definedName name="ADBE" localSheetId="8">#REF!</definedName>
    <definedName name="ADBE">#REF!</definedName>
    <definedName name="ADBF" localSheetId="6">#REF!</definedName>
    <definedName name="ADBF" localSheetId="8">#REF!</definedName>
    <definedName name="ADBF">#REF!</definedName>
    <definedName name="ADBG" localSheetId="6">#REF!</definedName>
    <definedName name="ADBG" localSheetId="8">#REF!</definedName>
    <definedName name="ADBG">#REF!</definedName>
    <definedName name="ADBH" localSheetId="6">#REF!</definedName>
    <definedName name="ADBH" localSheetId="8">#REF!</definedName>
    <definedName name="ADBH">#REF!</definedName>
    <definedName name="ADBI" localSheetId="6">#REF!</definedName>
    <definedName name="ADBI" localSheetId="8">#REF!</definedName>
    <definedName name="ADBI">#REF!</definedName>
    <definedName name="ADBJ" localSheetId="6">#REF!</definedName>
    <definedName name="ADBJ" localSheetId="8">#REF!</definedName>
    <definedName name="ADBJ">#REF!</definedName>
    <definedName name="ADCA" localSheetId="6">#REF!</definedName>
    <definedName name="ADCA" localSheetId="8">#REF!</definedName>
    <definedName name="ADCA">#REF!</definedName>
    <definedName name="ADCJ" localSheetId="6">#REF!</definedName>
    <definedName name="ADCJ" localSheetId="8">#REF!</definedName>
    <definedName name="ADCJ">#REF!</definedName>
    <definedName name="adfasf" localSheetId="6">#REF!</definedName>
    <definedName name="adfasf" localSheetId="8">#REF!</definedName>
    <definedName name="adfasf">#REF!</definedName>
    <definedName name="ADJA" localSheetId="6">#REF!</definedName>
    <definedName name="ADJA" localSheetId="8">#REF!</definedName>
    <definedName name="ADJA">#REF!</definedName>
    <definedName name="ADJB" localSheetId="6">#REF!</definedName>
    <definedName name="ADJB" localSheetId="8">#REF!</definedName>
    <definedName name="ADJB">#REF!</definedName>
    <definedName name="ADJC" localSheetId="6">#REF!</definedName>
    <definedName name="ADJC" localSheetId="8">#REF!</definedName>
    <definedName name="ADJC">#REF!</definedName>
    <definedName name="ADJD" localSheetId="6">#REF!</definedName>
    <definedName name="ADJD" localSheetId="8">#REF!</definedName>
    <definedName name="ADJD">#REF!</definedName>
    <definedName name="ADJE" localSheetId="6">#REF!</definedName>
    <definedName name="ADJE" localSheetId="8">#REF!</definedName>
    <definedName name="ADJE">#REF!</definedName>
    <definedName name="ADJF" localSheetId="6">#REF!</definedName>
    <definedName name="ADJF" localSheetId="8">#REF!</definedName>
    <definedName name="ADJF">#REF!</definedName>
    <definedName name="ADJG" localSheetId="6">#REF!</definedName>
    <definedName name="ADJG" localSheetId="8">#REF!</definedName>
    <definedName name="ADJG">#REF!</definedName>
    <definedName name="ADJH" localSheetId="6">#REF!</definedName>
    <definedName name="ADJH" localSheetId="8">#REF!</definedName>
    <definedName name="ADJH">#REF!</definedName>
    <definedName name="ADJI" localSheetId="6">#REF!</definedName>
    <definedName name="ADJI" localSheetId="8">#REF!</definedName>
    <definedName name="ADJI">#REF!</definedName>
    <definedName name="ADJJ" localSheetId="6">#REF!</definedName>
    <definedName name="ADJJ" localSheetId="8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8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8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8">#REF!</definedName>
    <definedName name="AJAA" localSheetId="5">#REF!</definedName>
    <definedName name="AJAA">#REF!</definedName>
    <definedName name="AJAB" localSheetId="6">#REF!</definedName>
    <definedName name="AJAB" localSheetId="8">#REF!</definedName>
    <definedName name="AJAB">#REF!</definedName>
    <definedName name="AJAC" localSheetId="6">#REF!</definedName>
    <definedName name="AJAC" localSheetId="8">#REF!</definedName>
    <definedName name="AJAC">#REF!</definedName>
    <definedName name="AJAD" localSheetId="6">#REF!</definedName>
    <definedName name="AJAD" localSheetId="8">#REF!</definedName>
    <definedName name="AJAD">#REF!</definedName>
    <definedName name="AJAE" localSheetId="6">#REF!</definedName>
    <definedName name="AJAE" localSheetId="8">#REF!</definedName>
    <definedName name="AJAE">#REF!</definedName>
    <definedName name="AJAF" localSheetId="6">#REF!</definedName>
    <definedName name="AJAF" localSheetId="8">#REF!</definedName>
    <definedName name="AJAF">#REF!</definedName>
    <definedName name="AJAG" localSheetId="6">#REF!</definedName>
    <definedName name="AJAG" localSheetId="8">#REF!</definedName>
    <definedName name="AJAG">#REF!</definedName>
    <definedName name="AJAH" localSheetId="6">#REF!</definedName>
    <definedName name="AJAH" localSheetId="8">#REF!</definedName>
    <definedName name="AJAH">#REF!</definedName>
    <definedName name="AJAI" localSheetId="6">#REF!</definedName>
    <definedName name="AJAI" localSheetId="8">#REF!</definedName>
    <definedName name="AJAI">#REF!</definedName>
    <definedName name="AJAJ" localSheetId="6">#REF!</definedName>
    <definedName name="AJAJ" localSheetId="8">#REF!</definedName>
    <definedName name="AJAJ">#REF!</definedName>
    <definedName name="AJBA" localSheetId="6">#REF!</definedName>
    <definedName name="AJBA" localSheetId="8">#REF!</definedName>
    <definedName name="AJBA">#REF!</definedName>
    <definedName name="AJBB" localSheetId="6">#REF!</definedName>
    <definedName name="AJBB" localSheetId="8">#REF!</definedName>
    <definedName name="AJBB">#REF!</definedName>
    <definedName name="AJBC" localSheetId="6">#REF!</definedName>
    <definedName name="AJBC" localSheetId="8">#REF!</definedName>
    <definedName name="AJBC">#REF!</definedName>
    <definedName name="AJBD" localSheetId="6">#REF!</definedName>
    <definedName name="AJBD" localSheetId="8">#REF!</definedName>
    <definedName name="AJBD">#REF!</definedName>
    <definedName name="AJBE" localSheetId="6">#REF!</definedName>
    <definedName name="AJBE" localSheetId="8">#REF!</definedName>
    <definedName name="AJBE">#REF!</definedName>
    <definedName name="AJBF" localSheetId="6">#REF!</definedName>
    <definedName name="AJBF" localSheetId="8">#REF!</definedName>
    <definedName name="AJBF">#REF!</definedName>
    <definedName name="AJBG" localSheetId="6">#REF!</definedName>
    <definedName name="AJBG" localSheetId="8">#REF!</definedName>
    <definedName name="AJBG">#REF!</definedName>
    <definedName name="AJBH" localSheetId="6">#REF!</definedName>
    <definedName name="AJBH" localSheetId="8">#REF!</definedName>
    <definedName name="AJBH">#REF!</definedName>
    <definedName name="AJBI" localSheetId="6">#REF!</definedName>
    <definedName name="AJBI" localSheetId="8">#REF!</definedName>
    <definedName name="AJBI">#REF!</definedName>
    <definedName name="AJBJ" localSheetId="6">#REF!</definedName>
    <definedName name="AJBJ" localSheetId="8">#REF!</definedName>
    <definedName name="AJBJ">#REF!</definedName>
    <definedName name="AJCA" localSheetId="6">#REF!</definedName>
    <definedName name="AJCA" localSheetId="8">#REF!</definedName>
    <definedName name="AJCA">#REF!</definedName>
    <definedName name="AJCB" localSheetId="6">#REF!</definedName>
    <definedName name="AJCB" localSheetId="8">#REF!</definedName>
    <definedName name="AJCB">#REF!</definedName>
    <definedName name="AJCC" localSheetId="6">#REF!</definedName>
    <definedName name="AJCC" localSheetId="8">#REF!</definedName>
    <definedName name="AJCC">#REF!</definedName>
    <definedName name="AJCD" localSheetId="6">#REF!</definedName>
    <definedName name="AJCD" localSheetId="8">#REF!</definedName>
    <definedName name="AJCD">#REF!</definedName>
    <definedName name="AJCE" localSheetId="6">#REF!</definedName>
    <definedName name="AJCE" localSheetId="8">#REF!</definedName>
    <definedName name="AJCE">#REF!</definedName>
    <definedName name="AJCF" localSheetId="6">#REF!</definedName>
    <definedName name="AJCF" localSheetId="8">#REF!</definedName>
    <definedName name="AJCF">#REF!</definedName>
    <definedName name="AJCG" localSheetId="6">#REF!</definedName>
    <definedName name="AJCG" localSheetId="8">#REF!</definedName>
    <definedName name="AJCG">#REF!</definedName>
    <definedName name="AJCH" localSheetId="6">#REF!</definedName>
    <definedName name="AJCH" localSheetId="8">#REF!</definedName>
    <definedName name="AJCH">#REF!</definedName>
    <definedName name="AJCI" localSheetId="6">#REF!</definedName>
    <definedName name="AJCI" localSheetId="8">#REF!</definedName>
    <definedName name="AJCI">#REF!</definedName>
    <definedName name="AJCJ" localSheetId="6">#REF!</definedName>
    <definedName name="AJCJ" localSheetId="8">#REF!</definedName>
    <definedName name="AJCJ">#REF!</definedName>
    <definedName name="AJDA" localSheetId="6">#REF!</definedName>
    <definedName name="AJDA" localSheetId="8">#REF!</definedName>
    <definedName name="AJDA">#REF!</definedName>
    <definedName name="AJDB" localSheetId="6">#REF!</definedName>
    <definedName name="AJDB" localSheetId="8">#REF!</definedName>
    <definedName name="AJDB">#REF!</definedName>
    <definedName name="AJDC" localSheetId="6">#REF!</definedName>
    <definedName name="AJDC" localSheetId="8">#REF!</definedName>
    <definedName name="AJDC">#REF!</definedName>
    <definedName name="AJDD" localSheetId="6">#REF!</definedName>
    <definedName name="AJDD" localSheetId="8">#REF!</definedName>
    <definedName name="AJDD">#REF!</definedName>
    <definedName name="AJDE" localSheetId="6">#REF!</definedName>
    <definedName name="AJDE" localSheetId="8">#REF!</definedName>
    <definedName name="AJDE">#REF!</definedName>
    <definedName name="AJDF" localSheetId="6">#REF!</definedName>
    <definedName name="AJDF" localSheetId="8">#REF!</definedName>
    <definedName name="AJDF">#REF!</definedName>
    <definedName name="AJDG" localSheetId="6">#REF!</definedName>
    <definedName name="AJDG" localSheetId="8">#REF!</definedName>
    <definedName name="AJDG">#REF!</definedName>
    <definedName name="AJDH" localSheetId="6">#REF!</definedName>
    <definedName name="AJDH" localSheetId="8">#REF!</definedName>
    <definedName name="AJDH">#REF!</definedName>
    <definedName name="AJDI" localSheetId="6">#REF!</definedName>
    <definedName name="AJDI" localSheetId="8">#REF!</definedName>
    <definedName name="AJDI">#REF!</definedName>
    <definedName name="AJDJ" localSheetId="6">#REF!</definedName>
    <definedName name="AJDJ" localSheetId="8">#REF!</definedName>
    <definedName name="AJDJ">#REF!</definedName>
    <definedName name="AJEA" localSheetId="6">#REF!</definedName>
    <definedName name="AJEA" localSheetId="8">#REF!</definedName>
    <definedName name="AJEA">#REF!</definedName>
    <definedName name="AJEB" localSheetId="6">#REF!</definedName>
    <definedName name="AJEB" localSheetId="8">#REF!</definedName>
    <definedName name="AJEB">#REF!</definedName>
    <definedName name="AJEC" localSheetId="6">#REF!</definedName>
    <definedName name="AJEC" localSheetId="8">#REF!</definedName>
    <definedName name="AJEC">#REF!</definedName>
    <definedName name="AJED" localSheetId="6">#REF!</definedName>
    <definedName name="AJED" localSheetId="8">#REF!</definedName>
    <definedName name="AJED">#REF!</definedName>
    <definedName name="AJEE" localSheetId="6">#REF!</definedName>
    <definedName name="AJEE" localSheetId="8">#REF!</definedName>
    <definedName name="AJEE">#REF!</definedName>
    <definedName name="AJEF" localSheetId="6">#REF!</definedName>
    <definedName name="AJEF" localSheetId="8">#REF!</definedName>
    <definedName name="AJEF">#REF!</definedName>
    <definedName name="AJEG" localSheetId="6">#REF!</definedName>
    <definedName name="AJEG" localSheetId="8">#REF!</definedName>
    <definedName name="AJEG">#REF!</definedName>
    <definedName name="AJEH" localSheetId="6">#REF!</definedName>
    <definedName name="AJEH" localSheetId="8">#REF!</definedName>
    <definedName name="AJEH">#REF!</definedName>
    <definedName name="AJEI" localSheetId="6">#REF!</definedName>
    <definedName name="AJEI" localSheetId="8">#REF!</definedName>
    <definedName name="AJEI">#REF!</definedName>
    <definedName name="AJEJ" localSheetId="6">#REF!</definedName>
    <definedName name="AJEJ" localSheetId="8">#REF!</definedName>
    <definedName name="AJEJ">#REF!</definedName>
    <definedName name="AJFA" localSheetId="6">#REF!</definedName>
    <definedName name="AJFA" localSheetId="8">#REF!</definedName>
    <definedName name="AJFA">#REF!</definedName>
    <definedName name="AJFB" localSheetId="6">#REF!</definedName>
    <definedName name="AJFB" localSheetId="8">#REF!</definedName>
    <definedName name="AJFB">#REF!</definedName>
    <definedName name="AJFC" localSheetId="6">#REF!</definedName>
    <definedName name="AJFC" localSheetId="8">#REF!</definedName>
    <definedName name="AJFC">#REF!</definedName>
    <definedName name="AJFD" localSheetId="6">#REF!</definedName>
    <definedName name="AJFD" localSheetId="8">#REF!</definedName>
    <definedName name="AJFD">#REF!</definedName>
    <definedName name="AJFE" localSheetId="6">#REF!</definedName>
    <definedName name="AJFE" localSheetId="8">#REF!</definedName>
    <definedName name="AJFE">#REF!</definedName>
    <definedName name="AJFF" localSheetId="6">#REF!</definedName>
    <definedName name="AJFF" localSheetId="8">#REF!</definedName>
    <definedName name="AJFF">#REF!</definedName>
    <definedName name="AJFG" localSheetId="6">#REF!</definedName>
    <definedName name="AJFG" localSheetId="8">#REF!</definedName>
    <definedName name="AJFG">#REF!</definedName>
    <definedName name="AJFH" localSheetId="6">#REF!</definedName>
    <definedName name="AJFH" localSheetId="8">#REF!</definedName>
    <definedName name="AJFH">#REF!</definedName>
    <definedName name="AJFI" localSheetId="6">#REF!</definedName>
    <definedName name="AJFI" localSheetId="8">#REF!</definedName>
    <definedName name="AJFI">#REF!</definedName>
    <definedName name="AJFJ" localSheetId="6">#REF!</definedName>
    <definedName name="AJFJ" localSheetId="8">#REF!</definedName>
    <definedName name="AJFJ">#REF!</definedName>
    <definedName name="AJGA" localSheetId="6">#REF!</definedName>
    <definedName name="AJGA" localSheetId="8">#REF!</definedName>
    <definedName name="AJGA">#REF!</definedName>
    <definedName name="AJGB" localSheetId="6">#REF!</definedName>
    <definedName name="AJGB" localSheetId="8">#REF!</definedName>
    <definedName name="AJGB">#REF!</definedName>
    <definedName name="AJGC" localSheetId="6">#REF!</definedName>
    <definedName name="AJGC" localSheetId="8">#REF!</definedName>
    <definedName name="AJGC">#REF!</definedName>
    <definedName name="AJGD" localSheetId="6">#REF!</definedName>
    <definedName name="AJGD" localSheetId="8">#REF!</definedName>
    <definedName name="AJGD">#REF!</definedName>
    <definedName name="AJGE" localSheetId="6">#REF!</definedName>
    <definedName name="AJGE" localSheetId="8">#REF!</definedName>
    <definedName name="AJGE">#REF!</definedName>
    <definedName name="AJGF" localSheetId="6">#REF!</definedName>
    <definedName name="AJGF" localSheetId="8">#REF!</definedName>
    <definedName name="AJGF">#REF!</definedName>
    <definedName name="AJGG" localSheetId="6">#REF!</definedName>
    <definedName name="AJGG" localSheetId="8">#REF!</definedName>
    <definedName name="AJGG">#REF!</definedName>
    <definedName name="AJGH" localSheetId="6">#REF!</definedName>
    <definedName name="AJGH" localSheetId="8">#REF!</definedName>
    <definedName name="AJGH">#REF!</definedName>
    <definedName name="AJGI" localSheetId="6">#REF!</definedName>
    <definedName name="AJGI" localSheetId="8">#REF!</definedName>
    <definedName name="AJGI">#REF!</definedName>
    <definedName name="AJGJ" localSheetId="6">#REF!</definedName>
    <definedName name="AJGJ" localSheetId="8">#REF!</definedName>
    <definedName name="AJGJ">#REF!</definedName>
    <definedName name="AJHA" localSheetId="6">#REF!</definedName>
    <definedName name="AJHA" localSheetId="8">#REF!</definedName>
    <definedName name="AJHA">#REF!</definedName>
    <definedName name="AJHB" localSheetId="6">#REF!</definedName>
    <definedName name="AJHB" localSheetId="8">#REF!</definedName>
    <definedName name="AJHB">#REF!</definedName>
    <definedName name="AJHC" localSheetId="6">#REF!</definedName>
    <definedName name="AJHC" localSheetId="8">#REF!</definedName>
    <definedName name="AJHC">#REF!</definedName>
    <definedName name="AJHD" localSheetId="6">#REF!</definedName>
    <definedName name="AJHD" localSheetId="8">#REF!</definedName>
    <definedName name="AJHD">#REF!</definedName>
    <definedName name="AJHE" localSheetId="6">#REF!</definedName>
    <definedName name="AJHE" localSheetId="8">#REF!</definedName>
    <definedName name="AJHE">#REF!</definedName>
    <definedName name="AJHF" localSheetId="6">#REF!</definedName>
    <definedName name="AJHF" localSheetId="8">#REF!</definedName>
    <definedName name="AJHF">#REF!</definedName>
    <definedName name="AJHG" localSheetId="6">#REF!</definedName>
    <definedName name="AJHG" localSheetId="8">#REF!</definedName>
    <definedName name="AJHG">#REF!</definedName>
    <definedName name="AJHH" localSheetId="6">#REF!</definedName>
    <definedName name="AJHH" localSheetId="8">#REF!</definedName>
    <definedName name="AJHH">#REF!</definedName>
    <definedName name="AJHI" localSheetId="6">#REF!</definedName>
    <definedName name="AJHI" localSheetId="8">#REF!</definedName>
    <definedName name="AJHI">#REF!</definedName>
    <definedName name="AJHJ" localSheetId="6">#REF!</definedName>
    <definedName name="AJHJ" localSheetId="8">#REF!</definedName>
    <definedName name="AJHJ">#REF!</definedName>
    <definedName name="AJI">#REF!</definedName>
    <definedName name="AJIA" localSheetId="6">#REF!</definedName>
    <definedName name="AJIA" localSheetId="8">#REF!</definedName>
    <definedName name="AJIA">#REF!</definedName>
    <definedName name="AJIB" localSheetId="6">#REF!</definedName>
    <definedName name="AJIB" localSheetId="8">#REF!</definedName>
    <definedName name="AJIB">#REF!</definedName>
    <definedName name="AJIC" localSheetId="6">#REF!</definedName>
    <definedName name="AJIC" localSheetId="8">#REF!</definedName>
    <definedName name="AJIC">#REF!</definedName>
    <definedName name="AJID" localSheetId="6">#REF!</definedName>
    <definedName name="AJID" localSheetId="8">#REF!</definedName>
    <definedName name="AJID">#REF!</definedName>
    <definedName name="AJIE" localSheetId="6">#REF!</definedName>
    <definedName name="AJIE" localSheetId="8">#REF!</definedName>
    <definedName name="AJIE">#REF!</definedName>
    <definedName name="AJIF" localSheetId="6">#REF!</definedName>
    <definedName name="AJIF" localSheetId="8">#REF!</definedName>
    <definedName name="AJIF">#REF!</definedName>
    <definedName name="AJIG" localSheetId="6">#REF!</definedName>
    <definedName name="AJIG" localSheetId="8">#REF!</definedName>
    <definedName name="AJIG">#REF!</definedName>
    <definedName name="AJIH" localSheetId="6">#REF!</definedName>
    <definedName name="AJIH" localSheetId="8">#REF!</definedName>
    <definedName name="AJIH">#REF!</definedName>
    <definedName name="AJII" localSheetId="6">#REF!</definedName>
    <definedName name="AJII" localSheetId="8">#REF!</definedName>
    <definedName name="AJII">#REF!</definedName>
    <definedName name="AJIJ" localSheetId="6">#REF!</definedName>
    <definedName name="AJIJ" localSheetId="8">#REF!</definedName>
    <definedName name="AJIJ">#REF!</definedName>
    <definedName name="AJJA" localSheetId="6">#REF!</definedName>
    <definedName name="AJJA" localSheetId="8">#REF!</definedName>
    <definedName name="AJJA">#REF!</definedName>
    <definedName name="AJJB" localSheetId="6">#REF!</definedName>
    <definedName name="AJJB" localSheetId="8">#REF!</definedName>
    <definedName name="AJJB">#REF!</definedName>
    <definedName name="AJJC" localSheetId="6">#REF!</definedName>
    <definedName name="AJJC" localSheetId="8">#REF!</definedName>
    <definedName name="AJJC">#REF!</definedName>
    <definedName name="AJJD" localSheetId="6">#REF!</definedName>
    <definedName name="AJJD" localSheetId="8">#REF!</definedName>
    <definedName name="AJJD">#REF!</definedName>
    <definedName name="AJJE" localSheetId="6">#REF!</definedName>
    <definedName name="AJJE" localSheetId="8">#REF!</definedName>
    <definedName name="AJJE">#REF!</definedName>
    <definedName name="AJJF" localSheetId="6">#REF!</definedName>
    <definedName name="AJJF" localSheetId="8">#REF!</definedName>
    <definedName name="AJJF">#REF!</definedName>
    <definedName name="AJJG" localSheetId="6">#REF!</definedName>
    <definedName name="AJJG" localSheetId="8">#REF!</definedName>
    <definedName name="AJJG">#REF!</definedName>
    <definedName name="AJJH" localSheetId="6">#REF!</definedName>
    <definedName name="AJJH" localSheetId="8">#REF!</definedName>
    <definedName name="AJJH">#REF!</definedName>
    <definedName name="AJJI" localSheetId="6">#REF!</definedName>
    <definedName name="AJJI" localSheetId="8">#REF!</definedName>
    <definedName name="AJJI">#REF!</definedName>
    <definedName name="AkumATFungsi" localSheetId="6">#REF!</definedName>
    <definedName name="AkumATFungsi" localSheetId="8">#REF!</definedName>
    <definedName name="AkumATFungsi">#REF!</definedName>
    <definedName name="AkumATJenis" localSheetId="6">#REF!</definedName>
    <definedName name="AkumATJenis" localSheetId="9">#REF!</definedName>
    <definedName name="AkumATJenis" localSheetId="8">#REF!</definedName>
    <definedName name="AkumATJenis">#REF!</definedName>
    <definedName name="ALAMAT" localSheetId="6">#REF!</definedName>
    <definedName name="ALAMAT" localSheetId="8">#REF!</definedName>
    <definedName name="ALAMAT">#REF!</definedName>
    <definedName name="an" localSheetId="6">[17]JAN09!#REF!</definedName>
    <definedName name="an" localSheetId="8">[17]JAN09!#REF!</definedName>
    <definedName name="an">[17]JAN09!#REF!</definedName>
    <definedName name="analisa" localSheetId="6">#REF!</definedName>
    <definedName name="analisa" localSheetId="8">#REF!</definedName>
    <definedName name="analisa" localSheetId="5">#REF!</definedName>
    <definedName name="analisa">#REF!</definedName>
    <definedName name="AnalisaPenjualan" localSheetId="6">#REF!</definedName>
    <definedName name="AnalisaPenjualan" localSheetId="8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8">[19]JAN09!#REF!</definedName>
    <definedName name="and">[19]JAN09!#REF!</definedName>
    <definedName name="andrea" localSheetId="6">[17]JAN09!#REF!</definedName>
    <definedName name="andrea" localSheetId="8">[17]JAN09!#REF!</definedName>
    <definedName name="andrea">[17]JAN09!#REF!</definedName>
    <definedName name="APRIL92" localSheetId="6">#REF!</definedName>
    <definedName name="APRIL92" localSheetId="8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8">#REF!</definedName>
    <definedName name="area_print" localSheetId="5">#REF!</definedName>
    <definedName name="area_print">#REF!</definedName>
    <definedName name="Area_print_Mi" localSheetId="6">#REF!</definedName>
    <definedName name="Area_print_Mi" localSheetId="8">#REF!</definedName>
    <definedName name="Area_print_Mi">#REF!</definedName>
    <definedName name="area_print1" localSheetId="6">#REF!</definedName>
    <definedName name="area_print1" localSheetId="8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8">#REF!</definedName>
    <definedName name="AREATAPRKAP" localSheetId="5">#REF!</definedName>
    <definedName name="AREATAPRKAP">#REF!</definedName>
    <definedName name="arest" localSheetId="6">#REF!</definedName>
    <definedName name="arest" localSheetId="8">#REF!</definedName>
    <definedName name="arest">#REF!</definedName>
    <definedName name="arus" localSheetId="6">#REF!</definedName>
    <definedName name="arus" localSheetId="8">#REF!</definedName>
    <definedName name="arus">#REF!</definedName>
    <definedName name="ArusKas" localSheetId="6">#REF!</definedName>
    <definedName name="ArusKas" localSheetId="9">#REF!</definedName>
    <definedName name="ArusKas" localSheetId="8">#REF!</definedName>
    <definedName name="ArusKas">#REF!</definedName>
    <definedName name="AS2DocOpenMode" hidden="1">"AS2DocumentBrowse"</definedName>
    <definedName name="ASASA" localSheetId="6">#REF!</definedName>
    <definedName name="ASASA" localSheetId="8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8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8">#REF!</definedName>
    <definedName name="Asumsi">#REF!</definedName>
    <definedName name="ATFungsi" localSheetId="6">#REF!</definedName>
    <definedName name="ATFungsi" localSheetId="9">#REF!</definedName>
    <definedName name="ATFungsi" localSheetId="8">#REF!</definedName>
    <definedName name="ATFungsi">#REF!</definedName>
    <definedName name="ATJenis" localSheetId="6">#REF!</definedName>
    <definedName name="ATJenis" localSheetId="9">#REF!</definedName>
    <definedName name="ATJenis" localSheetId="8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8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8">#REF!</definedName>
    <definedName name="B" localSheetId="5">#REF!</definedName>
    <definedName name="B">#REF!</definedName>
    <definedName name="ba" localSheetId="6">[21]Usulan!#REF!</definedName>
    <definedName name="ba" localSheetId="8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8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8">#REF!</definedName>
    <definedName name="bank">#REF!</definedName>
    <definedName name="BAR" localSheetId="6">'[22]FORM-B'!#REF!</definedName>
    <definedName name="BAR" localSheetId="8">'[22]FORM-B'!#REF!</definedName>
    <definedName name="BAR">'[22]FORM-B'!#REF!</definedName>
    <definedName name="BAR_19" localSheetId="6">'[22]FORM-B'!#REF!</definedName>
    <definedName name="BAR_19" localSheetId="8">'[22]FORM-B'!#REF!</definedName>
    <definedName name="BAR_19">'[22]FORM-B'!#REF!</definedName>
    <definedName name="BARU" localSheetId="6">#REF!</definedName>
    <definedName name="BARU" localSheetId="8">#REF!</definedName>
    <definedName name="BARU" localSheetId="5">#REF!</definedName>
    <definedName name="BARU">#REF!</definedName>
    <definedName name="Baru_19" localSheetId="6">'[22]FORM-B'!#REF!</definedName>
    <definedName name="Baru_19" localSheetId="8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8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8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8">#REF!</definedName>
    <definedName name="BEBANKDS" localSheetId="5">#REF!</definedName>
    <definedName name="BEBANKDS">#REF!</definedName>
    <definedName name="BEBANSLG" localSheetId="6">#REF!</definedName>
    <definedName name="BEBANSLG" localSheetId="8">#REF!</definedName>
    <definedName name="BEBANSLG">#REF!</definedName>
    <definedName name="BEBANSMG" localSheetId="6">#REF!</definedName>
    <definedName name="BEBANSMG" localSheetId="8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8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8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8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8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8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8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8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8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8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8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[26]Uraian!#REF!</definedName>
    <definedName name="bkimia4v" localSheetId="8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8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8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8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8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8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8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8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8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8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8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8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8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8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8">#REF!</definedName>
    <definedName name="cibinong" localSheetId="5">#REF!</definedName>
    <definedName name="cibinong">#REF!</definedName>
    <definedName name="CITRA" localSheetId="6">#REF!</definedName>
    <definedName name="CITRA" localSheetId="8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8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8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8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8">#REF!</definedName>
    <definedName name="COREALLR" localSheetId="5">#REF!</definedName>
    <definedName name="COREALLR">#REF!</definedName>
    <definedName name="COUNTER" localSheetId="6">#REF!</definedName>
    <definedName name="COUNTER" localSheetId="8">#REF!</definedName>
    <definedName name="COUNTER">#REF!</definedName>
    <definedName name="Cover" localSheetId="6">#REF!</definedName>
    <definedName name="Cover" localSheetId="8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8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8">#REF!</definedName>
    <definedName name="Criteria_MI">#REF!</definedName>
    <definedName name="csa" localSheetId="6">[17]JAN09!#REF!</definedName>
    <definedName name="csa" localSheetId="8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8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8">#REF!</definedName>
    <definedName name="DAF13A">#REF!</definedName>
    <definedName name="DAF13B" localSheetId="6">#REF!</definedName>
    <definedName name="DAF13B" localSheetId="9">#REF!</definedName>
    <definedName name="DAF13B" localSheetId="8">#REF!</definedName>
    <definedName name="DAF13B">#REF!</definedName>
    <definedName name="DAF14A" localSheetId="6">#REF!</definedName>
    <definedName name="DAF14A" localSheetId="9">#REF!</definedName>
    <definedName name="DAF14A" localSheetId="8">#REF!</definedName>
    <definedName name="DAF14A">#REF!</definedName>
    <definedName name="DAF14B" localSheetId="6">#REF!</definedName>
    <definedName name="DAF14B" localSheetId="9">#REF!</definedName>
    <definedName name="DAF14B" localSheetId="8">#REF!</definedName>
    <definedName name="DAF14B">#REF!</definedName>
    <definedName name="DAF14C" localSheetId="6">#REF!</definedName>
    <definedName name="DAF14C" localSheetId="9">#REF!</definedName>
    <definedName name="DAF14C" localSheetId="8">#REF!</definedName>
    <definedName name="DAF14C">#REF!</definedName>
    <definedName name="DAF14D" localSheetId="6">#REF!</definedName>
    <definedName name="DAF14D" localSheetId="9">#REF!</definedName>
    <definedName name="DAF14D" localSheetId="8">#REF!</definedName>
    <definedName name="DAF14D">#REF!</definedName>
    <definedName name="DAF14E" localSheetId="6">#REF!</definedName>
    <definedName name="DAF14E" localSheetId="9">#REF!</definedName>
    <definedName name="DAF14E" localSheetId="8">#REF!</definedName>
    <definedName name="DAF14E">#REF!</definedName>
    <definedName name="Dampak" localSheetId="6">#REF!</definedName>
    <definedName name="Dampak" localSheetId="9">#REF!</definedName>
    <definedName name="Dampak" localSheetId="8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8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8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8">#REF!</definedName>
    <definedName name="Database_MI">#REF!</definedName>
    <definedName name="DAWDFAFD" localSheetId="6">[31]Sheet5!#REF!</definedName>
    <definedName name="DAWDFAFD" localSheetId="8">[31]Sheet5!#REF!</definedName>
    <definedName name="DAWDFAFD">[31]Sheet5!#REF!</definedName>
    <definedName name="DBGGNSMG" localSheetId="6">#REF!</definedName>
    <definedName name="DBGGNSMG" localSheetId="8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8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8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8" hidden="1">[5]DExp.Lmb!#REF!</definedName>
    <definedName name="DDD" hidden="1">[5]DExp.Lmb!#REF!</definedName>
    <definedName name="DEN" localSheetId="6">[2]prod03!#REF!</definedName>
    <definedName name="DEN" localSheetId="8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8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8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8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8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8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8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8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8">#REF!</definedName>
    <definedName name="E" localSheetId="5">#REF!</definedName>
    <definedName name="E">#REF!</definedName>
    <definedName name="EHM" localSheetId="6" hidden="1">#REF!</definedName>
    <definedName name="EHM" localSheetId="8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8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8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8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8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8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8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8">#REF!</definedName>
    <definedName name="Excel_BuiltIn_Print_Area_1">#REF!</definedName>
    <definedName name="Excel_BuiltIn_Print_Area_2" localSheetId="6">#REF!</definedName>
    <definedName name="Excel_BuiltIn_Print_Area_2" localSheetId="8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8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8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8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8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8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8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8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8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8">#REF!</definedName>
    <definedName name="Excel_BuiltIn_Print_Titles_19">#REF!</definedName>
    <definedName name="Excel_BuiltIn_Print_Titles_2" localSheetId="6">(#REF!,#REF!)</definedName>
    <definedName name="Excel_BuiltIn_Print_Titles_2" localSheetId="8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8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8">#REF!</definedName>
    <definedName name="Extract_MI">#REF!</definedName>
    <definedName name="F" localSheetId="6">#REF!</definedName>
    <definedName name="F" localSheetId="9">#REF!</definedName>
    <definedName name="F" localSheetId="8">#REF!</definedName>
    <definedName name="F">#REF!</definedName>
    <definedName name="FAD" localSheetId="6">#REF!</definedName>
    <definedName name="FAD" localSheetId="9">#REF!</definedName>
    <definedName name="FAD" localSheetId="8">#REF!</definedName>
    <definedName name="FAD">#REF!</definedName>
    <definedName name="FADF" localSheetId="6">#REF!</definedName>
    <definedName name="FADF" localSheetId="9">#REF!</definedName>
    <definedName name="FADF" localSheetId="8">#REF!</definedName>
    <definedName name="FADF">#REF!</definedName>
    <definedName name="FADS" localSheetId="6">#REF!</definedName>
    <definedName name="FADS" localSheetId="9">#REF!</definedName>
    <definedName name="FADS" localSheetId="8">#REF!</definedName>
    <definedName name="FADS">#REF!</definedName>
    <definedName name="FASDF" localSheetId="6">#REF!</definedName>
    <definedName name="FASDF" localSheetId="9">#REF!</definedName>
    <definedName name="FASDF" localSheetId="8">#REF!</definedName>
    <definedName name="FASDF">#REF!</definedName>
    <definedName name="FCO" localSheetId="6">#REF!</definedName>
    <definedName name="FCO" localSheetId="8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8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8">[14]JAN07!#REF!</definedName>
    <definedName name="FEEDERGGNKDS">[41]JAN07!#REF!</definedName>
    <definedName name="FEEDERGGNSLG" localSheetId="6">[14]JAN07!#REF!</definedName>
    <definedName name="FEEDERGGNSLG" localSheetId="8">[14]JAN07!#REF!</definedName>
    <definedName name="FEEDERGGNSLG">[41]JAN07!#REF!</definedName>
    <definedName name="FEEDERKDS" localSheetId="6">#REF!</definedName>
    <definedName name="FEEDERKDS" localSheetId="8">#REF!</definedName>
    <definedName name="FEEDERKDS" localSheetId="5">#REF!</definedName>
    <definedName name="FEEDERKDS">#REF!</definedName>
    <definedName name="FEEDERSLG" localSheetId="6">#REF!</definedName>
    <definedName name="FEEDERSLG" localSheetId="8">#REF!</definedName>
    <definedName name="FEEDERSLG">#REF!</definedName>
    <definedName name="FEEDERSMG" localSheetId="6">#REF!</definedName>
    <definedName name="FEEDERSMG" localSheetId="8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8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8">#REF!</definedName>
    <definedName name="ffe" localSheetId="5">#REF!</definedName>
    <definedName name="ffe">#REF!</definedName>
    <definedName name="fffff" localSheetId="6">#REF!</definedName>
    <definedName name="fffff" localSheetId="8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8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8">#REF!</definedName>
    <definedName name="Frekuensi" localSheetId="5">#REF!</definedName>
    <definedName name="Frekuensi">#REF!</definedName>
    <definedName name="FSDF" localSheetId="6">#REF!</definedName>
    <definedName name="FSDF" localSheetId="8">#REF!</definedName>
    <definedName name="FSDF">#REF!</definedName>
    <definedName name="FXXHBGH" localSheetId="6" hidden="1">#REF!</definedName>
    <definedName name="FXXHBGH" localSheetId="9" hidden="1">#REF!</definedName>
    <definedName name="FXXHBGH" localSheetId="8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8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8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10">INDEX([44]KKO!#REF!,MATCH([44]KKO!#REF!:[44]KKO!#REF!,0)*2)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8">#REF!</definedName>
    <definedName name="GFHHG">#REF!</definedName>
    <definedName name="GFRKDS" localSheetId="6">#REF!</definedName>
    <definedName name="GFRKDS" localSheetId="8">#REF!</definedName>
    <definedName name="GFRKDS">#REF!</definedName>
    <definedName name="GFRSLG" localSheetId="6">#REF!</definedName>
    <definedName name="GFRSLG" localSheetId="8">#REF!</definedName>
    <definedName name="GFRSLG">#REF!</definedName>
    <definedName name="GFRSMG" localSheetId="6">#REF!</definedName>
    <definedName name="GFRSMG" localSheetId="8">#REF!</definedName>
    <definedName name="GFRSMG">#REF!</definedName>
    <definedName name="gg" localSheetId="6">#REF!</definedName>
    <definedName name="gg" localSheetId="8">#REF!</definedName>
    <definedName name="gg">#REF!</definedName>
    <definedName name="ggg" localSheetId="6">#REF!</definedName>
    <definedName name="ggg" localSheetId="8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8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8" hidden="1">#REF!</definedName>
    <definedName name="GRAIK" localSheetId="5" hidden="1">#REF!</definedName>
    <definedName name="GRAIK" hidden="1">#REF!</definedName>
    <definedName name="H" localSheetId="6">#REF!</definedName>
    <definedName name="H" localSheetId="8">#REF!</definedName>
    <definedName name="H">#REF!</definedName>
    <definedName name="harga">[45]RAB!$F$12:$J$175</definedName>
    <definedName name="hari" localSheetId="9">[46]Format!$AA$1:$AG$1</definedName>
    <definedName name="hari" localSheetId="10">[47]Format!$AA$1:$AG$1</definedName>
    <definedName name="hari">[48]Format!$AA$1:$AG$1</definedName>
    <definedName name="HarJaborTRWI" localSheetId="6">#REF!</definedName>
    <definedName name="HarJaborTRWI" localSheetId="8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8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8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8">#REF!</definedName>
    <definedName name="HarJaborTRWIV">#REF!</definedName>
    <definedName name="HarMatTRWI" localSheetId="6">#REF!</definedName>
    <definedName name="HarMatTRWI" localSheetId="9">#REF!</definedName>
    <definedName name="HarMatTRWI" localSheetId="8">#REF!</definedName>
    <definedName name="HarMatTRWI">#REF!</definedName>
    <definedName name="HarMatTRWII" localSheetId="6">#REF!</definedName>
    <definedName name="HarMatTRWII" localSheetId="9">#REF!</definedName>
    <definedName name="HarMatTRWII" localSheetId="8">#REF!</definedName>
    <definedName name="HarMatTRWII">#REF!</definedName>
    <definedName name="HarMatTRWIII" localSheetId="6">#REF!</definedName>
    <definedName name="HarMatTRWIII" localSheetId="9">#REF!</definedName>
    <definedName name="HarMatTRWIII" localSheetId="8">#REF!</definedName>
    <definedName name="HarMatTRWIII">#REF!</definedName>
    <definedName name="HarMatTRWIV" localSheetId="6">#REF!</definedName>
    <definedName name="HarMatTRWIV" localSheetId="9">#REF!</definedName>
    <definedName name="HarMatTRWIV" localSheetId="8">#REF!</definedName>
    <definedName name="HarMatTRWIV">#REF!</definedName>
    <definedName name="HARTO" localSheetId="6">#REF!</definedName>
    <definedName name="HARTO" localSheetId="8">#REF!</definedName>
    <definedName name="HARTO">#REF!</definedName>
    <definedName name="HB" localSheetId="6">#REF!</definedName>
    <definedName name="HB" localSheetId="8">#REF!</definedName>
    <definedName name="HB">#REF!</definedName>
    <definedName name="HBDUA" localSheetId="6">#REF!</definedName>
    <definedName name="HBDUA" localSheetId="8">#REF!</definedName>
    <definedName name="HBDUA">#REF!</definedName>
    <definedName name="HBsatu" localSheetId="6">#REF!</definedName>
    <definedName name="HBsatu" localSheetId="8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8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8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8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8">#REF!</definedName>
    <definedName name="i" localSheetId="5">#REF!</definedName>
    <definedName name="i">#REF!</definedName>
    <definedName name="ike" localSheetId="6">#REF!</definedName>
    <definedName name="ike" localSheetId="8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8">#REF!</definedName>
    <definedName name="Indikator210" localSheetId="5">#REF!</definedName>
    <definedName name="Indikator210">#REF!</definedName>
    <definedName name="Indikator215" localSheetId="6">#REF!</definedName>
    <definedName name="Indikator215" localSheetId="8">#REF!</definedName>
    <definedName name="Indikator215">#REF!</definedName>
    <definedName name="INDUK">[50]DTU!$B$2:$D$48</definedName>
    <definedName name="input" localSheetId="6">'[51]Neraca seAPJ'!#REF!</definedName>
    <definedName name="input" localSheetId="8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8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8">#REF!</definedName>
    <definedName name="IS" localSheetId="5">#REF!</definedName>
    <definedName name="IS">#REF!</definedName>
    <definedName name="itung" localSheetId="6">#REF!</definedName>
    <definedName name="itung" localSheetId="8">#REF!</definedName>
    <definedName name="itung">#REF!</definedName>
    <definedName name="iujnyhnuh" localSheetId="6">#REF!</definedName>
    <definedName name="iujnyhnuh" localSheetId="8">#REF!</definedName>
    <definedName name="iujnyhnuh">#REF!</definedName>
    <definedName name="j" localSheetId="6">#REF!</definedName>
    <definedName name="j" localSheetId="8">#REF!</definedName>
    <definedName name="j">#REF!</definedName>
    <definedName name="JAJA" localSheetId="6">'[52]W-NAD'!#REF!</definedName>
    <definedName name="JAJA" localSheetId="8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8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8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8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8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8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8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8">#REF!</definedName>
    <definedName name="jjjj" localSheetId="5">#REF!</definedName>
    <definedName name="jjjj">#REF!</definedName>
    <definedName name="JKLJL" localSheetId="6">#REF!</definedName>
    <definedName name="JKLJL" localSheetId="8">#REF!</definedName>
    <definedName name="JKLJL">#REF!</definedName>
    <definedName name="JP" localSheetId="6">#REF!</definedName>
    <definedName name="JP" localSheetId="9">#REF!</definedName>
    <definedName name="JP" localSheetId="8">#REF!</definedName>
    <definedName name="JP">#REF!</definedName>
    <definedName name="JTR" localSheetId="6">#REF!</definedName>
    <definedName name="JTR" localSheetId="8">#REF!</definedName>
    <definedName name="JTR">#REF!</definedName>
    <definedName name="JualGLangTRWI" localSheetId="6">#REF!</definedName>
    <definedName name="JualGLangTRWI" localSheetId="9">#REF!</definedName>
    <definedName name="JualGLangTRWI" localSheetId="8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8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8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8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8">#REF!</definedName>
    <definedName name="JUMLAH" localSheetId="5">#REF!</definedName>
    <definedName name="JUMLAH">#REF!</definedName>
    <definedName name="JUNI92" localSheetId="6">#REF!</definedName>
    <definedName name="JUNI92" localSheetId="8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8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8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8">#REF!</definedName>
    <definedName name="JYJYTJ">#REF!</definedName>
    <definedName name="K">#N/A</definedName>
    <definedName name="kal" localSheetId="6">[19]JAN09!#REF!</definedName>
    <definedName name="kal" localSheetId="8">[19]JAN09!#REF!</definedName>
    <definedName name="kal">[19]JAN09!#REF!</definedName>
    <definedName name="KALIKDS" localSheetId="6">[14]JAN07!#REF!</definedName>
    <definedName name="KALIKDS" localSheetId="8">[14]JAN07!#REF!</definedName>
    <definedName name="KALIKDS">[41]JAN07!#REF!</definedName>
    <definedName name="KALISLG" localSheetId="6">[14]JAN07!#REF!</definedName>
    <definedName name="KALISLG" localSheetId="8">[14]JAN07!#REF!</definedName>
    <definedName name="KALISLG">[41]JAN07!#REF!</definedName>
    <definedName name="Kategori" localSheetId="6">#REF!</definedName>
    <definedName name="Kategori" localSheetId="8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8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8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8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8">#REF!</definedName>
    <definedName name="kjdhgf">#REF!</definedName>
    <definedName name="kjgjhg" localSheetId="6">#REF!</definedName>
    <definedName name="kjgjhg" localSheetId="8">#REF!</definedName>
    <definedName name="kjgjhg">#REF!</definedName>
    <definedName name="KK" localSheetId="6">[21]Usulan!#REF!</definedName>
    <definedName name="KK" localSheetId="8">[21]Usulan!#REF!</definedName>
    <definedName name="KK">[21]Usulan!#REF!</definedName>
    <definedName name="KODE" localSheetId="6">#REF!</definedName>
    <definedName name="KODE" localSheetId="8">#REF!</definedName>
    <definedName name="KODE" localSheetId="5">#REF!</definedName>
    <definedName name="KODE">#REF!</definedName>
    <definedName name="kode_Cabang" localSheetId="6">#REF!</definedName>
    <definedName name="kode_Cabang" localSheetId="8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8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8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8">#REF!</definedName>
    <definedName name="Kontrol" localSheetId="5">#REF!</definedName>
    <definedName name="Kontrol">#REF!</definedName>
    <definedName name="KontrolBukuBesar" localSheetId="6">#REF!</definedName>
    <definedName name="KontrolBukuBesar" localSheetId="8">#REF!</definedName>
    <definedName name="KontrolBukuBesar">#REF!</definedName>
    <definedName name="KontrolPP" localSheetId="6">#REF!</definedName>
    <definedName name="KontrolPP" localSheetId="8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8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8">#REF!</definedName>
    <definedName name="KOTA" localSheetId="5">#REF!</definedName>
    <definedName name="KOTA">#REF!</definedName>
    <definedName name="KPP" localSheetId="6">#REF!</definedName>
    <definedName name="KPP" localSheetId="8">#REF!</definedName>
    <definedName name="KPP">#REF!</definedName>
    <definedName name="Kuat" localSheetId="6">#REF!</definedName>
    <definedName name="Kuat" localSheetId="8">#REF!</definedName>
    <definedName name="Kuat">#REF!</definedName>
    <definedName name="Kuat1" localSheetId="6">#REF!</definedName>
    <definedName name="Kuat1" localSheetId="8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8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8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8">#REF!</definedName>
    <definedName name="kurva" localSheetId="5">#REF!</definedName>
    <definedName name="kurva">#REF!</definedName>
    <definedName name="Kutools_PDL0_1" localSheetId="10">INDEX([44]PDL!$B$1:$B$3,IFERROR(MATCH([44]KKO!$D$15,[44]PDL!$A$1:$A$2,),3))</definedName>
    <definedName name="Kutools_PDL0_1">INDEX(PDL!$B$1:$B$3,IFERROR(MATCH(KKO!$D$15,PDL!$A$1:$A$2,),3))</definedName>
    <definedName name="Kutools_PDL1_1" localSheetId="10">INDEX([44]PDL!$D$4:$D$6,IFERROR(MATCH([44]KKO!$D$15,[44]PDL!$C$4:$C$5,),3))</definedName>
    <definedName name="Kutools_PDL1_1">INDEX(PDL!$D$4:$D$6,IFERROR(MATCH(KKO!$D$15,PDL!$C$4:$C$5,),3))</definedName>
    <definedName name="Kutools_PDL10_1" localSheetId="10">INDEX([44]PDL!$V$31:$V$33,IFERROR(MATCH([44]KKO!$K$15,[44]PDL!$U$31:$U$32,),3))</definedName>
    <definedName name="Kutools_PDL10_1">INDEX(PDL!$V$31:$V$33,IFERROR(MATCH(KKO!$K$15,PDL!$U$31:$U$32,),3))</definedName>
    <definedName name="Kutools_PDL2_1" localSheetId="10">INDEX([44]PDL!$F$7:$F$9,IFERROR(MATCH([44]KKO!$K$15,[44]PDL!$E$7:$E$8,),3))</definedName>
    <definedName name="Kutools_PDL2_1">INDEX(PDL!$F$7:$F$9,IFERROR(MATCH(KKO!$K$15,PDL!$E$7:$E$8,),3))</definedName>
    <definedName name="Kutools_PDL3_1" localSheetId="10">INDEX([44]PDL!$H$10:$H$12,IFERROR(MATCH([44]KKO!$D$15,[44]PDL!$G$10:$G$11,),3))</definedName>
    <definedName name="Kutools_PDL3_1">INDEX(PDL!$H$10:$H$12,IFERROR(MATCH(KKO!$D$15,PDL!$G$10:$G$11,),3))</definedName>
    <definedName name="Kutools_PDL4_1" localSheetId="10">INDEX([44]PDL!$J$13:$J$15,IFERROR(MATCH([44]KKO!$D$15,[44]PDL!$I$13:$I$14,),3))</definedName>
    <definedName name="Kutools_PDL4_1">INDEX(PDL!$J$13:$J$15,IFERROR(MATCH(KKO!$D$15,PDL!$I$13:$I$14,),3))</definedName>
    <definedName name="Kutools_PDL5_1" localSheetId="10">INDEX([44]PDL!$L$16:$L$18,IFERROR(MATCH([44]KKO!$K$15,[44]PDL!$K$16:$K$17,),3))</definedName>
    <definedName name="Kutools_PDL5_1">INDEX(PDL!$L$16:$L$18,IFERROR(MATCH(KKO!$K$15,PDL!$K$16:$K$17,),3))</definedName>
    <definedName name="Kutools_PDL6_1" localSheetId="10">INDEX([44]PDL!$N$19:$N$21,IFERROR(MATCH([44]KKO!$D$15,[44]PDL!$M$19:$M$20,),3))</definedName>
    <definedName name="Kutools_PDL6_1">INDEX(PDL!$N$19:$N$21,IFERROR(MATCH(KKO!$D$15,PDL!$M$19:$M$20,),3))</definedName>
    <definedName name="Kutools_PDL7_1" localSheetId="10">INDEX([44]PDL!$P$22:$P$24,IFERROR(MATCH([44]KKO!$D$15,[44]PDL!$O$22:$O$23,),3))</definedName>
    <definedName name="Kutools_PDL7_1">INDEX(PDL!$P$22:$P$24,IFERROR(MATCH(KKO!$D$15,PDL!$O$22:$O$23,),3))</definedName>
    <definedName name="Kutools_PDL8_1" localSheetId="10">INDEX([44]PDL!$R$25:$R$27,IFERROR(MATCH([44]KKO!$D$15,[44]PDL!$Q$25:$Q$26,),3))</definedName>
    <definedName name="Kutools_PDL8_1">INDEX(PDL!$R$25:$R$27,IFERROR(MATCH(KKO!$D$15,PDL!$Q$25:$Q$26,),3))</definedName>
    <definedName name="Kutools_PDL9_1" localSheetId="10">INDEX([44]PDL!$T$28:$T$30,IFERROR(MATCH([44]KKO!$D$15,[44]PDL!$S$28:$S$29,),3))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8">#REF!</definedName>
    <definedName name="KWHKDS">#REF!</definedName>
    <definedName name="KWHSLG" localSheetId="6">#REF!</definedName>
    <definedName name="KWHSLG" localSheetId="9">#REF!</definedName>
    <definedName name="KWHSLG" localSheetId="8">#REF!</definedName>
    <definedName name="KWHSLG">#REF!</definedName>
    <definedName name="KWHSMG" localSheetId="6">#REF!</definedName>
    <definedName name="KWHSMG" localSheetId="8">#REF!</definedName>
    <definedName name="KWHSMG">#REF!</definedName>
    <definedName name="l" localSheetId="6">[59]PMT!#REF!</definedName>
    <definedName name="l" localSheetId="8">[59]PMT!#REF!</definedName>
    <definedName name="l">[59]PMT!#REF!</definedName>
    <definedName name="L_19" localSheetId="6">'[60]FORM-B'!#REF!</definedName>
    <definedName name="L_19" localSheetId="8">'[60]FORM-B'!#REF!</definedName>
    <definedName name="L_19">'[60]FORM-B'!#REF!</definedName>
    <definedName name="LabaRugi" localSheetId="6">#REF!</definedName>
    <definedName name="LabaRugi" localSheetId="8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8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8">#REF!</definedName>
    <definedName name="LAMAKDS">#REF!</definedName>
    <definedName name="LAMASLG" localSheetId="6">#REF!</definedName>
    <definedName name="LAMASLG" localSheetId="8">#REF!</definedName>
    <definedName name="LAMASLG">#REF!</definedName>
    <definedName name="LAMASMG" localSheetId="6">#REF!</definedName>
    <definedName name="LAMASMG" localSheetId="8">#REF!</definedName>
    <definedName name="LAMASMG">#REF!</definedName>
    <definedName name="LAMP_1" localSheetId="6">#REF!</definedName>
    <definedName name="LAMP_1" localSheetId="8">#REF!</definedName>
    <definedName name="LAMP_1">#REF!</definedName>
    <definedName name="Lamp_10" localSheetId="6">#REF!</definedName>
    <definedName name="Lamp_10" localSheetId="8">#REF!</definedName>
    <definedName name="Lamp_10">#REF!</definedName>
    <definedName name="Lamp_11" localSheetId="6">#REF!</definedName>
    <definedName name="Lamp_11" localSheetId="8">#REF!</definedName>
    <definedName name="Lamp_11">#REF!</definedName>
    <definedName name="Lamp_12" localSheetId="6">#REF!</definedName>
    <definedName name="Lamp_12" localSheetId="8">#REF!</definedName>
    <definedName name="Lamp_12">#REF!</definedName>
    <definedName name="Lamp_13" localSheetId="6">#REF!</definedName>
    <definedName name="Lamp_13" localSheetId="8">#REF!</definedName>
    <definedName name="Lamp_13">#REF!</definedName>
    <definedName name="Lamp_14" localSheetId="6">#REF!</definedName>
    <definedName name="Lamp_14" localSheetId="9">#REF!</definedName>
    <definedName name="Lamp_14" localSheetId="8">#REF!</definedName>
    <definedName name="Lamp_14">#REF!</definedName>
    <definedName name="Lamp_15" localSheetId="6">#REF!</definedName>
    <definedName name="Lamp_15" localSheetId="9">#REF!</definedName>
    <definedName name="Lamp_15" localSheetId="8">#REF!</definedName>
    <definedName name="Lamp_15">#REF!</definedName>
    <definedName name="Lamp_16" localSheetId="6">#REF!</definedName>
    <definedName name="Lamp_16" localSheetId="9">#REF!</definedName>
    <definedName name="Lamp_16" localSheetId="8">#REF!</definedName>
    <definedName name="Lamp_16">#REF!</definedName>
    <definedName name="Lamp_1a" localSheetId="6">#REF!</definedName>
    <definedName name="Lamp_1a" localSheetId="9">#REF!</definedName>
    <definedName name="Lamp_1a" localSheetId="8">#REF!</definedName>
    <definedName name="Lamp_1a">#REF!</definedName>
    <definedName name="Lamp_1b" localSheetId="6">#REF!</definedName>
    <definedName name="Lamp_1b" localSheetId="9">#REF!</definedName>
    <definedName name="Lamp_1b" localSheetId="8">#REF!</definedName>
    <definedName name="Lamp_1b">#REF!</definedName>
    <definedName name="LAMP_2" localSheetId="6">#REF!</definedName>
    <definedName name="LAMP_2" localSheetId="8">#REF!</definedName>
    <definedName name="LAMP_2">#REF!</definedName>
    <definedName name="Lamp_2a" localSheetId="6">#REF!</definedName>
    <definedName name="Lamp_2a" localSheetId="9">#REF!</definedName>
    <definedName name="Lamp_2a" localSheetId="8">#REF!</definedName>
    <definedName name="Lamp_2a">#REF!</definedName>
    <definedName name="Lamp_2b" localSheetId="6">#REF!</definedName>
    <definedName name="Lamp_2b" localSheetId="9">#REF!</definedName>
    <definedName name="Lamp_2b" localSheetId="8">#REF!</definedName>
    <definedName name="Lamp_2b">#REF!</definedName>
    <definedName name="LAMP_3" localSheetId="6">#REF!</definedName>
    <definedName name="LAMP_3" localSheetId="8">#REF!</definedName>
    <definedName name="LAMP_3">#REF!</definedName>
    <definedName name="Lamp_3a" localSheetId="6">#REF!</definedName>
    <definedName name="Lamp_3a" localSheetId="9">#REF!</definedName>
    <definedName name="Lamp_3a" localSheetId="8">#REF!</definedName>
    <definedName name="Lamp_3a">#REF!</definedName>
    <definedName name="Lamp_3b" localSheetId="6">#REF!</definedName>
    <definedName name="Lamp_3b" localSheetId="9">#REF!</definedName>
    <definedName name="Lamp_3b" localSheetId="8">#REF!</definedName>
    <definedName name="Lamp_3b">#REF!</definedName>
    <definedName name="LAMP_4" localSheetId="6">#REF!</definedName>
    <definedName name="LAMP_4" localSheetId="8">#REF!</definedName>
    <definedName name="LAMP_4">#REF!</definedName>
    <definedName name="Lamp_4a" localSheetId="6">#REF!</definedName>
    <definedName name="Lamp_4a" localSheetId="9">#REF!</definedName>
    <definedName name="Lamp_4a" localSheetId="8">#REF!</definedName>
    <definedName name="Lamp_4a">#REF!</definedName>
    <definedName name="Lamp_4b" localSheetId="6">#REF!</definedName>
    <definedName name="Lamp_4b" localSheetId="9">#REF!</definedName>
    <definedName name="Lamp_4b" localSheetId="8">#REF!</definedName>
    <definedName name="Lamp_4b">#REF!</definedName>
    <definedName name="LAMP_5" localSheetId="6">#REF!</definedName>
    <definedName name="LAMP_5" localSheetId="8">#REF!</definedName>
    <definedName name="LAMP_5">#REF!</definedName>
    <definedName name="Lamp_5a" localSheetId="6">#REF!</definedName>
    <definedName name="Lamp_5a" localSheetId="9">#REF!</definedName>
    <definedName name="Lamp_5a" localSheetId="8">#REF!</definedName>
    <definedName name="Lamp_5a">#REF!</definedName>
    <definedName name="Lamp_5b" localSheetId="6">#REF!</definedName>
    <definedName name="Lamp_5b" localSheetId="9">#REF!</definedName>
    <definedName name="Lamp_5b" localSheetId="8">#REF!</definedName>
    <definedName name="Lamp_5b">#REF!</definedName>
    <definedName name="Lamp_6a" localSheetId="6">#REF!</definedName>
    <definedName name="Lamp_6a" localSheetId="9">#REF!</definedName>
    <definedName name="Lamp_6a" localSheetId="8">#REF!</definedName>
    <definedName name="Lamp_6a">#REF!</definedName>
    <definedName name="Lamp_6b" localSheetId="6">#REF!</definedName>
    <definedName name="Lamp_6b" localSheetId="9">#REF!</definedName>
    <definedName name="Lamp_6b" localSheetId="8">#REF!</definedName>
    <definedName name="Lamp_6b">#REF!</definedName>
    <definedName name="LAMP_7" localSheetId="6">#REF!</definedName>
    <definedName name="LAMP_7" localSheetId="8">#REF!</definedName>
    <definedName name="LAMP_7">#REF!</definedName>
    <definedName name="Lamp_7a" localSheetId="6">#REF!</definedName>
    <definedName name="Lamp_7a" localSheetId="9">#REF!</definedName>
    <definedName name="Lamp_7a" localSheetId="8">#REF!</definedName>
    <definedName name="Lamp_7a">#REF!</definedName>
    <definedName name="Lamp_7b" localSheetId="6">#REF!</definedName>
    <definedName name="Lamp_7b" localSheetId="9">#REF!</definedName>
    <definedName name="Lamp_7b" localSheetId="8">#REF!</definedName>
    <definedName name="Lamp_7b">#REF!</definedName>
    <definedName name="Lamp_7c" localSheetId="6">#REF!</definedName>
    <definedName name="Lamp_7c" localSheetId="9">#REF!</definedName>
    <definedName name="Lamp_7c" localSheetId="8">#REF!</definedName>
    <definedName name="Lamp_7c">#REF!</definedName>
    <definedName name="Lamp_8a" localSheetId="6">#REF!</definedName>
    <definedName name="Lamp_8a" localSheetId="9">#REF!</definedName>
    <definedName name="Lamp_8a" localSheetId="8">#REF!</definedName>
    <definedName name="Lamp_8a">#REF!</definedName>
    <definedName name="Lamp_8b" localSheetId="6">#REF!</definedName>
    <definedName name="Lamp_8b" localSheetId="9">#REF!</definedName>
    <definedName name="Lamp_8b" localSheetId="8">#REF!</definedName>
    <definedName name="Lamp_8b">#REF!</definedName>
    <definedName name="Lamp_9" localSheetId="6">#REF!</definedName>
    <definedName name="Lamp_9" localSheetId="9">#REF!</definedName>
    <definedName name="Lamp_9" localSheetId="8">#REF!</definedName>
    <definedName name="Lamp_9">#REF!</definedName>
    <definedName name="LAP_12RB">[62]INPBA!$F$2</definedName>
    <definedName name="LaporanUtama" localSheetId="6">#REF!</definedName>
    <definedName name="LaporanUtama" localSheetId="8">#REF!</definedName>
    <definedName name="LaporanUtama" localSheetId="5">#REF!</definedName>
    <definedName name="LaporanUtama">#REF!</definedName>
    <definedName name="ldkfg" localSheetId="6">#REF!</definedName>
    <definedName name="ldkfg" localSheetId="8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8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8">#REF!</definedName>
    <definedName name="LP" localSheetId="5">#REF!</definedName>
    <definedName name="LP">#REF!</definedName>
    <definedName name="LRFungsi" localSheetId="6">#REF!</definedName>
    <definedName name="LRFungsi" localSheetId="8">#REF!</definedName>
    <definedName name="LRFungsi">#REF!</definedName>
    <definedName name="LRUnsur" localSheetId="6">#REF!</definedName>
    <definedName name="LRUnsur" localSheetId="8">#REF!</definedName>
    <definedName name="LRUnsur">#REF!</definedName>
    <definedName name="M" localSheetId="6">#REF!</definedName>
    <definedName name="M" localSheetId="9">#REF!</definedName>
    <definedName name="M" localSheetId="8">#REF!</definedName>
    <definedName name="M">#REF!</definedName>
    <definedName name="M_19" localSheetId="6">'[60]FORM-B'!#REF!</definedName>
    <definedName name="M_19" localSheetId="8">'[60]FORM-B'!#REF!</definedName>
    <definedName name="M_19">'[60]FORM-B'!#REF!</definedName>
    <definedName name="MANBUNG" localSheetId="6">[31]Sheet5!#REF!</definedName>
    <definedName name="MANBUNG" localSheetId="8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8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8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8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8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8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8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8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8">KKF!RAB-PER '[66]Standar Konstruksi'!$G$29:$G$29</definedName>
    <definedName name="MmExcelLinker_56E02BF7_1622_44A2_A1B4_91C09D796B1E">#N/A</definedName>
    <definedName name="MRISI" localSheetId="6">#REF!</definedName>
    <definedName name="MRISI" localSheetId="8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8">#REF!</definedName>
    <definedName name="MutasiMatPDP">#REF!</definedName>
    <definedName name="NAMA" localSheetId="6">#REF!</definedName>
    <definedName name="NAMA" localSheetId="8">#REF!</definedName>
    <definedName name="NAMA">#REF!</definedName>
    <definedName name="nama_kabupaten" localSheetId="6">#REF!</definedName>
    <definedName name="nama_kabupaten" localSheetId="9">#REF!</definedName>
    <definedName name="nama_kabupaten" localSheetId="8">#REF!</definedName>
    <definedName name="nama_kabupaten">#REF!</definedName>
    <definedName name="NAMA1" localSheetId="6">#REF!</definedName>
    <definedName name="NAMA1" localSheetId="8">#REF!</definedName>
    <definedName name="NAMA1">#REF!</definedName>
    <definedName name="NAMA2" localSheetId="6">#REF!</definedName>
    <definedName name="NAMA2" localSheetId="8">#REF!</definedName>
    <definedName name="NAMA2">#REF!</definedName>
    <definedName name="NAMABARU" localSheetId="6">#REF!</definedName>
    <definedName name="NAMABARU" localSheetId="8">#REF!</definedName>
    <definedName name="NAMABARU">#REF!</definedName>
    <definedName name="NamaWil">[67]Cover!$B$7</definedName>
    <definedName name="NEGO" localSheetId="6">[21]Usulan!#REF!</definedName>
    <definedName name="NEGO" localSheetId="8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8">#REF!</definedName>
    <definedName name="neraca" localSheetId="5">#REF!</definedName>
    <definedName name="neraca">#REF!</definedName>
    <definedName name="neracareal" localSheetId="6">#REF!</definedName>
    <definedName name="neracareal" localSheetId="8">#REF!</definedName>
    <definedName name="neracareal">#REF!</definedName>
    <definedName name="netmargim" localSheetId="6">#REF!</definedName>
    <definedName name="netmargim" localSheetId="8">#REF!</definedName>
    <definedName name="netmargim">#REF!</definedName>
    <definedName name="nmcabang" localSheetId="6">#REF!</definedName>
    <definedName name="nmcabang" localSheetId="8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8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8">#REF!</definedName>
    <definedName name="o" localSheetId="5">#REF!</definedName>
    <definedName name="o">#REF!</definedName>
    <definedName name="ob_1_phasa" localSheetId="6">#REF!</definedName>
    <definedName name="ob_1_phasa" localSheetId="8">#REF!</definedName>
    <definedName name="ob_1_phasa">#REF!</definedName>
    <definedName name="OCGHSE" localSheetId="6">#REF!</definedName>
    <definedName name="OCGHSE" localSheetId="8">#REF!</definedName>
    <definedName name="OCGHSE">#REF!</definedName>
    <definedName name="OCRKDS" localSheetId="6">#REF!</definedName>
    <definedName name="OCRKDS" localSheetId="8">#REF!</definedName>
    <definedName name="OCRKDS">#REF!</definedName>
    <definedName name="OCRSLG" localSheetId="6">#REF!</definedName>
    <definedName name="OCRSLG" localSheetId="8">#REF!</definedName>
    <definedName name="OCRSLG">#REF!</definedName>
    <definedName name="OCRSMG" localSheetId="6">#REF!</definedName>
    <definedName name="OCRSMG" localSheetId="8">#REF!</definedName>
    <definedName name="OCRSMG">#REF!</definedName>
    <definedName name="ok">#REF!</definedName>
    <definedName name="okl">#REF!</definedName>
    <definedName name="oo" localSheetId="6">#REF!</definedName>
    <definedName name="oo" localSheetId="8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8">#REF!</definedName>
    <definedName name="P" localSheetId="5">#REF!</definedName>
    <definedName name="P">#REF!</definedName>
    <definedName name="Panah" localSheetId="6">#REF!</definedName>
    <definedName name="Panah" localSheetId="8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8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8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8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8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8">#REF!</definedName>
    <definedName name="PemeABSW" localSheetId="5">#REF!</definedName>
    <definedName name="PemeABSW">#REF!</definedName>
    <definedName name="pemel09" localSheetId="6">#REF!</definedName>
    <definedName name="pemel09" localSheetId="8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8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8">#REF!</definedName>
    <definedName name="period" localSheetId="5">#REF!</definedName>
    <definedName name="period">#REF!</definedName>
    <definedName name="pict" localSheetId="10">[44]KKO!#REF!</definedName>
    <definedName name="pict">KKO!#REF!</definedName>
    <definedName name="PLG_DAYA__200KVA" localSheetId="6">#REF!</definedName>
    <definedName name="PLG_DAYA__200KVA" localSheetId="8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8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[56]data!$G$2:$G$54</definedName>
    <definedName name="Potensi215" localSheetId="6">#REF!</definedName>
    <definedName name="Potensi215" localSheetId="8">#REF!</definedName>
    <definedName name="Potensi215" localSheetId="5">#REF!</definedName>
    <definedName name="Potensi215">#REF!</definedName>
    <definedName name="PP" localSheetId="6">#REF!</definedName>
    <definedName name="PP" localSheetId="8">#REF!</definedName>
    <definedName name="PP">#REF!</definedName>
    <definedName name="print" localSheetId="6">#REF!</definedName>
    <definedName name="print" localSheetId="8">#REF!</definedName>
    <definedName name="print">#REF!</definedName>
    <definedName name="PRINT_AR01" localSheetId="6">[31]Sheet5!#REF!</definedName>
    <definedName name="PRINT_AR01" localSheetId="8">[31]Sheet5!#REF!</definedName>
    <definedName name="PRINT_AR01">[31]Sheet5!#REF!</definedName>
    <definedName name="_xlnm.Print_Area" localSheetId="4">'HARGA SATUAN'!$A$1:$E$1564</definedName>
    <definedName name="_xlnm.Print_Area" localSheetId="8">KKF!$A$1:$T$39</definedName>
    <definedName name="_xlnm.Print_Area" localSheetId="5">KKO!$A$2:$Q$9</definedName>
    <definedName name="_xlnm.Print_Area" localSheetId="11">PETA!$A$1:$W$55</definedName>
    <definedName name="_xlnm.Print_Area" localSheetId="7">RAB!$A$1:$K$82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8">#REF!</definedName>
    <definedName name="PRINT_AREA_MI">#REF!</definedName>
    <definedName name="Print_area1" localSheetId="6">#REF!</definedName>
    <definedName name="Print_area1" localSheetId="8">#REF!</definedName>
    <definedName name="Print_area1">#REF!</definedName>
    <definedName name="PRINT_TITLE" localSheetId="6">#REF!</definedName>
    <definedName name="PRINT_TITLE" localSheetId="8">#REF!</definedName>
    <definedName name="PRINT_TITLE">#REF!</definedName>
    <definedName name="_xlnm.Print_Titles" localSheetId="4">'HARGA SATUAN'!#REF!</definedName>
    <definedName name="_xlnm.Print_Titles" localSheetId="8">#REF!</definedName>
    <definedName name="_xlnm.Print_Titles" localSheetId="7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8">#REF!</definedName>
    <definedName name="PRINT_TITLES_MI">#REF!</definedName>
    <definedName name="PRINT_TITLES_MI_19" localSheetId="6">#REF!</definedName>
    <definedName name="PRINT_TITLES_MI_19" localSheetId="8">#REF!</definedName>
    <definedName name="PRINT_TITLES_MI_19">#REF!</definedName>
    <definedName name="PRINT2" localSheetId="6">[31]Sheet5!#REF!</definedName>
    <definedName name="PRINT2" localSheetId="8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8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8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8">#REF!</definedName>
    <definedName name="PT_PLN_PERSERO" localSheetId="5">#REF!</definedName>
    <definedName name="PT_PLN_PERSERO">#REF!</definedName>
    <definedName name="PTKU" localSheetId="6">#REF!</definedName>
    <definedName name="PTKU" localSheetId="8">#REF!</definedName>
    <definedName name="PTKU">#REF!</definedName>
    <definedName name="PUIUU">#REF!</definedName>
    <definedName name="PUR" localSheetId="6">[70]JURNAL!#REF!</definedName>
    <definedName name="PUR" localSheetId="8">[70]JURNAL!#REF!</definedName>
    <definedName name="PUR">[70]JURNAL!#REF!</definedName>
    <definedName name="PWI" localSheetId="6">#REF!</definedName>
    <definedName name="PWI" localSheetId="8">#REF!</definedName>
    <definedName name="PWI" localSheetId="5">#REF!</definedName>
    <definedName name="PWI">#REF!</definedName>
    <definedName name="q" localSheetId="6">#REF!</definedName>
    <definedName name="q" localSheetId="8">#REF!</definedName>
    <definedName name="q">#REF!</definedName>
    <definedName name="QRYTRY" localSheetId="6">#REF!</definedName>
    <definedName name="QRYTRY" localSheetId="9">#REF!</definedName>
    <definedName name="QRYTRY" localSheetId="8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8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8">#REF!</definedName>
    <definedName name="RAB" localSheetId="5">#REF!</definedName>
    <definedName name="RAB">#REF!</definedName>
    <definedName name="rafi" localSheetId="6">[17]JAN09!#REF!</definedName>
    <definedName name="rafi" localSheetId="8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8">[17]JAN09!#REF!</definedName>
    <definedName name="raja">[17]JAN09!#REF!</definedName>
    <definedName name="RANGE" localSheetId="6">#REF!</definedName>
    <definedName name="RANGE" localSheetId="8">#REF!</definedName>
    <definedName name="RANGE" localSheetId="5">#REF!</definedName>
    <definedName name="RANGE">#REF!</definedName>
    <definedName name="RAO" localSheetId="6">#REF!</definedName>
    <definedName name="RAO" localSheetId="8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8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8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8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8">#REF!</definedName>
    <definedName name="rencana" localSheetId="5">#REF!</definedName>
    <definedName name="rencana">#REF!</definedName>
    <definedName name="resagging" localSheetId="6">#REF!</definedName>
    <definedName name="resagging" localSheetId="8">#REF!</definedName>
    <definedName name="resagging">#REF!</definedName>
    <definedName name="ResetDataOption_Click">#N/A</definedName>
    <definedName name="RingkasanPokok" localSheetId="6">#REF!</definedName>
    <definedName name="RingkasanPokok" localSheetId="8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8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8">#REF!</definedName>
    <definedName name="ROW" localSheetId="5">#REF!</definedName>
    <definedName name="ROW">#REF!</definedName>
    <definedName name="rr" localSheetId="6">#REF!</definedName>
    <definedName name="rr" localSheetId="8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8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8">#REF!</definedName>
    <definedName name="RTYHRTY">#REF!</definedName>
    <definedName name="rtyu" localSheetId="6">[71]JAN07!#REF!</definedName>
    <definedName name="rtyu" localSheetId="8">[71]JAN07!#REF!</definedName>
    <definedName name="rtyu">[72]JAN07!#REF!</definedName>
    <definedName name="S" localSheetId="9">#REF!</definedName>
    <definedName name="S" localSheetId="8">{#N/A,#N/A,FALSE,"M.31"}</definedName>
    <definedName name="S">#REF!</definedName>
    <definedName name="S1___5" localSheetId="6">#REF!</definedName>
    <definedName name="S1___5" localSheetId="9">#REF!</definedName>
    <definedName name="S1___5" localSheetId="8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8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8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8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8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8">#REF!</definedName>
    <definedName name="sbak1a" localSheetId="5">#REF!</definedName>
    <definedName name="sbak1a">#REF!</definedName>
    <definedName name="sbak1b" localSheetId="6">#REF!</definedName>
    <definedName name="sbak1b" localSheetId="8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8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8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8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8">#REF!</definedName>
    <definedName name="SEBABKDS" localSheetId="5">#REF!</definedName>
    <definedName name="SEBABKDS">#REF!</definedName>
    <definedName name="SEBABSLG" localSheetId="6">#REF!</definedName>
    <definedName name="SEBABSLG" localSheetId="8">#REF!</definedName>
    <definedName name="SEBABSLG">#REF!</definedName>
    <definedName name="SEBABSMG" localSheetId="6">#REF!</definedName>
    <definedName name="SEBABSMG" localSheetId="8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8">#REF!</definedName>
    <definedName name="SEKAT" localSheetId="5">#REF!</definedName>
    <definedName name="SEKAT">#REF!</definedName>
    <definedName name="semarang1" localSheetId="6">#REF!</definedName>
    <definedName name="semarang1" localSheetId="8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8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8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8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8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8">#REF!</definedName>
    <definedName name="SMG" localSheetId="5">#REF!</definedName>
    <definedName name="SMG">#REF!</definedName>
    <definedName name="smu" localSheetId="6">#REF!</definedName>
    <definedName name="smu" localSheetId="8">#REF!</definedName>
    <definedName name="smu">#REF!</definedName>
    <definedName name="SPD" localSheetId="6">#REF!</definedName>
    <definedName name="SPD" localSheetId="8">#REF!</definedName>
    <definedName name="SPD">#REF!</definedName>
    <definedName name="SPK" localSheetId="6">#REF!</definedName>
    <definedName name="SPK" localSheetId="9">#REF!</definedName>
    <definedName name="SPK" localSheetId="8">#REF!</definedName>
    <definedName name="SPK">#REF!</definedName>
    <definedName name="SREWA" localSheetId="6">#REF!</definedName>
    <definedName name="SREWA" localSheetId="8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8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8">#REF!</definedName>
    <definedName name="STPDari">#REF!</definedName>
    <definedName name="sujono">'[81]master rab'!$B$1:$H$65536</definedName>
    <definedName name="SUM" localSheetId="6">[2]prod03!#REF!</definedName>
    <definedName name="SUM" localSheetId="8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8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8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8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8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[71]JAN07!#REF!</definedName>
    <definedName name="swed" localSheetId="8">[71]JAN07!#REF!</definedName>
    <definedName name="swed">[72]JAN07!#REF!</definedName>
    <definedName name="SWG" localSheetId="6">#REF!</definedName>
    <definedName name="SWG" localSheetId="8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8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8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8">#REF!</definedName>
    <definedName name="tabel_BUlan" localSheetId="5">#REF!</definedName>
    <definedName name="tabel_BUlan">#REF!</definedName>
    <definedName name="Tabel_Cabang" localSheetId="6">#REF!</definedName>
    <definedName name="Tabel_Cabang" localSheetId="8">#REF!</definedName>
    <definedName name="Tabel_Cabang">#REF!</definedName>
    <definedName name="Tabel_Wilayah">[83]Sheet1!$E$2</definedName>
    <definedName name="Tabel4" localSheetId="6">#REF!</definedName>
    <definedName name="Tabel4" localSheetId="8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 localSheetId="10">[85]bantu!$M$5:$X$5</definedName>
    <definedName name="Tahun">[86]bantu!$M$5:$X$5</definedName>
    <definedName name="Taksonomi" localSheetId="6">#REF!</definedName>
    <definedName name="Taksonomi" localSheetId="8">#REF!</definedName>
    <definedName name="Taksonomi" localSheetId="5">#REF!</definedName>
    <definedName name="Taksonomi">#REF!</definedName>
    <definedName name="TambahAT" localSheetId="6">#REF!</definedName>
    <definedName name="TambahAT" localSheetId="8">#REF!</definedName>
    <definedName name="TambahAT">#REF!</definedName>
    <definedName name="TAMPILKAN">[62]INPBA!$F$2</definedName>
    <definedName name="TANGGALKDS" localSheetId="6">#REF!</definedName>
    <definedName name="TANGGALKDS" localSheetId="8">#REF!</definedName>
    <definedName name="TANGGALKDS" localSheetId="5">#REF!</definedName>
    <definedName name="TANGGALKDS">#REF!</definedName>
    <definedName name="TANGGALSLG" localSheetId="6">#REF!</definedName>
    <definedName name="TANGGALSLG" localSheetId="8">#REF!</definedName>
    <definedName name="TANGGALSLG">#REF!</definedName>
    <definedName name="TANGGALSMG" localSheetId="6">#REF!</definedName>
    <definedName name="TANGGALSMG" localSheetId="8">#REF!</definedName>
    <definedName name="TANGGALSMG">#REF!</definedName>
    <definedName name="TARGET_USAHA" localSheetId="6">#REF!</definedName>
    <definedName name="TARGET_USAHA" localSheetId="8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8">#REF!</definedName>
    <definedName name="TERBILANG" localSheetId="5">#REF!</definedName>
    <definedName name="TERBILANG">#REF!</definedName>
    <definedName name="TERIMA" localSheetId="6">#REF!</definedName>
    <definedName name="TERIMA" localSheetId="8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8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8">#REF!</definedName>
    <definedName name="Tipe" localSheetId="5">#REF!</definedName>
    <definedName name="Tipe">#REF!</definedName>
    <definedName name="TOOLS" localSheetId="6">#REF!</definedName>
    <definedName name="TOOLS" localSheetId="8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8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8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8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8">#REF!</definedName>
    <definedName name="UFRKDS">#REF!</definedName>
    <definedName name="UFRSLG" localSheetId="6">#REF!</definedName>
    <definedName name="UFRSLG" localSheetId="8">#REF!</definedName>
    <definedName name="UFRSLG">#REF!</definedName>
    <definedName name="UFRSMG" localSheetId="6">#REF!</definedName>
    <definedName name="UFRSMG" localSheetId="8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8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8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8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8">#REF!</definedName>
    <definedName name="UOUO" localSheetId="5">#REF!</definedName>
    <definedName name="UOUO">#REF!</definedName>
    <definedName name="UPAH">'[87]Rekap PMG.'!$A$54:$F$61</definedName>
    <definedName name="URAIAN" localSheetId="6">#REF!</definedName>
    <definedName name="URAIAN" localSheetId="8">#REF!</definedName>
    <definedName name="URAIAN" localSheetId="5">#REF!</definedName>
    <definedName name="URAIAN">#REF!</definedName>
    <definedName name="usul" localSheetId="6">[88]Usulan!#REF!</definedName>
    <definedName name="usul" localSheetId="8">[88]Usulan!#REF!</definedName>
    <definedName name="usul" localSheetId="5">[88]Usulan!#REF!</definedName>
    <definedName name="usul">[88]Usulan!#REF!</definedName>
    <definedName name="Utik" localSheetId="6">#REF!</definedName>
    <definedName name="Utik" localSheetId="8">#REF!</definedName>
    <definedName name="Utik" localSheetId="5">#REF!</definedName>
    <definedName name="Utik">#REF!</definedName>
    <definedName name="UTIK2" localSheetId="6">#REF!</definedName>
    <definedName name="UTIK2" localSheetId="8">#REF!</definedName>
    <definedName name="UTIK2">#REF!</definedName>
    <definedName name="UTYUE" localSheetId="6">#REF!</definedName>
    <definedName name="UTYUE" localSheetId="8">#REF!</definedName>
    <definedName name="UTYUE">#REF!</definedName>
    <definedName name="uu" localSheetId="6">#REF!</definedName>
    <definedName name="uu" localSheetId="8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8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8">#REF!</definedName>
    <definedName name="vvvvvvvvvv" localSheetId="5">#REF!</definedName>
    <definedName name="vvvvvvvvvv">#REF!</definedName>
    <definedName name="w" localSheetId="6">#REF!</definedName>
    <definedName name="w" localSheetId="8">#REF!</definedName>
    <definedName name="w">#REF!</definedName>
    <definedName name="WAI" localSheetId="6">[2]prod03!#REF!</definedName>
    <definedName name="WAI" localSheetId="8">[2]prod03!#REF!</definedName>
    <definedName name="WAI">[2]prod03!#REF!</definedName>
    <definedName name="WATES" localSheetId="6">[19]JAN09!#REF!</definedName>
    <definedName name="WATES" localSheetId="8">[19]JAN09!#REF!</definedName>
    <definedName name="WATES">[19]JAN09!#REF!</definedName>
    <definedName name="we" localSheetId="6">#REF!</definedName>
    <definedName name="we" localSheetId="8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8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8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8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8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8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8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8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8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8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8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8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8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8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8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8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8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8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8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8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8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8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8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8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8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8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8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8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8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8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8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[71]JAN07!#REF!</definedName>
    <definedName name="x" localSheetId="8">[71]JAN07!#REF!</definedName>
    <definedName name="x">[72]JAN07!#REF!</definedName>
    <definedName name="X_19" localSheetId="6">#REF!</definedName>
    <definedName name="X_19" localSheetId="8">#REF!</definedName>
    <definedName name="X_19" localSheetId="5">#REF!</definedName>
    <definedName name="X_19">#REF!</definedName>
    <definedName name="xs" localSheetId="6">[71]JAN07!#REF!</definedName>
    <definedName name="xs" localSheetId="8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8">#REF!</definedName>
    <definedName name="YERYY">#REF!</definedName>
    <definedName name="YK">#REF!</definedName>
    <definedName name="yy" localSheetId="6">#REF!</definedName>
    <definedName name="yy" localSheetId="8">#REF!</definedName>
    <definedName name="yy">#REF!</definedName>
    <definedName name="Z" localSheetId="6">#REF!</definedName>
    <definedName name="Z" localSheetId="8">#REF!</definedName>
    <definedName name="Z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F57" i="11" l="1"/>
  <c r="F56" i="11"/>
  <c r="F55" i="11"/>
  <c r="F54" i="11"/>
  <c r="F53" i="11"/>
  <c r="F52" i="11"/>
  <c r="F51" i="11"/>
  <c r="F48" i="11"/>
  <c r="F46" i="11"/>
  <c r="F45" i="11"/>
  <c r="F44" i="11"/>
  <c r="G49" i="11"/>
  <c r="G50" i="11"/>
  <c r="G51" i="11"/>
  <c r="G52" i="11"/>
  <c r="G53" i="11"/>
  <c r="D49" i="11"/>
  <c r="H49" i="11" s="1"/>
  <c r="E49" i="11"/>
  <c r="D50" i="11"/>
  <c r="J50" i="11" s="1"/>
  <c r="E50" i="11"/>
  <c r="D51" i="11"/>
  <c r="H51" i="11" s="1"/>
  <c r="E51" i="11"/>
  <c r="D42" i="11"/>
  <c r="J42" i="11" s="1"/>
  <c r="E42" i="11"/>
  <c r="G42" i="11"/>
  <c r="J49" i="11" l="1"/>
  <c r="I50" i="11"/>
  <c r="H50" i="11"/>
  <c r="I49" i="11"/>
  <c r="J51" i="11"/>
  <c r="I42" i="11"/>
  <c r="H42" i="11"/>
  <c r="K42" i="11" s="1"/>
  <c r="K49" i="11" l="1"/>
  <c r="K50" i="11"/>
  <c r="F38" i="11" l="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2" i="11"/>
  <c r="D19" i="11" l="1"/>
  <c r="H19" i="11" s="1"/>
  <c r="E19" i="11"/>
  <c r="G19" i="11"/>
  <c r="D20" i="11"/>
  <c r="J20" i="11" s="1"/>
  <c r="E20" i="11"/>
  <c r="G20" i="11"/>
  <c r="D21" i="11"/>
  <c r="J21" i="11" s="1"/>
  <c r="E21" i="11"/>
  <c r="G21" i="11"/>
  <c r="D22" i="11"/>
  <c r="E22" i="11"/>
  <c r="G22" i="11"/>
  <c r="D23" i="11"/>
  <c r="H23" i="11" s="1"/>
  <c r="E23" i="11"/>
  <c r="G23" i="11"/>
  <c r="J24" i="11"/>
  <c r="E24" i="11"/>
  <c r="G24" i="11"/>
  <c r="D25" i="11"/>
  <c r="J25" i="11" s="1"/>
  <c r="E25" i="11"/>
  <c r="G25" i="11"/>
  <c r="E26" i="11"/>
  <c r="G26" i="11"/>
  <c r="I27" i="11"/>
  <c r="E27" i="11"/>
  <c r="G27" i="11"/>
  <c r="J27" i="11"/>
  <c r="J28" i="11"/>
  <c r="E28" i="11"/>
  <c r="G28" i="11"/>
  <c r="J29" i="11"/>
  <c r="E29" i="11"/>
  <c r="G29" i="11"/>
  <c r="H30" i="11"/>
  <c r="E30" i="11"/>
  <c r="G30" i="11"/>
  <c r="H31" i="11"/>
  <c r="E31" i="11"/>
  <c r="G31" i="11"/>
  <c r="J32" i="11"/>
  <c r="E32" i="11"/>
  <c r="G32" i="11"/>
  <c r="J33" i="11"/>
  <c r="E33" i="11"/>
  <c r="G33" i="11"/>
  <c r="H34" i="11"/>
  <c r="E34" i="11"/>
  <c r="G34" i="11"/>
  <c r="H35" i="11"/>
  <c r="E35" i="11"/>
  <c r="G35" i="11"/>
  <c r="J36" i="11"/>
  <c r="E36" i="11"/>
  <c r="G36" i="11"/>
  <c r="J37" i="11"/>
  <c r="E37" i="11"/>
  <c r="G37" i="11"/>
  <c r="H38" i="11"/>
  <c r="E38" i="11"/>
  <c r="G38" i="11"/>
  <c r="H39" i="11"/>
  <c r="J40" i="11"/>
  <c r="D41" i="11"/>
  <c r="J41" i="11" s="1"/>
  <c r="E41" i="11"/>
  <c r="G41" i="11"/>
  <c r="D52" i="11"/>
  <c r="E52" i="11"/>
  <c r="D53" i="11"/>
  <c r="E53" i="11"/>
  <c r="D54" i="11"/>
  <c r="J54" i="11" s="1"/>
  <c r="E54" i="11"/>
  <c r="G54" i="11"/>
  <c r="D55" i="11"/>
  <c r="J55" i="11" s="1"/>
  <c r="E55" i="11"/>
  <c r="G55" i="11"/>
  <c r="D56" i="11"/>
  <c r="H56" i="11" s="1"/>
  <c r="E56" i="11"/>
  <c r="G56" i="11"/>
  <c r="D57" i="11"/>
  <c r="J57" i="11" s="1"/>
  <c r="E57" i="11"/>
  <c r="G57" i="11"/>
  <c r="D58" i="11"/>
  <c r="J58" i="11" s="1"/>
  <c r="E58" i="11"/>
  <c r="G58" i="11"/>
  <c r="D59" i="11"/>
  <c r="J59" i="11" s="1"/>
  <c r="E59" i="11"/>
  <c r="G59" i="11"/>
  <c r="D60" i="11"/>
  <c r="H60" i="11" s="1"/>
  <c r="E60" i="11"/>
  <c r="G60" i="11"/>
  <c r="H52" i="11" l="1"/>
  <c r="J52" i="11"/>
  <c r="H53" i="11"/>
  <c r="J53" i="11"/>
  <c r="I35" i="11"/>
  <c r="I41" i="11"/>
  <c r="I29" i="11"/>
  <c r="J39" i="11"/>
  <c r="J23" i="11"/>
  <c r="H22" i="11"/>
  <c r="I25" i="11"/>
  <c r="I23" i="11"/>
  <c r="J19" i="11"/>
  <c r="I33" i="11"/>
  <c r="H27" i="11"/>
  <c r="K27" i="11" s="1"/>
  <c r="H41" i="11"/>
  <c r="I37" i="11"/>
  <c r="I31" i="11"/>
  <c r="I21" i="11"/>
  <c r="I19" i="11"/>
  <c r="H37" i="11"/>
  <c r="I36" i="11"/>
  <c r="J35" i="11"/>
  <c r="H33" i="11"/>
  <c r="K33" i="11" s="1"/>
  <c r="I32" i="11"/>
  <c r="J31" i="11"/>
  <c r="K31" i="11" s="1"/>
  <c r="H29" i="11"/>
  <c r="K29" i="11" s="1"/>
  <c r="I28" i="11"/>
  <c r="H25" i="11"/>
  <c r="I24" i="11"/>
  <c r="H21" i="11"/>
  <c r="I20" i="11"/>
  <c r="H26" i="11"/>
  <c r="I39" i="11"/>
  <c r="I38" i="11"/>
  <c r="I34" i="11"/>
  <c r="I30" i="11"/>
  <c r="I26" i="11"/>
  <c r="I22" i="11"/>
  <c r="I40" i="11"/>
  <c r="H40" i="11"/>
  <c r="J38" i="11"/>
  <c r="H36" i="11"/>
  <c r="K36" i="11" s="1"/>
  <c r="J34" i="11"/>
  <c r="K34" i="11" s="1"/>
  <c r="H32" i="11"/>
  <c r="J30" i="11"/>
  <c r="H28" i="11"/>
  <c r="J26" i="11"/>
  <c r="H24" i="11"/>
  <c r="J22" i="11"/>
  <c r="H20" i="11"/>
  <c r="I52" i="11"/>
  <c r="I54" i="11"/>
  <c r="J60" i="11"/>
  <c r="I51" i="11"/>
  <c r="K51" i="11" s="1"/>
  <c r="I55" i="11"/>
  <c r="I56" i="11"/>
  <c r="H54" i="11"/>
  <c r="I53" i="11"/>
  <c r="H57" i="11"/>
  <c r="J56" i="11"/>
  <c r="I57" i="11"/>
  <c r="I58" i="11"/>
  <c r="I60" i="11"/>
  <c r="H58" i="11"/>
  <c r="I59" i="11"/>
  <c r="H59" i="11"/>
  <c r="H55" i="11"/>
  <c r="K41" i="11" l="1"/>
  <c r="K21" i="11"/>
  <c r="K35" i="11"/>
  <c r="K30" i="11"/>
  <c r="K24" i="11"/>
  <c r="K53" i="11"/>
  <c r="K52" i="11"/>
  <c r="K28" i="11"/>
  <c r="K39" i="11"/>
  <c r="K40" i="11"/>
  <c r="K20" i="11"/>
  <c r="K23" i="11"/>
  <c r="K19" i="11"/>
  <c r="K32" i="11"/>
  <c r="K25" i="11"/>
  <c r="K37" i="11"/>
  <c r="K60" i="11"/>
  <c r="K26" i="11"/>
  <c r="K22" i="11"/>
  <c r="K38" i="11"/>
  <c r="K58" i="11"/>
  <c r="K54" i="11"/>
  <c r="K59" i="11"/>
  <c r="K55" i="11"/>
  <c r="K56" i="11"/>
  <c r="K57" i="11"/>
  <c r="G43" i="11"/>
  <c r="G44" i="11"/>
  <c r="G45" i="11"/>
  <c r="G46" i="11"/>
  <c r="G47" i="11"/>
  <c r="G48" i="11"/>
  <c r="D43" i="11"/>
  <c r="H43" i="11" s="1"/>
  <c r="E43" i="11"/>
  <c r="J44" i="11"/>
  <c r="E44" i="11"/>
  <c r="D45" i="11"/>
  <c r="I45" i="11" s="1"/>
  <c r="E45" i="11"/>
  <c r="E46" i="11"/>
  <c r="D47" i="11"/>
  <c r="E47" i="11"/>
  <c r="D48" i="11"/>
  <c r="E48" i="11"/>
  <c r="H47" i="11" l="1"/>
  <c r="J48" i="11"/>
  <c r="H46" i="11"/>
  <c r="I44" i="11"/>
  <c r="I48" i="11"/>
  <c r="H45" i="11"/>
  <c r="J43" i="11"/>
  <c r="J47" i="11"/>
  <c r="H48" i="11"/>
  <c r="I47" i="11"/>
  <c r="J46" i="11"/>
  <c r="H44" i="11"/>
  <c r="I43" i="11"/>
  <c r="I46" i="11"/>
  <c r="J45" i="11"/>
  <c r="K46" i="11" l="1"/>
  <c r="K45" i="11"/>
  <c r="K44" i="11"/>
  <c r="K43" i="11"/>
  <c r="K48" i="11"/>
  <c r="K47" i="11"/>
  <c r="D61" i="11" l="1"/>
  <c r="H61" i="11" s="1"/>
  <c r="E61" i="11"/>
  <c r="G61" i="11"/>
  <c r="I61" i="11" l="1"/>
  <c r="J61" i="11"/>
  <c r="C6" i="62"/>
  <c r="D15" i="11"/>
  <c r="J15" i="11" s="1"/>
  <c r="E15" i="11"/>
  <c r="G15" i="11"/>
  <c r="D17" i="11"/>
  <c r="H17" i="11" s="1"/>
  <c r="E17" i="11"/>
  <c r="G17" i="11"/>
  <c r="D18" i="11"/>
  <c r="J18" i="11" s="1"/>
  <c r="E18" i="11"/>
  <c r="G18" i="11"/>
  <c r="K61" i="11" l="1"/>
  <c r="I15" i="11"/>
  <c r="H15" i="11"/>
  <c r="J17" i="11"/>
  <c r="I17" i="11"/>
  <c r="I18" i="11"/>
  <c r="H18" i="11"/>
  <c r="K15" i="11" l="1"/>
  <c r="K17" i="11"/>
  <c r="K18" i="11"/>
  <c r="G6" i="11" l="1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62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62" i="11"/>
  <c r="D63" i="11"/>
  <c r="H63" i="11" s="1"/>
  <c r="E63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63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70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L172" i="29"/>
  <c r="L42" i="39"/>
  <c r="B41" i="39" l="1"/>
  <c r="B171" i="29"/>
  <c r="N1374" i="10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62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63" i="11"/>
  <c r="I63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E8" i="54"/>
  <c r="L8" i="54" s="1"/>
  <c r="M8" i="54" s="1"/>
  <c r="I9" i="54"/>
  <c r="H9" i="54"/>
  <c r="C10" i="54"/>
  <c r="D9" i="54"/>
  <c r="K36" i="39"/>
  <c r="K63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E295" i="29"/>
  <c r="F295" i="29"/>
  <c r="E258" i="29"/>
  <c r="F258" i="29"/>
  <c r="E237" i="29"/>
  <c r="F237" i="29"/>
  <c r="F58" i="39"/>
  <c r="E58" i="39"/>
  <c r="F60" i="39" s="1"/>
  <c r="H65" i="11"/>
  <c r="H66" i="11" s="1"/>
  <c r="I65" i="11"/>
  <c r="I66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93" i="29" l="1"/>
  <c r="F300" i="29"/>
  <c r="F320" i="29"/>
  <c r="F345" i="29"/>
  <c r="F238" i="29"/>
  <c r="F294" i="29"/>
  <c r="F292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67" i="11"/>
  <c r="I67" i="11"/>
  <c r="F364" i="29"/>
  <c r="F69" i="39"/>
  <c r="F72" i="39"/>
  <c r="F367" i="29"/>
  <c r="J62" i="11"/>
  <c r="K62" i="11" s="1"/>
  <c r="K65" i="11" s="1"/>
  <c r="K66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65" i="11"/>
  <c r="J66" i="11" s="1"/>
  <c r="K67" i="11"/>
  <c r="B68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67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E1026" i="41"/>
  <c r="F855" i="41"/>
  <c r="E855" i="41"/>
  <c r="E827" i="41"/>
  <c r="F827" i="41"/>
  <c r="E1306" i="41"/>
  <c r="E1255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83" i="41" l="1"/>
  <c r="F790" i="41"/>
  <c r="F810" i="41"/>
  <c r="F835" i="41"/>
  <c r="F728" i="41"/>
  <c r="F784" i="41"/>
  <c r="F807" i="41"/>
  <c r="F782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>
  <authors>
    <author>NEILA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Windows User</author>
  </authors>
  <commentList>
    <comment ref="A11" authorId="0" shapeId="0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comments6.xml><?xml version="1.0" encoding="utf-8"?>
<comments xmlns="http://schemas.openxmlformats.org/spreadsheetml/2006/main">
  <authors>
    <author>muhamat.suropati</author>
  </authors>
  <commentList>
    <comment ref="C7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sharedStrings.xml><?xml version="1.0" encoding="utf-8"?>
<sst xmlns="http://schemas.openxmlformats.org/spreadsheetml/2006/main" count="4751" uniqueCount="1638">
  <si>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</si>
  <si>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</si>
  <si>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</si>
  <si>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</si>
  <si>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</si>
  <si>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</si>
  <si>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</si>
  <si>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</si>
  <si>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</si>
  <si>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</si>
  <si>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</si>
  <si>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</si>
  <si>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</si>
  <si>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</si>
  <si>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</si>
  <si>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</si>
  <si>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</si>
  <si>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</si>
  <si>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</si>
  <si>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</si>
  <si>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</si>
  <si>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</si>
  <si>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</si>
  <si>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</si>
  <si>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</si>
  <si>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</si>
  <si>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</si>
  <si>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</si>
  <si>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</si>
  <si>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</si>
  <si>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</si>
  <si>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</si>
  <si>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</si>
  <si>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</si>
  <si>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</si>
  <si>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</si>
  <si>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</si>
  <si>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</si>
  <si>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</si>
  <si>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</si>
  <si>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</si>
  <si>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</si>
  <si>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</si>
  <si>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</si>
  <si>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</si>
  <si>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</si>
  <si>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</si>
  <si>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</si>
  <si>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</si>
  <si>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</si>
  <si>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</si>
  <si>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</si>
  <si>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</si>
  <si>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</si>
  <si>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</si>
  <si>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</si>
  <si>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</si>
  <si>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</si>
  <si>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</si>
  <si>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</si>
  <si>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</si>
  <si>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</si>
  <si>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</si>
  <si>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</si>
  <si>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</si>
  <si>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</si>
  <si>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</si>
  <si>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</si>
  <si>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</si>
  <si>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</si>
  <si>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</si>
  <si>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</si>
  <si>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</si>
  <si>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</si>
  <si>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</si>
  <si>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</si>
  <si>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</si>
  <si>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</si>
  <si>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</si>
  <si>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</si>
  <si>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</si>
  <si>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</si>
  <si>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</si>
  <si>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</si>
  <si>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</si>
  <si>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</si>
  <si>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</si>
  <si>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</si>
  <si>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</si>
  <si>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</si>
  <si>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</si>
  <si>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</si>
  <si>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</si>
  <si>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</si>
  <si>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</si>
  <si>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</si>
  <si>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</si>
  <si>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</si>
  <si>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</si>
  <si>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</si>
  <si>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</si>
  <si>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</si>
  <si>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</si>
  <si>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</si>
  <si>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</si>
  <si>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</si>
  <si>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</si>
  <si>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</si>
  <si>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</si>
  <si>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</si>
  <si>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</si>
  <si>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</si>
  <si>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</si>
  <si>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</si>
  <si>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</si>
  <si>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</si>
  <si>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</si>
  <si>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</si>
  <si>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</si>
  <si>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</si>
  <si>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</si>
  <si>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</si>
  <si>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</si>
  <si>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</si>
  <si>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</si>
  <si>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</si>
  <si>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</si>
  <si>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</si>
  <si>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</si>
  <si>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</si>
  <si>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</si>
  <si>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</si>
  <si>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</si>
  <si>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</si>
  <si>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</si>
  <si>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</si>
  <si>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</si>
  <si>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</si>
  <si>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</si>
  <si>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</si>
  <si>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</si>
  <si>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</si>
  <si>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</si>
  <si>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</si>
  <si>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</si>
  <si>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</si>
  <si>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</si>
  <si>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</si>
  <si>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</si>
  <si>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</si>
  <si>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</si>
  <si>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</si>
  <si>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</si>
  <si>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</si>
  <si>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</si>
  <si>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</si>
  <si>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</si>
  <si>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</si>
  <si>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</si>
  <si>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</si>
  <si>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</si>
  <si>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</si>
  <si>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</si>
  <si>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</si>
  <si>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</si>
  <si>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</si>
  <si>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</si>
  <si>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</si>
  <si>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</si>
  <si>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</si>
  <si>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</si>
  <si>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</si>
  <si>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</si>
  <si>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</si>
  <si>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</si>
  <si>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</si>
  <si>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</si>
  <si>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</si>
  <si>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</si>
  <si>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</si>
  <si>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</si>
  <si>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</si>
  <si>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</si>
  <si>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</si>
  <si>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</si>
  <si>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</si>
  <si>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</si>
  <si>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</si>
  <si>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</si>
  <si>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</si>
  <si>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</si>
  <si>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</si>
  <si>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</si>
  <si>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</si>
  <si>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</si>
  <si>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</si>
  <si>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</si>
  <si>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</si>
  <si>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</si>
  <si>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</si>
  <si>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</si>
  <si>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</si>
  <si>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</si>
  <si>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</si>
  <si>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</si>
  <si>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</si>
  <si>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</si>
  <si>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</si>
  <si>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</si>
  <si>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</si>
  <si>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</si>
  <si>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</si>
  <si>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</si>
  <si>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</si>
  <si>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</si>
  <si>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</si>
  <si>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</si>
  <si>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</si>
  <si>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</si>
  <si>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</si>
  <si>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</si>
  <si>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</si>
  <si>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</si>
  <si>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</si>
  <si>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</si>
  <si>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</si>
  <si>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</si>
  <si>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</si>
  <si>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</si>
  <si>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</si>
  <si>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</si>
  <si>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</si>
  <si>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</si>
  <si>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</si>
  <si>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</si>
  <si>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</si>
  <si>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</si>
  <si>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</si>
  <si>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</si>
  <si>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</si>
  <si>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</si>
  <si>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</si>
  <si>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</si>
  <si>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</si>
  <si>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</si>
  <si>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</si>
  <si>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</si>
  <si>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</si>
  <si>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</si>
  <si>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</si>
  <si>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</si>
  <si>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</si>
  <si>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</si>
  <si>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</si>
  <si>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</si>
  <si>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</si>
  <si>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</si>
  <si>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</si>
  <si>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</si>
  <si>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</si>
  <si>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</si>
  <si>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</si>
  <si>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</si>
  <si>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</si>
  <si>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</si>
  <si>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</si>
  <si>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</si>
  <si>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</si>
  <si>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</si>
  <si>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</si>
  <si>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</si>
  <si>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</si>
  <si>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</si>
  <si>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</si>
  <si>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</si>
  <si>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</si>
  <si>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</si>
  <si>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</si>
  <si>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</si>
  <si>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</si>
  <si>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</si>
  <si>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</si>
  <si>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</si>
  <si>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</si>
  <si>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</si>
  <si>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</si>
  <si>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</si>
  <si>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</si>
  <si>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</si>
  <si>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</si>
  <si>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</si>
  <si>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</si>
  <si>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</si>
  <si>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</si>
  <si>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</si>
  <si>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</si>
  <si>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</si>
  <si>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</si>
  <si>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</si>
  <si>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</si>
  <si>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</si>
  <si>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</si>
  <si>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</si>
  <si>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</si>
  <si>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</si>
  <si>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</si>
  <si>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</si>
  <si>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</si>
  <si>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</si>
  <si>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</si>
  <si>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</si>
  <si>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</si>
  <si>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</si>
  <si>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</si>
  <si>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</si>
  <si>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</si>
  <si>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</si>
  <si>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</si>
  <si>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</si>
  <si>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</si>
  <si>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</si>
  <si>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</si>
  <si>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</si>
  <si>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</si>
  <si>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</si>
  <si>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</si>
  <si>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</si>
  <si>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</si>
  <si>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</si>
  <si>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</si>
  <si>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</si>
  <si>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</si>
  <si>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</si>
  <si>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</si>
  <si>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</si>
  <si>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</si>
  <si>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</si>
  <si>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</si>
  <si>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</si>
  <si>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</si>
  <si>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</si>
  <si>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</si>
  <si>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</si>
  <si>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</si>
  <si>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</si>
  <si>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</si>
  <si>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</si>
  <si>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</si>
  <si>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</si>
  <si>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</si>
  <si>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</si>
  <si>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</si>
  <si>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</si>
  <si>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</si>
  <si>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</si>
  <si>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</si>
  <si>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</si>
  <si>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</si>
  <si>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</si>
  <si>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</si>
  <si>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</si>
  <si>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</si>
  <si>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</si>
  <si>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</si>
  <si>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</si>
  <si>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</si>
  <si>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</si>
  <si>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</si>
  <si>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</si>
  <si>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</si>
  <si>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</si>
  <si>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</si>
  <si>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</si>
  <si>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</si>
  <si>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</si>
  <si>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</si>
  <si>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</si>
  <si>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</si>
  <si>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</si>
  <si>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</si>
  <si>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</si>
  <si>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</si>
  <si>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</si>
  <si>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</si>
  <si>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</si>
  <si>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</si>
  <si>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</si>
  <si>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</si>
  <si>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</si>
  <si>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</si>
  <si>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</si>
  <si>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</si>
  <si>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</si>
  <si>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</si>
  <si>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</si>
  <si>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</si>
  <si>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</si>
  <si>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</si>
  <si>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</si>
  <si>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</si>
  <si>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</si>
  <si>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</si>
  <si>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</si>
  <si>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</si>
  <si>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</si>
  <si>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</si>
  <si>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</si>
  <si>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</si>
  <si>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</si>
  <si>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</si>
  <si>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</si>
  <si>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</si>
  <si>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</si>
  <si>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</si>
  <si>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</si>
  <si>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</si>
  <si>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</si>
  <si>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</si>
  <si>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</si>
  <si>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</si>
  <si>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</si>
  <si>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</si>
  <si>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</si>
  <si>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</si>
  <si>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</si>
  <si>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</si>
  <si>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</si>
  <si>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</si>
  <si>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</si>
  <si>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</si>
  <si>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</si>
  <si>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</si>
  <si>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</si>
  <si>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</si>
  <si>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</si>
  <si>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</si>
  <si>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</si>
  <si>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</si>
  <si>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</si>
  <si>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</si>
  <si>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</si>
  <si>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</si>
  <si>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</si>
  <si>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</si>
  <si>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</si>
  <si>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</si>
  <si>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</si>
  <si>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</si>
  <si>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</si>
  <si>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</si>
  <si>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</si>
  <si>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</si>
  <si>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</si>
  <si>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</si>
  <si>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</si>
  <si>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</si>
  <si>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</si>
  <si>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</si>
  <si>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</si>
  <si>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</si>
  <si>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</si>
  <si>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</si>
  <si>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</si>
  <si>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</si>
  <si>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</si>
  <si>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</si>
  <si>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</si>
  <si>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</si>
  <si>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</si>
  <si>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</si>
  <si>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</si>
  <si>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</si>
  <si>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</si>
  <si>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</si>
  <si>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</si>
  <si>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</si>
  <si>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</si>
  <si>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</si>
  <si>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</si>
  <si>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</si>
  <si>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</si>
  <si>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</si>
  <si>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</si>
  <si>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</si>
  <si>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</si>
  <si>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</si>
  <si>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</si>
  <si>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</si>
  <si>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</si>
  <si>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</si>
  <si>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</si>
  <si>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</si>
  <si>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</si>
  <si>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</si>
  <si>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</si>
  <si>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</si>
  <si>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</si>
  <si>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</si>
  <si>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</si>
  <si>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</si>
  <si>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</si>
  <si>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</si>
  <si>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</si>
  <si>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</si>
  <si>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</si>
  <si>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</si>
  <si>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</si>
  <si>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</si>
  <si>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</si>
  <si>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</si>
  <si>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</si>
  <si>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</si>
  <si>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</si>
  <si>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</si>
  <si>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</si>
  <si>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</si>
  <si>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</si>
  <si>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</si>
  <si>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</si>
  <si>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</si>
  <si>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</si>
  <si>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</si>
  <si>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</si>
  <si>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</si>
  <si>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</si>
  <si>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</si>
  <si>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</si>
  <si>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</si>
  <si>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</si>
  <si>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</si>
  <si>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</si>
  <si>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</si>
  <si>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</si>
  <si>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</si>
  <si>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</si>
  <si>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</si>
  <si>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</si>
  <si>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</si>
  <si>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</si>
  <si>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</si>
  <si>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</si>
  <si>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</si>
  <si>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</si>
  <si>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</si>
  <si>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</si>
  <si>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</si>
  <si>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</si>
  <si>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</si>
  <si>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</si>
  <si>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</si>
  <si>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</si>
  <si>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</si>
  <si>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</si>
  <si>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</si>
  <si>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</si>
  <si>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</si>
  <si>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</si>
  <si>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</si>
  <si>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</si>
  <si>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</si>
  <si>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</si>
  <si>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</si>
  <si>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</si>
  <si>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</si>
  <si>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</si>
  <si>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</si>
  <si>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</si>
  <si>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</si>
  <si>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</si>
  <si>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</si>
  <si>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</si>
  <si>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</si>
  <si>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</si>
  <si>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</si>
  <si>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</si>
  <si>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</si>
  <si>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</si>
  <si>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</si>
  <si>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</si>
  <si>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</si>
  <si>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</si>
  <si>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</si>
  <si>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</si>
  <si>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</si>
  <si>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</si>
  <si>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</si>
  <si>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</si>
  <si>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</si>
  <si>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</si>
  <si>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</si>
  <si>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</si>
  <si>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</si>
  <si>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</si>
  <si>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</si>
  <si>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</si>
  <si>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</si>
  <si>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</si>
  <si>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</si>
  <si>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</si>
  <si>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</si>
  <si>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</si>
  <si>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</si>
  <si>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</si>
  <si>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</si>
  <si>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</si>
  <si>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</si>
  <si>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</si>
  <si>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</si>
  <si>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</si>
  <si>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</si>
  <si>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</si>
  <si>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</si>
  <si>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</si>
  <si>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</si>
  <si>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</si>
  <si>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</si>
  <si>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</si>
  <si>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</si>
  <si>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</si>
  <si>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</si>
  <si>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</si>
  <si>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</si>
  <si>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</si>
  <si>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</si>
  <si>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</si>
  <si>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</si>
  <si>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</si>
  <si>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</si>
  <si>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</si>
  <si>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</si>
  <si>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</si>
  <si>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</si>
  <si>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</si>
  <si>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</si>
  <si>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</si>
  <si>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</si>
  <si>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</si>
  <si>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</si>
  <si>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</si>
  <si>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</si>
  <si>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</si>
  <si>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</si>
  <si>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</si>
  <si>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</si>
  <si>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</si>
  <si>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</si>
  <si>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</si>
  <si>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</si>
  <si>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</si>
  <si>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</si>
  <si>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</si>
  <si>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</si>
  <si>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</si>
  <si>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</si>
  <si>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</si>
  <si>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</si>
  <si>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</si>
  <si>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</si>
  <si>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</si>
  <si>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</si>
  <si>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</si>
  <si>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</si>
  <si>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</si>
  <si>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</si>
  <si>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</si>
  <si>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</si>
  <si>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</si>
  <si>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</si>
  <si>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</si>
  <si>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</si>
  <si>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</si>
  <si>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</si>
  <si>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</si>
  <si>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</si>
  <si>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</si>
  <si>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</si>
  <si>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</si>
  <si>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</si>
  <si>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</si>
  <si>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</si>
  <si>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</si>
  <si>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</si>
  <si>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</si>
  <si>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</si>
  <si>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</si>
  <si>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</si>
  <si>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</si>
  <si>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</si>
  <si>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</si>
  <si>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</si>
  <si>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</si>
  <si>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</si>
  <si>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</si>
  <si>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</si>
  <si>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</si>
  <si>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</si>
  <si>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</si>
  <si>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</si>
  <si>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</si>
  <si>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</si>
  <si>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</si>
  <si>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</si>
  <si>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</si>
  <si>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</si>
  <si>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</si>
  <si>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</si>
  <si>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</si>
  <si>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</si>
  <si>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</si>
  <si>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</si>
  <si>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</si>
  <si>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</si>
  <si>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</si>
  <si>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</si>
  <si>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</si>
  <si>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</si>
  <si>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</si>
  <si>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</si>
  <si>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</si>
  <si>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</si>
  <si>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</si>
  <si>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</si>
  <si>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</si>
  <si>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</si>
  <si>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</si>
  <si>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</si>
  <si>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</si>
  <si>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</si>
  <si>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</si>
  <si>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</si>
  <si>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</si>
  <si>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</si>
  <si>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</si>
  <si>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</si>
  <si>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</si>
  <si>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</si>
  <si>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</si>
  <si>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</si>
  <si>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</si>
  <si>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</si>
  <si>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</si>
  <si>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</si>
  <si>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</si>
  <si>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</si>
  <si>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</si>
  <si>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</si>
  <si>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</si>
  <si>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</si>
  <si>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</si>
  <si>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</si>
  <si>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</si>
  <si>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</si>
  <si>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</si>
  <si>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</si>
  <si>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</si>
  <si>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</si>
  <si>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</si>
  <si>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</si>
  <si>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</si>
  <si>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</si>
  <si>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</si>
  <si>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</si>
  <si>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</si>
  <si>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</si>
  <si>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</si>
  <si>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</si>
  <si>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</si>
  <si>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</si>
  <si>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</si>
  <si>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</si>
  <si>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</si>
  <si>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</si>
  <si>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</si>
  <si>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</si>
  <si>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</si>
  <si>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</si>
  <si>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</si>
  <si>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</si>
  <si>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</si>
  <si>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</si>
  <si>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</si>
  <si>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</si>
  <si>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</si>
  <si>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</si>
  <si>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</si>
  <si>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</si>
  <si>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</si>
  <si>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</si>
  <si>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</si>
  <si>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</si>
  <si>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</si>
  <si>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</si>
  <si>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</si>
  <si>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</si>
  <si>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</si>
  <si>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</si>
  <si>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</si>
  <si>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</si>
  <si>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</si>
  <si>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</si>
  <si>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</si>
  <si>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</si>
  <si>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</si>
  <si>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</si>
  <si>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</si>
  <si>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</si>
  <si>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</si>
  <si>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</si>
  <si>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</si>
  <si>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</si>
  <si>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</si>
  <si>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</si>
  <si>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</si>
  <si>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</si>
  <si>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</si>
  <si>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</si>
  <si>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</si>
  <si>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</si>
  <si>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</si>
  <si>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</si>
  <si>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</si>
  <si>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</si>
  <si>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</si>
  <si>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</si>
  <si>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</si>
  <si>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</si>
  <si>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</si>
  <si>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</si>
  <si>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</si>
  <si>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</si>
  <si>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</si>
  <si>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</si>
  <si>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</si>
  <si>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</si>
  <si>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</si>
  <si>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</si>
  <si>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</si>
  <si>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</si>
  <si>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</si>
  <si>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</si>
  <si>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</si>
  <si>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</si>
  <si>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</si>
  <si>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</si>
  <si>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</si>
  <si>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</si>
  <si>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</si>
  <si>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</si>
  <si>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</si>
  <si>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</si>
  <si>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</si>
  <si>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</si>
  <si>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</si>
  <si>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</si>
  <si>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</si>
  <si>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</si>
  <si>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</si>
  <si>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</si>
  <si>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</si>
  <si>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</si>
  <si>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</si>
  <si>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</si>
  <si>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</si>
  <si>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</si>
  <si>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</si>
  <si>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</si>
  <si>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</si>
  <si>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</si>
  <si>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</si>
  <si>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</si>
  <si>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</si>
  <si>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</si>
  <si>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</si>
  <si>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</si>
  <si>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</si>
  <si>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</si>
  <si>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</si>
  <si>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</si>
  <si>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</si>
  <si>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</si>
  <si>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</si>
  <si>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</si>
  <si>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</si>
  <si>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</si>
  <si>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</si>
  <si>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</si>
  <si>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</si>
  <si>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</si>
  <si>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</si>
  <si>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</si>
  <si>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</si>
  <si>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</si>
  <si>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</si>
  <si>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</si>
  <si>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</si>
  <si>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</si>
  <si>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</si>
  <si>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</si>
  <si>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</si>
  <si>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</si>
  <si>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</si>
  <si>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</si>
  <si>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</si>
  <si>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</si>
  <si>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</si>
  <si>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</si>
  <si>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</si>
  <si>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</si>
  <si>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</si>
  <si>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</si>
  <si>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</si>
  <si>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</si>
  <si>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</si>
  <si>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</si>
  <si>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</si>
  <si>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</si>
  <si>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</si>
  <si>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</si>
  <si>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</si>
  <si>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</si>
  <si>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</si>
  <si>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</si>
  <si>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</si>
  <si>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</si>
  <si>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</si>
  <si>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</si>
  <si>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</si>
  <si>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</si>
  <si>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</si>
  <si>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</si>
  <si>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</si>
  <si>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</si>
  <si>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</si>
  <si>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</si>
  <si>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</si>
  <si>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</si>
  <si>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</si>
  <si>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</si>
  <si>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</si>
  <si>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</si>
  <si>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</si>
  <si>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</si>
  <si>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</si>
  <si>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</si>
  <si>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</si>
  <si>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</si>
  <si>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</si>
  <si>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</si>
  <si>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</si>
  <si>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</si>
  <si>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</si>
  <si>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</si>
  <si>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</si>
  <si>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</si>
  <si>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</si>
  <si>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</si>
  <si>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</si>
  <si>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</si>
  <si>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</si>
  <si>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</si>
  <si>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</si>
  <si>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</si>
  <si>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</si>
  <si>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</si>
  <si>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</si>
  <si>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</si>
  <si>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</si>
  <si>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</si>
  <si>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</si>
  <si>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</si>
  <si>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</si>
  <si>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</si>
  <si>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</si>
  <si>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</si>
  <si>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</si>
  <si>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</si>
  <si>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</si>
  <si>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</si>
  <si>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</si>
  <si>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</si>
  <si>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</si>
  <si>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</si>
  <si>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</si>
  <si>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</si>
  <si>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</si>
  <si>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</si>
  <si>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</si>
  <si>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</si>
  <si>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</si>
  <si>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</si>
  <si>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</si>
  <si>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</si>
  <si>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</si>
  <si>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</si>
  <si>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</si>
  <si>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</si>
  <si>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</si>
  <si>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</si>
  <si>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</si>
  <si>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</si>
  <si>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</si>
  <si>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</si>
  <si>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</si>
  <si>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</si>
  <si>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</si>
  <si>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</si>
  <si>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</si>
  <si>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</si>
  <si>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</si>
  <si>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</si>
  <si>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</si>
  <si>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</si>
  <si>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</si>
  <si>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</si>
  <si>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</si>
  <si>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</si>
  <si>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</si>
  <si>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</si>
  <si>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</si>
  <si>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</si>
  <si>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</si>
  <si>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</si>
  <si>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</si>
  <si>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</si>
  <si>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</si>
  <si>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</si>
  <si>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</si>
  <si>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</si>
  <si>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</si>
  <si>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</si>
  <si>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</si>
  <si>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</si>
  <si>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</si>
  <si>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</si>
  <si>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</si>
  <si>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</si>
  <si>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</si>
  <si>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</si>
  <si>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</si>
  <si>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</si>
  <si>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</si>
  <si>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</si>
  <si>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</si>
  <si>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</si>
  <si>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</si>
  <si>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</si>
  <si>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</si>
  <si>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</si>
  <si>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</si>
  <si>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</si>
  <si>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</si>
  <si>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</si>
  <si>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</si>
  <si>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</si>
  <si>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</si>
  <si>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</si>
  <si>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</si>
  <si>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</si>
  <si>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</si>
  <si>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</si>
  <si>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</si>
  <si>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</si>
  <si>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</si>
  <si>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</si>
  <si>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</si>
  <si>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</si>
  <si>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</si>
  <si>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</si>
  <si>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</si>
  <si>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</si>
  <si>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</si>
  <si>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</si>
  <si>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</si>
  <si>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</si>
  <si>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</si>
  <si>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</si>
  <si>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</si>
  <si>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</si>
  <si>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</si>
  <si>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</si>
  <si>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</si>
  <si>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</si>
  <si>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</si>
  <si>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</si>
  <si>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</si>
  <si>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</si>
  <si>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</si>
  <si>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</si>
  <si>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</si>
  <si>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</si>
  <si>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</si>
  <si>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</si>
  <si>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</si>
  <si>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</si>
  <si>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</si>
  <si>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</si>
  <si>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</si>
  <si>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</si>
  <si>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</si>
  <si>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</si>
  <si>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</si>
  <si>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</si>
  <si>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</si>
  <si>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</si>
  <si>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</si>
  <si>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</si>
  <si>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</si>
  <si>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</si>
  <si>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</si>
  <si>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</si>
  <si>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</si>
  <si>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</si>
  <si>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</si>
  <si>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</si>
  <si>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</si>
  <si>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</si>
  <si>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</si>
  <si>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</si>
  <si>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</si>
  <si>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</si>
  <si>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</si>
  <si>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</si>
  <si>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</si>
  <si>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</si>
  <si>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</si>
  <si>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</si>
  <si>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</si>
  <si>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</si>
  <si>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</si>
  <si>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</si>
  <si>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</si>
  <si>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</si>
  <si>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</si>
  <si>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</si>
  <si>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</si>
  <si>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</si>
  <si>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</si>
  <si>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</si>
  <si>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</si>
  <si>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</si>
  <si>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</si>
  <si>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</si>
  <si>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</si>
  <si>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</si>
  <si>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</si>
  <si>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</si>
  <si>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</si>
  <si>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</si>
  <si>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</si>
  <si>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</si>
  <si>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</si>
  <si>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</si>
  <si>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</si>
  <si>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</si>
  <si>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</si>
  <si>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</si>
  <si>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</si>
  <si>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</si>
  <si>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</si>
  <si>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</si>
  <si>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</si>
  <si>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</si>
  <si>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</si>
  <si>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</si>
  <si>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</si>
  <si>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</si>
  <si>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</si>
  <si>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</si>
  <si>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</si>
  <si>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</si>
  <si>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</si>
  <si>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</si>
  <si>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</si>
  <si>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</si>
  <si>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</si>
  <si>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</si>
  <si>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</si>
  <si>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</si>
  <si>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</si>
  <si>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</si>
  <si>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</si>
  <si>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</si>
  <si>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</si>
  <si>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</si>
  <si>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</si>
  <si>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</si>
  <si>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</si>
  <si>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</si>
  <si>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</si>
  <si>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</si>
  <si>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</si>
  <si>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</si>
  <si>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</si>
  <si>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</si>
  <si>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</si>
  <si>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</si>
  <si>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</si>
  <si>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</si>
  <si>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</si>
  <si>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</si>
  <si>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</si>
  <si>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</si>
  <si>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</si>
  <si>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</si>
  <si>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</si>
  <si>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</si>
  <si>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</si>
  <si>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</si>
  <si>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</si>
  <si>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</si>
  <si>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</si>
  <si>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</si>
  <si>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</si>
  <si>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</si>
  <si>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</si>
  <si>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</si>
  <si>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</si>
  <si>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</si>
  <si>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</si>
  <si>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</si>
  <si>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</si>
  <si>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</si>
  <si>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</si>
  <si>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</si>
  <si>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</si>
  <si>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</si>
  <si>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</si>
  <si>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</si>
  <si>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</si>
  <si>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</si>
  <si>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</si>
  <si>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</si>
  <si>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</si>
  <si>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</si>
  <si>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</si>
  <si>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</si>
  <si>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</si>
  <si>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</si>
  <si>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</si>
  <si>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</si>
  <si>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</si>
  <si>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</si>
  <si>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</si>
  <si>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</si>
  <si>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</si>
  <si>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</si>
  <si>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</si>
  <si>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</si>
  <si>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</si>
  <si>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</si>
  <si>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</si>
  <si>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</si>
  <si>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</si>
  <si>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</si>
  <si>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</si>
  <si>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</si>
  <si>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</si>
  <si>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</si>
  <si>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</si>
  <si>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</si>
  <si>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</si>
  <si>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</si>
  <si>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</si>
  <si>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</si>
  <si>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</si>
  <si>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</si>
  <si>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</si>
  <si>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</si>
  <si>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</si>
  <si>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</si>
  <si>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</si>
  <si>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</si>
  <si>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</si>
  <si>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</si>
  <si>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</si>
  <si>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</si>
  <si>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</si>
  <si>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</si>
  <si>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</si>
  <si>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</si>
  <si>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</si>
  <si>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</si>
  <si>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</si>
  <si>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</si>
  <si>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</si>
  <si>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</si>
  <si>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</si>
  <si>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</si>
  <si>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</si>
  <si>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</si>
  <si>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</si>
  <si>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</si>
  <si>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</si>
  <si>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</si>
  <si>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</si>
  <si>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</si>
  <si>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</si>
  <si>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</si>
  <si>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</si>
  <si>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</si>
  <si>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</si>
  <si>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</si>
  <si>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</si>
  <si>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</si>
  <si>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</si>
  <si>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</si>
  <si>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</si>
  <si>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</si>
  <si>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</si>
  <si>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</si>
  <si>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</si>
  <si>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</si>
  <si>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</si>
  <si>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</si>
  <si>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</si>
  <si>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</si>
  <si>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</si>
  <si>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</si>
  <si>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</si>
  <si>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</si>
  <si>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</si>
  <si>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</si>
  <si>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</si>
  <si>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</si>
  <si>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</si>
  <si>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</si>
  <si>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</si>
  <si>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</si>
  <si>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</si>
  <si>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</si>
  <si>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</si>
  <si>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</si>
  <si>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</si>
  <si>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</si>
  <si>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</si>
  <si>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</si>
  <si>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</si>
  <si>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</si>
  <si>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</si>
  <si>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</si>
  <si>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</si>
  <si>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</si>
  <si>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</si>
  <si>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</si>
  <si>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</si>
  <si>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</si>
  <si>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</si>
  <si>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</si>
  <si>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</si>
  <si>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</si>
  <si>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</si>
  <si>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</si>
  <si>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</si>
  <si>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</si>
  <si>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</si>
  <si>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</si>
  <si>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</si>
  <si>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</si>
  <si>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</si>
  <si>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</si>
  <si>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</si>
  <si>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</si>
  <si>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</si>
  <si>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</si>
  <si>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</si>
  <si>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</si>
  <si>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</si>
  <si>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</si>
  <si>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</si>
  <si>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</si>
  <si>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</si>
  <si>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</si>
  <si>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</si>
  <si>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</si>
  <si>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</si>
  <si>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</si>
  <si>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</si>
  <si>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</si>
  <si>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</si>
  <si>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</si>
  <si>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</si>
  <si>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</si>
  <si>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</si>
  <si>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</si>
  <si>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</si>
  <si>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</si>
  <si>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</si>
  <si>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</si>
  <si>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</si>
  <si>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</si>
  <si>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</si>
  <si>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</si>
  <si>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</si>
  <si>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</si>
  <si>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</si>
  <si>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</si>
  <si>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</si>
  <si>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</si>
  <si>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</si>
  <si>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</si>
  <si>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</si>
  <si>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</si>
  <si>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</si>
  <si>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</si>
  <si>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</si>
  <si>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</si>
  <si>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</si>
  <si>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</si>
  <si>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</si>
  <si>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</si>
  <si>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</si>
  <si>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</si>
  <si>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</si>
  <si>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</si>
  <si>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</si>
  <si>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</si>
  <si>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</si>
  <si>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</si>
  <si>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</si>
  <si>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</si>
  <si>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</si>
  <si>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</si>
  <si>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</si>
  <si>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</si>
  <si>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</si>
  <si>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</si>
  <si>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</si>
  <si>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</si>
  <si>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</si>
  <si>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</si>
  <si>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</si>
  <si>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</si>
  <si>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</si>
  <si>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</si>
  <si>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</si>
  <si>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</si>
  <si>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</si>
  <si>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</si>
  <si>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</si>
  <si>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</si>
  <si>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</si>
  <si>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</si>
  <si>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</si>
  <si>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</si>
  <si>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</si>
  <si>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</si>
  <si>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</si>
  <si>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</si>
  <si>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</si>
  <si>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</si>
  <si>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</si>
  <si>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</si>
  <si>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</si>
  <si>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</si>
  <si>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</si>
  <si>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</si>
  <si>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</si>
  <si>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</si>
  <si>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</si>
  <si>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</si>
  <si>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</si>
  <si>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</si>
  <si>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</si>
  <si>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</si>
  <si>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</si>
  <si>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</si>
  <si>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</si>
  <si>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</si>
  <si>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</si>
  <si>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</si>
  <si>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</si>
  <si>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</si>
  <si>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</si>
  <si>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</si>
  <si>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</si>
  <si>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</si>
  <si>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</si>
  <si>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</si>
  <si>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</si>
  <si>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</si>
  <si>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</si>
  <si>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</si>
  <si>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</si>
  <si>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</si>
  <si>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</si>
  <si>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</si>
  <si>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</si>
  <si>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</si>
  <si>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</si>
  <si>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</si>
  <si>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</si>
  <si>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</si>
  <si>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</si>
  <si>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</si>
  <si>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</si>
  <si>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</si>
  <si>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</si>
  <si>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</si>
  <si>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</si>
  <si>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</si>
  <si>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</si>
  <si>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</si>
  <si>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</si>
  <si>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</si>
  <si>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</si>
  <si>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</si>
  <si>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</si>
  <si>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</si>
  <si>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</si>
  <si>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</si>
  <si>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</si>
  <si>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</si>
  <si>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</si>
  <si>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</si>
  <si>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</si>
  <si>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</si>
  <si>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</si>
  <si>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</si>
  <si>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</si>
  <si>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</si>
  <si>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</si>
  <si>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</si>
  <si>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</si>
  <si>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</si>
  <si>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</si>
  <si>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</si>
  <si>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</si>
  <si>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</si>
  <si>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</si>
  <si>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</si>
  <si>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</si>
  <si>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</si>
  <si>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</si>
  <si>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</si>
  <si>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</si>
  <si>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</si>
  <si>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</si>
  <si>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</si>
  <si>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</si>
  <si>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</si>
  <si>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</si>
  <si>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</si>
  <si>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</si>
  <si>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</si>
  <si>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</si>
  <si>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</si>
  <si>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</si>
  <si>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</si>
  <si>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</si>
  <si>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</si>
  <si>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</si>
  <si>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</si>
  <si>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</si>
  <si>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</si>
  <si>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</si>
  <si>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</si>
  <si>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</si>
  <si>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</si>
  <si>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</si>
  <si>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</si>
  <si>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</si>
  <si>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</si>
  <si>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</si>
  <si>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</si>
  <si>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</si>
  <si>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</si>
  <si>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</si>
  <si>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</si>
  <si>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</si>
  <si>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</si>
  <si>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</si>
  <si>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</si>
  <si>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</si>
  <si>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</si>
  <si>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</si>
  <si>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</si>
  <si>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</si>
  <si>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</si>
  <si>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</si>
  <si>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</si>
  <si>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</si>
  <si>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</si>
  <si>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</si>
  <si>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</si>
  <si>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</si>
  <si>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</si>
  <si>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</si>
  <si>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</si>
  <si>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</si>
  <si>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</si>
  <si>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</si>
  <si>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</si>
  <si>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</si>
  <si>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</si>
  <si>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</si>
  <si>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</si>
  <si>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</si>
  <si>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</si>
  <si>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</si>
  <si>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</si>
  <si>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</si>
  <si>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</si>
  <si>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</si>
  <si>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</si>
  <si>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</si>
  <si>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</si>
  <si>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</si>
  <si>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</si>
  <si>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</si>
  <si>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</si>
  <si>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</si>
  <si>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</si>
  <si>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PENANAMAN TIANG BETON</t>
  </si>
  <si>
    <t>II</t>
  </si>
  <si>
    <t>III</t>
  </si>
  <si>
    <t>IV</t>
  </si>
  <si>
    <t>PEKERJAAN LAIN-LAIN</t>
  </si>
  <si>
    <t xml:space="preserve">Pemasangan APP </t>
  </si>
  <si>
    <t>KONSTRUKSI JTR 3 PHASE</t>
  </si>
  <si>
    <t>PLN</t>
  </si>
  <si>
    <t>UPGRADING TRAFO</t>
  </si>
  <si>
    <t>Trafo 3 Fasa 200 KVA 2 Tiang (G313)</t>
  </si>
  <si>
    <t xml:space="preserve">Jumper Wire : </t>
  </si>
  <si>
    <t>NFA2X-T 3 x 70 + N 50 mm²</t>
  </si>
  <si>
    <t>Sepatu Kabel AL/CU Ring-70 mm²</t>
  </si>
  <si>
    <t>ATTB</t>
  </si>
  <si>
    <t>Upah Bongkar Trafo 3ph (50/100/160/200 kVA) - hanya pasang trafo tanpa set konstruksi</t>
  </si>
  <si>
    <t>Upah Pasang Trafo 3ph (50/100/160/200 kVA) - hanya pasang trafo tanpa set konstruksi</t>
  </si>
  <si>
    <t>Pemasangan APP Di Tiang</t>
  </si>
  <si>
    <t>ANEKA JAYA JL SUTAN HADI WIJAYA</t>
  </si>
  <si>
    <t>JL SULTAN HADI WIJAYA MANGUNIWAN</t>
  </si>
  <si>
    <t>KOORDINAT : -6.891263, 110.629430</t>
  </si>
  <si>
    <t>DATA PELANGGAN ANEKA JAYA</t>
  </si>
  <si>
    <t>ANEKA JAYA : 164 KVA</t>
  </si>
  <si>
    <t>CFC : 23 KVA</t>
  </si>
  <si>
    <t>MR GAMES : 6.6 KVA</t>
  </si>
  <si>
    <t>Daya 53.000 VA</t>
  </si>
  <si>
    <t>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</si>
</sst>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8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2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167" fontId="104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167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7" fontId="35" fillId="0" borderId="0" applyFont="0" applyFill="0" applyBorder="0" applyAlignment="0" applyProtection="0"/>
    <xf numFmtId="177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8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6" fillId="0" borderId="0" applyFont="0" applyFill="0" applyBorder="0" applyAlignment="0" applyProtection="0"/>
    <xf numFmtId="185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206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6" fontId="35" fillId="0" borderId="3"/>
    <xf numFmtId="186" fontId="21" fillId="0" borderId="3"/>
    <xf numFmtId="164" fontId="22" fillId="0" borderId="0" applyFont="0" applyFill="0" applyBorder="0" applyAlignment="0" applyProtection="0"/>
    <xf numFmtId="164" fontId="47" fillId="0" borderId="0" applyFont="0" applyFill="0" applyBorder="0" applyAlignment="0" applyProtection="0"/>
    <xf numFmtId="173" fontId="35" fillId="0" borderId="0" applyFont="0" applyFill="0" applyBorder="0" applyAlignment="0" applyProtection="0"/>
    <xf numFmtId="17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69" fillId="0" borderId="0" applyFont="0" applyFill="0" applyBorder="0" applyAlignment="0" applyProtection="0"/>
    <xf numFmtId="188" fontId="71" fillId="0" borderId="0">
      <protection locked="0"/>
    </xf>
    <xf numFmtId="14" fontId="63" fillId="0" borderId="0" applyFill="0" applyBorder="0" applyAlignment="0"/>
    <xf numFmtId="189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90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1" fontId="76" fillId="0" borderId="0">
      <protection locked="0"/>
    </xf>
    <xf numFmtId="191" fontId="76" fillId="0" borderId="0"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2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3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21" fillId="0" borderId="0"/>
    <xf numFmtId="193" fontId="35" fillId="0" borderId="0"/>
    <xf numFmtId="172" fontId="82" fillId="0" borderId="0"/>
    <xf numFmtId="172" fontId="83" fillId="0" borderId="0"/>
    <xf numFmtId="172" fontId="83" fillId="0" borderId="0"/>
    <xf numFmtId="0" fontId="65" fillId="0" borderId="0"/>
    <xf numFmtId="0" fontId="111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8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112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68" fillId="0" borderId="0"/>
    <xf numFmtId="0" fontId="35" fillId="0" borderId="0"/>
    <xf numFmtId="0" fontId="11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4" fontId="42" fillId="0" borderId="0"/>
    <xf numFmtId="0" fontId="111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1" fillId="0" borderId="0"/>
    <xf numFmtId="182" fontId="83" fillId="0" borderId="0"/>
    <xf numFmtId="0" fontId="83" fillId="0" borderId="0"/>
    <xf numFmtId="195" fontId="83" fillId="0" borderId="0"/>
    <xf numFmtId="196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5" fontId="83" fillId="0" borderId="0"/>
    <xf numFmtId="0" fontId="83" fillId="0" borderId="0"/>
    <xf numFmtId="0" fontId="35" fillId="0" borderId="0"/>
    <xf numFmtId="0" fontId="21" fillId="0" borderId="0"/>
    <xf numFmtId="182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7" fontId="83" fillId="0" borderId="0"/>
    <xf numFmtId="199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4" fontId="42" fillId="0" borderId="0"/>
    <xf numFmtId="0" fontId="21" fillId="0" borderId="0"/>
    <xf numFmtId="0" fontId="21" fillId="0" borderId="0" applyProtection="0"/>
    <xf numFmtId="0" fontId="111" fillId="0" borderId="0"/>
    <xf numFmtId="0" fontId="111" fillId="0" borderId="0"/>
    <xf numFmtId="0" fontId="111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35" fillId="0" borderId="0"/>
    <xf numFmtId="0" fontId="21" fillId="0" borderId="0"/>
    <xf numFmtId="0" fontId="11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113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22" fillId="0" borderId="0"/>
    <xf numFmtId="0" fontId="112" fillId="0" borderId="0"/>
    <xf numFmtId="0" fontId="66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4" fontId="42" fillId="0" borderId="0"/>
    <xf numFmtId="194" fontId="42" fillId="0" borderId="0"/>
    <xf numFmtId="0" fontId="11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200" fontId="35" fillId="0" borderId="0" applyFont="0" applyFill="0" applyBorder="0" applyAlignment="0" applyProtection="0"/>
    <xf numFmtId="200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3" fillId="0" borderId="0"/>
    <xf numFmtId="201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35" fillId="0" borderId="0" applyFill="0" applyBorder="0" applyAlignment="0"/>
    <xf numFmtId="203" fontId="21" fillId="0" borderId="0" applyFill="0" applyBorder="0" applyAlignment="0"/>
    <xf numFmtId="204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8" fillId="0" borderId="0"/>
    <xf numFmtId="41" fontId="21" fillId="0" borderId="0" applyFont="0" applyFill="0" applyBorder="0" applyAlignment="0" applyProtection="0"/>
    <xf numFmtId="9" fontId="162" fillId="0" borderId="0" applyFont="0" applyFill="0" applyBorder="0" applyAlignment="0" applyProtection="0"/>
    <xf numFmtId="41" fontId="174" fillId="0" borderId="0" applyFont="0" applyFill="0" applyBorder="0" applyAlignment="0" applyProtection="0"/>
    <xf numFmtId="0" fontId="21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5" fillId="0" borderId="0"/>
    <xf numFmtId="41" fontId="21" fillId="0" borderId="0" applyFont="0" applyFill="0" applyBorder="0" applyAlignment="0" applyProtection="0"/>
    <xf numFmtId="0" fontId="5" fillId="0" borderId="0"/>
    <xf numFmtId="43" fontId="21" fillId="0" borderId="0" applyFont="0" applyFill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11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1" fillId="0" borderId="0" applyFont="0" applyFill="0" applyBorder="0" applyAlignment="0" applyProtection="0"/>
    <xf numFmtId="0" fontId="87" fillId="0" borderId="100"/>
    <xf numFmtId="0" fontId="88" fillId="0" borderId="101"/>
    <xf numFmtId="43" fontId="21" fillId="0" borderId="0" applyFont="0" applyFill="0" applyBorder="0" applyAlignment="0" applyProtection="0"/>
  </cellStyleXfs>
  <cellXfs count="716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165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165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165" fontId="44" fillId="0" borderId="0" xfId="1448" applyNumberFormat="1" applyFont="1" applyAlignment="1">
      <alignment horizontal="center" wrapText="1"/>
    </xf>
    <xf numFmtId="0" fontId="111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1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167" fontId="52" fillId="0" borderId="0" xfId="1652" applyNumberFormat="1" applyFont="1"/>
    <xf numFmtId="0" fontId="111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1" fillId="0" borderId="26" xfId="1614" applyBorder="1" applyAlignment="1">
      <alignment horizontal="center" vertical="center"/>
    </xf>
    <xf numFmtId="37" fontId="111" fillId="0" borderId="27" xfId="1614" applyNumberFormat="1" applyBorder="1" applyAlignment="1">
      <alignment horizontal="center"/>
    </xf>
    <xf numFmtId="0" fontId="111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1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1" fillId="0" borderId="19" xfId="1614" applyBorder="1"/>
    <xf numFmtId="0" fontId="111" fillId="0" borderId="19" xfId="1614" applyBorder="1" applyAlignment="1">
      <alignment horizontal="right"/>
    </xf>
    <xf numFmtId="0" fontId="111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1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9" fontId="44" fillId="0" borderId="0" xfId="714" applyFont="1" applyFill="1" applyAlignment="1">
      <alignment horizontal="center" wrapText="1"/>
    </xf>
    <xf numFmtId="169" fontId="43" fillId="0" borderId="0" xfId="714" applyFont="1" applyFill="1" applyAlignment="1">
      <alignment horizontal="center" wrapText="1"/>
    </xf>
    <xf numFmtId="4" fontId="93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9" fontId="44" fillId="0" borderId="21" xfId="715" applyNumberFormat="1" applyFont="1" applyFill="1" applyBorder="1" applyAlignment="1">
      <alignment horizontal="center" vertical="center" wrapText="1"/>
    </xf>
    <xf numFmtId="169" fontId="44" fillId="0" borderId="21" xfId="714" applyFont="1" applyFill="1" applyBorder="1" applyAlignment="1">
      <alignment horizontal="center" vertical="center" wrapText="1"/>
    </xf>
    <xf numFmtId="169" fontId="44" fillId="0" borderId="33" xfId="714" applyFont="1" applyFill="1" applyBorder="1" applyAlignment="1">
      <alignment horizontal="center" vertical="center" wrapText="1"/>
    </xf>
    <xf numFmtId="167" fontId="43" fillId="0" borderId="0" xfId="1614" applyNumberFormat="1" applyFont="1" applyAlignment="1">
      <alignment horizontal="left" vertical="center"/>
    </xf>
    <xf numFmtId="37" fontId="111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4" fillId="0" borderId="21" xfId="1614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1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1" fillId="0" borderId="0" xfId="1615" applyAlignment="1">
      <alignment horizontal="center"/>
    </xf>
    <xf numFmtId="167" fontId="43" fillId="0" borderId="0" xfId="1615" applyNumberFormat="1" applyFont="1" applyAlignment="1">
      <alignment horizontal="left" vertical="center"/>
    </xf>
    <xf numFmtId="167" fontId="52" fillId="0" borderId="0" xfId="1653" applyNumberFormat="1" applyFont="1" applyAlignment="1">
      <alignment horizontal="left" vertical="center"/>
    </xf>
    <xf numFmtId="0" fontId="96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1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5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100" fillId="0" borderId="0" xfId="1614" applyNumberFormat="1" applyFont="1" applyAlignment="1">
      <alignment horizontal="center" vertical="center"/>
    </xf>
    <xf numFmtId="0" fontId="100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7" fontId="44" fillId="0" borderId="21" xfId="2549" applyNumberFormat="1" applyFont="1" applyFill="1" applyBorder="1" applyAlignment="1">
      <alignment horizontal="center" vertical="center" wrapText="1"/>
    </xf>
    <xf numFmtId="0" fontId="94" fillId="0" borderId="0" xfId="1448" applyFont="1" applyAlignment="1">
      <alignment horizontal="center" wrapText="1"/>
    </xf>
    <xf numFmtId="0" fontId="95" fillId="0" borderId="0" xfId="1448" applyFont="1" applyAlignment="1">
      <alignment wrapText="1"/>
    </xf>
    <xf numFmtId="0" fontId="102" fillId="0" borderId="0" xfId="1448" applyFont="1" applyAlignment="1">
      <alignment horizontal="center" wrapText="1"/>
    </xf>
    <xf numFmtId="0" fontId="101" fillId="0" borderId="0" xfId="1448" applyFont="1" applyAlignment="1">
      <alignment horizontal="center" wrapText="1"/>
    </xf>
    <xf numFmtId="0" fontId="101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/>
    </xf>
    <xf numFmtId="0" fontId="94" fillId="0" borderId="0" xfId="1448" applyFont="1" applyAlignment="1">
      <alignment horizontal="center" vertical="center"/>
    </xf>
    <xf numFmtId="0" fontId="94" fillId="0" borderId="0" xfId="1448" applyFont="1" applyAlignment="1">
      <alignment vertical="center" wrapText="1"/>
    </xf>
    <xf numFmtId="0" fontId="94" fillId="0" borderId="0" xfId="527" applyNumberFormat="1" applyFont="1" applyFill="1" applyBorder="1" applyAlignment="1">
      <alignment horizontal="center" wrapText="1"/>
    </xf>
    <xf numFmtId="165" fontId="95" fillId="0" borderId="0" xfId="1448" applyNumberFormat="1" applyFont="1" applyAlignment="1">
      <alignment wrapText="1"/>
    </xf>
    <xf numFmtId="165" fontId="95" fillId="0" borderId="0" xfId="527" applyNumberFormat="1" applyFont="1" applyFill="1" applyAlignment="1">
      <alignment wrapText="1"/>
    </xf>
    <xf numFmtId="0" fontId="95" fillId="0" borderId="0" xfId="1448" applyFont="1" applyAlignment="1">
      <alignment vertical="top" wrapText="1"/>
    </xf>
    <xf numFmtId="0" fontId="94" fillId="0" borderId="0" xfId="527" applyNumberFormat="1" applyFont="1" applyFill="1" applyAlignment="1">
      <alignment horizontal="center" wrapText="1"/>
    </xf>
    <xf numFmtId="0" fontId="95" fillId="0" borderId="0" xfId="527" applyNumberFormat="1" applyFont="1" applyFill="1" applyAlignment="1">
      <alignment horizontal="center" wrapText="1"/>
    </xf>
    <xf numFmtId="169" fontId="44" fillId="0" borderId="21" xfId="717" applyNumberFormat="1" applyFont="1" applyFill="1" applyBorder="1" applyAlignment="1" applyProtection="1">
      <alignment horizontal="center" vertical="center" wrapText="1"/>
    </xf>
    <xf numFmtId="165" fontId="44" fillId="0" borderId="21" xfId="1451" applyNumberFormat="1" applyFont="1" applyBorder="1" applyAlignment="1">
      <alignment horizontal="center" vertical="center" wrapText="1"/>
    </xf>
    <xf numFmtId="169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9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9" fontId="44" fillId="0" borderId="21" xfId="728" applyFont="1" applyFill="1" applyBorder="1" applyAlignment="1">
      <alignment horizontal="center" vertical="center" wrapText="1"/>
    </xf>
    <xf numFmtId="0" fontId="121" fillId="0" borderId="26" xfId="1451" applyFont="1" applyBorder="1"/>
    <xf numFmtId="0" fontId="121" fillId="0" borderId="36" xfId="1451" applyFont="1" applyBorder="1"/>
    <xf numFmtId="0" fontId="121" fillId="0" borderId="48" xfId="1451" applyFont="1" applyBorder="1"/>
    <xf numFmtId="0" fontId="121" fillId="0" borderId="28" xfId="1451" applyFont="1" applyBorder="1"/>
    <xf numFmtId="0" fontId="121" fillId="0" borderId="37" xfId="1451" applyFont="1" applyBorder="1"/>
    <xf numFmtId="0" fontId="116" fillId="0" borderId="37" xfId="1451" applyFont="1" applyBorder="1" applyAlignment="1">
      <alignment vertical="center"/>
    </xf>
    <xf numFmtId="0" fontId="121" fillId="0" borderId="34" xfId="1451" applyFont="1" applyBorder="1"/>
    <xf numFmtId="0" fontId="121" fillId="0" borderId="19" xfId="1451" applyFont="1" applyBorder="1"/>
    <xf numFmtId="0" fontId="116" fillId="0" borderId="19" xfId="1451" applyFont="1" applyBorder="1" applyAlignment="1">
      <alignment vertical="center"/>
    </xf>
    <xf numFmtId="0" fontId="116" fillId="0" borderId="19" xfId="1451" applyFont="1" applyBorder="1" applyAlignment="1">
      <alignment horizontal="center" vertical="center"/>
    </xf>
    <xf numFmtId="0" fontId="116" fillId="0" borderId="31" xfId="1451" applyFont="1" applyBorder="1" applyAlignment="1">
      <alignment vertical="center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9" fontId="43" fillId="0" borderId="3" xfId="715" applyNumberFormat="1" applyFont="1" applyFill="1" applyBorder="1" applyAlignment="1">
      <alignment horizontal="center" vertical="center" wrapText="1"/>
    </xf>
    <xf numFmtId="3" fontId="130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36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4" fillId="0" borderId="21" xfId="1615" applyFont="1" applyBorder="1" applyAlignment="1">
      <alignment vertical="top" wrapText="1"/>
    </xf>
    <xf numFmtId="167" fontId="129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0" fontId="97" fillId="0" borderId="0" xfId="2673" applyFont="1" applyAlignment="1">
      <alignment vertical="center" wrapText="1"/>
    </xf>
    <xf numFmtId="2" fontId="105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4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1" fillId="33" borderId="0" xfId="1451" applyFont="1" applyFill="1"/>
    <xf numFmtId="0" fontId="121" fillId="33" borderId="26" xfId="1451" applyFont="1" applyFill="1" applyBorder="1"/>
    <xf numFmtId="0" fontId="121" fillId="33" borderId="36" xfId="1451" applyFont="1" applyFill="1" applyBorder="1"/>
    <xf numFmtId="0" fontId="121" fillId="33" borderId="48" xfId="1451" applyFont="1" applyFill="1" applyBorder="1"/>
    <xf numFmtId="0" fontId="121" fillId="33" borderId="28" xfId="1451" applyFont="1" applyFill="1" applyBorder="1"/>
    <xf numFmtId="0" fontId="121" fillId="33" borderId="37" xfId="1451" applyFont="1" applyFill="1" applyBorder="1"/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horizontal="center" vertical="center"/>
    </xf>
    <xf numFmtId="0" fontId="125" fillId="33" borderId="0" xfId="1451" applyFont="1" applyFill="1"/>
    <xf numFmtId="0" fontId="126" fillId="33" borderId="0" xfId="1451" applyFont="1" applyFill="1"/>
    <xf numFmtId="0" fontId="116" fillId="33" borderId="0" xfId="1451" applyFont="1" applyFill="1" applyAlignment="1">
      <alignment vertical="center"/>
    </xf>
    <xf numFmtId="0" fontId="116" fillId="33" borderId="37" xfId="1451" applyFont="1" applyFill="1" applyBorder="1" applyAlignment="1">
      <alignment vertical="center"/>
    </xf>
    <xf numFmtId="0" fontId="126" fillId="33" borderId="0" xfId="1451" applyFont="1" applyFill="1" applyAlignment="1">
      <alignment horizontal="center"/>
    </xf>
    <xf numFmtId="0" fontId="116" fillId="33" borderId="0" xfId="1451" applyFont="1" applyFill="1" applyAlignment="1">
      <alignment horizontal="center" vertical="center"/>
    </xf>
    <xf numFmtId="0" fontId="116" fillId="33" borderId="37" xfId="1451" applyFont="1" applyFill="1" applyBorder="1" applyAlignment="1">
      <alignment horizontal="center" vertical="center"/>
    </xf>
    <xf numFmtId="0" fontId="127" fillId="33" borderId="0" xfId="1451" applyFont="1" applyFill="1" applyAlignment="1">
      <alignment vertical="center"/>
    </xf>
    <xf numFmtId="0" fontId="127" fillId="33" borderId="37" xfId="1451" applyFont="1" applyFill="1" applyBorder="1" applyAlignment="1">
      <alignment vertical="center"/>
    </xf>
    <xf numFmtId="0" fontId="121" fillId="33" borderId="34" xfId="1451" applyFont="1" applyFill="1" applyBorder="1"/>
    <xf numFmtId="0" fontId="121" fillId="33" borderId="19" xfId="1451" applyFont="1" applyFill="1" applyBorder="1"/>
    <xf numFmtId="0" fontId="116" fillId="33" borderId="19" xfId="1451" applyFont="1" applyFill="1" applyBorder="1" applyAlignment="1">
      <alignment vertical="center"/>
    </xf>
    <xf numFmtId="0" fontId="116" fillId="33" borderId="19" xfId="1451" applyFont="1" applyFill="1" applyBorder="1" applyAlignment="1">
      <alignment horizontal="center" vertical="center"/>
    </xf>
    <xf numFmtId="0" fontId="116" fillId="33" borderId="31" xfId="1451" applyFont="1" applyFill="1" applyBorder="1" applyAlignment="1">
      <alignment vertical="center"/>
    </xf>
    <xf numFmtId="0" fontId="121" fillId="33" borderId="31" xfId="1451" applyFont="1" applyFill="1" applyBorder="1"/>
    <xf numFmtId="0" fontId="115" fillId="33" borderId="0" xfId="0" applyFont="1" applyFill="1" applyAlignment="1">
      <alignment horizontal="center"/>
    </xf>
    <xf numFmtId="0" fontId="115" fillId="33" borderId="26" xfId="0" applyFont="1" applyFill="1" applyBorder="1" applyAlignment="1">
      <alignment horizontal="center"/>
    </xf>
    <xf numFmtId="0" fontId="115" fillId="33" borderId="36" xfId="0" applyFont="1" applyFill="1" applyBorder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5" fillId="33" borderId="37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37" fillId="33" borderId="0" xfId="0" applyFont="1" applyFill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5" fillId="33" borderId="38" xfId="0" applyFont="1" applyFill="1" applyBorder="1" applyAlignment="1">
      <alignment horizontal="center"/>
    </xf>
    <xf numFmtId="0" fontId="92" fillId="33" borderId="40" xfId="0" applyFont="1" applyFill="1" applyBorder="1" applyAlignment="1">
      <alignment horizontal="center" vertical="center"/>
    </xf>
    <xf numFmtId="0" fontId="92" fillId="33" borderId="47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 vertical="center"/>
    </xf>
    <xf numFmtId="0" fontId="115" fillId="33" borderId="39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/>
    </xf>
    <xf numFmtId="0" fontId="92" fillId="33" borderId="68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vertical="top" wrapText="1"/>
    </xf>
    <xf numFmtId="0" fontId="115" fillId="33" borderId="39" xfId="0" applyFont="1" applyFill="1" applyBorder="1" applyAlignment="1">
      <alignment vertical="top" wrapText="1"/>
    </xf>
    <xf numFmtId="0" fontId="119" fillId="33" borderId="69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9" fillId="33" borderId="7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20" fillId="33" borderId="71" xfId="0" applyFont="1" applyFill="1" applyBorder="1" applyAlignment="1">
      <alignment horizontal="center" vertical="top" wrapText="1"/>
    </xf>
    <xf numFmtId="0" fontId="120" fillId="33" borderId="72" xfId="0" applyFont="1" applyFill="1" applyBorder="1" applyAlignment="1">
      <alignment horizontal="center" vertical="top" wrapText="1"/>
    </xf>
    <xf numFmtId="0" fontId="115" fillId="33" borderId="0" xfId="0" applyFont="1" applyFill="1" applyAlignment="1">
      <alignment vertical="top" wrapText="1"/>
    </xf>
    <xf numFmtId="0" fontId="115" fillId="33" borderId="37" xfId="0" applyFont="1" applyFill="1" applyBorder="1" applyAlignment="1">
      <alignment vertical="top" wrapText="1"/>
    </xf>
    <xf numFmtId="0" fontId="115" fillId="33" borderId="42" xfId="0" applyFont="1" applyFill="1" applyBorder="1" applyAlignment="1">
      <alignment horizontal="center"/>
    </xf>
    <xf numFmtId="0" fontId="115" fillId="33" borderId="43" xfId="0" applyFont="1" applyFill="1" applyBorder="1" applyAlignment="1">
      <alignment vertical="top" wrapText="1"/>
    </xf>
    <xf numFmtId="0" fontId="115" fillId="33" borderId="44" xfId="0" applyFont="1" applyFill="1" applyBorder="1" applyAlignment="1">
      <alignment vertical="top" wrapText="1"/>
    </xf>
    <xf numFmtId="0" fontId="115" fillId="33" borderId="45" xfId="0" applyFont="1" applyFill="1" applyBorder="1" applyAlignment="1">
      <alignment vertical="top" wrapText="1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5" fillId="33" borderId="39" xfId="0" applyFont="1" applyFill="1" applyBorder="1" applyAlignment="1">
      <alignment horizontal="center"/>
    </xf>
    <xf numFmtId="20" fontId="115" fillId="33" borderId="39" xfId="0" applyNumberFormat="1" applyFont="1" applyFill="1" applyBorder="1" applyAlignment="1">
      <alignment horizontal="center"/>
    </xf>
    <xf numFmtId="0" fontId="115" fillId="33" borderId="42" xfId="0" applyFont="1" applyFill="1" applyBorder="1" applyAlignment="1">
      <alignment horizontal="center" vertical="center" wrapText="1"/>
    </xf>
    <xf numFmtId="0" fontId="120" fillId="33" borderId="34" xfId="0" applyFont="1" applyFill="1" applyBorder="1" applyAlignment="1">
      <alignment horizontal="center"/>
    </xf>
    <xf numFmtId="0" fontId="120" fillId="33" borderId="19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5" fillId="33" borderId="46" xfId="0" applyFont="1" applyFill="1" applyBorder="1" applyAlignment="1">
      <alignment horizontal="center"/>
    </xf>
    <xf numFmtId="0" fontId="147" fillId="0" borderId="7" xfId="2673" applyFont="1" applyBorder="1" applyAlignment="1">
      <alignment horizontal="center" vertical="center" wrapText="1"/>
    </xf>
    <xf numFmtId="0" fontId="97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165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36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right" vertical="center"/>
    </xf>
    <xf numFmtId="9" fontId="146" fillId="36" borderId="0" xfId="2671" applyFont="1" applyFill="1" applyBorder="1" applyAlignment="1" applyProtection="1">
      <alignment horizontal="right" vertical="center"/>
    </xf>
    <xf numFmtId="167" fontId="145" fillId="36" borderId="0" xfId="2672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0" fontId="146" fillId="36" borderId="0" xfId="2671" applyNumberFormat="1" applyFont="1" applyFill="1" applyBorder="1" applyAlignment="1" applyProtection="1">
      <alignment horizontal="right" vertical="center"/>
    </xf>
    <xf numFmtId="169" fontId="145" fillId="36" borderId="0" xfId="2672" applyNumberFormat="1" applyFont="1" applyFill="1" applyBorder="1" applyAlignment="1" applyProtection="1">
      <alignment horizontal="right" vertical="center"/>
    </xf>
    <xf numFmtId="0" fontId="139" fillId="0" borderId="0" xfId="2670" applyFont="1" applyAlignment="1">
      <alignment horizontal="left" vertical="center"/>
    </xf>
    <xf numFmtId="0" fontId="142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2" fillId="0" borderId="0" xfId="1538"/>
    <xf numFmtId="167" fontId="112" fillId="0" borderId="0" xfId="1538" applyNumberFormat="1"/>
    <xf numFmtId="0" fontId="61" fillId="0" borderId="0" xfId="1538" applyFont="1"/>
    <xf numFmtId="0" fontId="128" fillId="0" borderId="0" xfId="1538" applyFont="1"/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vertical="center"/>
    </xf>
    <xf numFmtId="0" fontId="112" fillId="38" borderId="0" xfId="1538" applyFill="1"/>
    <xf numFmtId="0" fontId="61" fillId="38" borderId="0" xfId="1538" applyFont="1" applyFill="1"/>
    <xf numFmtId="0" fontId="103" fillId="0" borderId="0" xfId="1538" applyFont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/>
    </xf>
    <xf numFmtId="0" fontId="112" fillId="0" borderId="0" xfId="1538" applyAlignment="1">
      <alignment horizontal="center" vertical="center"/>
    </xf>
    <xf numFmtId="1" fontId="112" fillId="0" borderId="0" xfId="1538" applyNumberFormat="1"/>
    <xf numFmtId="0" fontId="112" fillId="0" borderId="3" xfId="1538" applyBorder="1"/>
    <xf numFmtId="167" fontId="0" fillId="0" borderId="3" xfId="1026" applyFont="1" applyFill="1" applyBorder="1" applyProtection="1"/>
    <xf numFmtId="167" fontId="112" fillId="0" borderId="3" xfId="1538" applyNumberFormat="1" applyBorder="1"/>
    <xf numFmtId="167" fontId="140" fillId="0" borderId="3" xfId="1026" applyFont="1" applyBorder="1" applyProtection="1"/>
    <xf numFmtId="167" fontId="0" fillId="0" borderId="3" xfId="1026" applyFont="1" applyBorder="1" applyProtection="1"/>
    <xf numFmtId="167" fontId="128" fillId="0" borderId="3" xfId="1538" applyNumberFormat="1" applyFont="1" applyBorder="1"/>
    <xf numFmtId="0" fontId="61" fillId="0" borderId="3" xfId="1538" applyFont="1" applyBorder="1"/>
    <xf numFmtId="165" fontId="112" fillId="0" borderId="3" xfId="1538" applyNumberFormat="1" applyBorder="1"/>
    <xf numFmtId="167" fontId="104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167" fontId="49" fillId="0" borderId="3" xfId="1538" applyNumberFormat="1" applyFont="1" applyBorder="1"/>
    <xf numFmtId="0" fontId="112" fillId="29" borderId="0" xfId="1538" applyFill="1"/>
    <xf numFmtId="0" fontId="49" fillId="0" borderId="0" xfId="1538" applyFont="1" applyAlignment="1">
      <alignment horizontal="center"/>
    </xf>
    <xf numFmtId="167" fontId="49" fillId="0" borderId="0" xfId="1538" applyNumberFormat="1" applyFont="1"/>
    <xf numFmtId="0" fontId="112" fillId="29" borderId="3" xfId="1538" applyFill="1" applyBorder="1"/>
    <xf numFmtId="169" fontId="112" fillId="29" borderId="3" xfId="1538" applyNumberFormat="1" applyFill="1" applyBorder="1" applyAlignment="1">
      <alignment horizontal="right"/>
    </xf>
    <xf numFmtId="43" fontId="112" fillId="0" borderId="0" xfId="1538" applyNumberFormat="1"/>
    <xf numFmtId="167" fontId="112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2" fillId="29" borderId="3" xfId="1538" applyNumberFormat="1" applyFill="1" applyBorder="1"/>
    <xf numFmtId="10" fontId="112" fillId="29" borderId="3" xfId="1538" applyNumberFormat="1" applyFill="1" applyBorder="1"/>
    <xf numFmtId="0" fontId="149" fillId="0" borderId="0" xfId="1614" applyFont="1" applyAlignment="1">
      <alignment horizontal="center"/>
    </xf>
    <xf numFmtId="0" fontId="150" fillId="0" borderId="0" xfId="1614" applyFont="1" applyAlignment="1">
      <alignment horizontal="center" vertical="center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3" fontId="149" fillId="0" borderId="0" xfId="1614" applyNumberFormat="1" applyFont="1" applyAlignment="1">
      <alignment horizontal="center"/>
    </xf>
    <xf numFmtId="0" fontId="154" fillId="0" borderId="0" xfId="1614" applyFont="1"/>
    <xf numFmtId="167" fontId="154" fillId="0" borderId="0" xfId="1652" applyNumberFormat="1" applyFont="1"/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left" vertical="center"/>
    </xf>
    <xf numFmtId="0" fontId="154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0" fontId="154" fillId="0" borderId="0" xfId="1614" applyFont="1" applyAlignment="1">
      <alignment horizontal="center" vertical="center" wrapText="1"/>
    </xf>
    <xf numFmtId="0" fontId="151" fillId="0" borderId="0" xfId="1614" applyFont="1" applyAlignment="1">
      <alignment horizontal="center" vertical="center" wrapText="1"/>
    </xf>
    <xf numFmtId="3" fontId="150" fillId="0" borderId="0" xfId="1614" applyNumberFormat="1" applyFont="1" applyAlignment="1">
      <alignment vertical="center"/>
    </xf>
    <xf numFmtId="0" fontId="151" fillId="0" borderId="20" xfId="1615" applyFont="1" applyBorder="1" applyAlignment="1">
      <alignment horizontal="center" vertical="center"/>
    </xf>
    <xf numFmtId="0" fontId="151" fillId="0" borderId="21" xfId="1615" applyFont="1" applyBorder="1" applyAlignment="1">
      <alignment horizontal="left" vertical="center" wrapText="1"/>
    </xf>
    <xf numFmtId="0" fontId="150" fillId="0" borderId="21" xfId="1614" applyFont="1" applyBorder="1" applyAlignment="1">
      <alignment horizontal="center" vertical="center" wrapText="1"/>
    </xf>
    <xf numFmtId="0" fontId="157" fillId="0" borderId="21" xfId="1614" applyFont="1" applyBorder="1" applyAlignment="1">
      <alignment horizontal="center" vertical="center"/>
    </xf>
    <xf numFmtId="3" fontId="157" fillId="0" borderId="21" xfId="1614" applyNumberFormat="1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50" fillId="0" borderId="22" xfId="1614" applyNumberFormat="1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/>
    </xf>
    <xf numFmtId="3" fontId="149" fillId="0" borderId="0" xfId="1614" applyNumberFormat="1" applyFont="1" applyAlignment="1">
      <alignment horizontal="center" vertical="center"/>
    </xf>
    <xf numFmtId="0" fontId="157" fillId="0" borderId="0" xfId="1614" applyFont="1" applyAlignment="1">
      <alignment horizontal="center"/>
    </xf>
    <xf numFmtId="0" fontId="151" fillId="0" borderId="20" xfId="1653" applyFont="1" applyBorder="1" applyAlignment="1">
      <alignment horizontal="center" vertical="center"/>
    </xf>
    <xf numFmtId="0" fontId="151" fillId="0" borderId="21" xfId="1451" applyFont="1" applyBorder="1" applyAlignment="1">
      <alignment horizontal="left" vertical="center" wrapText="1"/>
    </xf>
    <xf numFmtId="0" fontId="152" fillId="0" borderId="21" xfId="1653" applyFont="1" applyBorder="1" applyAlignment="1">
      <alignment horizontal="center" vertical="center"/>
    </xf>
    <xf numFmtId="3" fontId="153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50" fillId="0" borderId="20" xfId="1652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57" fillId="0" borderId="21" xfId="1652" applyFont="1" applyBorder="1" applyAlignment="1">
      <alignment horizontal="center" vertical="center"/>
    </xf>
    <xf numFmtId="0" fontId="157" fillId="0" borderId="49" xfId="1652" applyFont="1" applyBorder="1" applyAlignment="1">
      <alignment horizontal="center" vertical="center"/>
    </xf>
    <xf numFmtId="0" fontId="157" fillId="0" borderId="3" xfId="1652" applyFont="1" applyBorder="1" applyAlignment="1">
      <alignment vertical="center" wrapText="1"/>
    </xf>
    <xf numFmtId="0" fontId="150" fillId="0" borderId="3" xfId="1614" applyFont="1" applyBorder="1" applyAlignment="1">
      <alignment horizontal="center" vertical="center" wrapText="1"/>
    </xf>
    <xf numFmtId="0" fontId="157" fillId="0" borderId="3" xfId="1614" applyFont="1" applyBorder="1" applyAlignment="1">
      <alignment horizontal="center" vertical="center"/>
    </xf>
    <xf numFmtId="0" fontId="157" fillId="0" borderId="3" xfId="1652" applyFont="1" applyBorder="1" applyAlignment="1">
      <alignment horizontal="center" vertical="center"/>
    </xf>
    <xf numFmtId="207" fontId="157" fillId="0" borderId="3" xfId="1614" applyNumberFormat="1" applyFont="1" applyBorder="1" applyAlignment="1">
      <alignment horizontal="center" vertical="center"/>
    </xf>
    <xf numFmtId="3" fontId="150" fillId="0" borderId="3" xfId="1614" applyNumberFormat="1" applyFont="1" applyBorder="1" applyAlignment="1">
      <alignment horizontal="center" vertical="center"/>
    </xf>
    <xf numFmtId="3" fontId="150" fillId="0" borderId="39" xfId="1614" applyNumberFormat="1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50" fillId="0" borderId="23" xfId="1614" applyFont="1" applyBorder="1" applyAlignment="1">
      <alignment horizontal="center" vertical="center"/>
    </xf>
    <xf numFmtId="0" fontId="150" fillId="0" borderId="24" xfId="1614" applyFont="1" applyBorder="1" applyAlignment="1">
      <alignment horizontal="left" vertical="center"/>
    </xf>
    <xf numFmtId="0" fontId="150" fillId="0" borderId="24" xfId="1614" applyFont="1" applyBorder="1" applyAlignment="1">
      <alignment vertical="center"/>
    </xf>
    <xf numFmtId="0" fontId="157" fillId="0" borderId="24" xfId="1614" applyFont="1" applyBorder="1" applyAlignment="1">
      <alignment horizontal="center" vertical="center"/>
    </xf>
    <xf numFmtId="3" fontId="150" fillId="0" borderId="24" xfId="1614" applyNumberFormat="1" applyFont="1" applyBorder="1" applyAlignment="1">
      <alignment horizontal="center" vertical="center"/>
    </xf>
    <xf numFmtId="3" fontId="150" fillId="0" borderId="25" xfId="1614" applyNumberFormat="1" applyFont="1" applyBorder="1" applyAlignment="1">
      <alignment horizontal="center" vertical="center"/>
    </xf>
    <xf numFmtId="0" fontId="152" fillId="0" borderId="26" xfId="1614" applyFont="1" applyBorder="1" applyAlignment="1">
      <alignment horizontal="center" vertical="center"/>
    </xf>
    <xf numFmtId="37" fontId="154" fillId="0" borderId="27" xfId="1614" applyNumberFormat="1" applyFont="1" applyBorder="1" applyAlignment="1">
      <alignment horizontal="center"/>
    </xf>
    <xf numFmtId="37" fontId="152" fillId="0" borderId="27" xfId="1614" applyNumberFormat="1" applyFont="1" applyBorder="1" applyAlignment="1">
      <alignment horizontal="center"/>
    </xf>
    <xf numFmtId="0" fontId="152" fillId="0" borderId="28" xfId="1614" applyFont="1" applyBorder="1" applyAlignment="1">
      <alignment horizontal="center" vertical="center"/>
    </xf>
    <xf numFmtId="37" fontId="154" fillId="0" borderId="29" xfId="1614" applyNumberFormat="1" applyFont="1" applyBorder="1" applyAlignment="1">
      <alignment horizontal="center"/>
    </xf>
    <xf numFmtId="37" fontId="152" fillId="0" borderId="29" xfId="1614" applyNumberFormat="1" applyFont="1" applyBorder="1" applyAlignment="1">
      <alignment horizontal="center"/>
    </xf>
    <xf numFmtId="37" fontId="158" fillId="0" borderId="30" xfId="1614" applyNumberFormat="1" applyFont="1" applyBorder="1" applyAlignment="1">
      <alignment horizontal="center"/>
    </xf>
    <xf numFmtId="37" fontId="158" fillId="0" borderId="32" xfId="1614" applyNumberFormat="1" applyFont="1" applyBorder="1" applyAlignment="1">
      <alignment horizontal="center"/>
    </xf>
    <xf numFmtId="0" fontId="158" fillId="0" borderId="34" xfId="1614" applyFont="1" applyBorder="1" applyAlignment="1">
      <alignment vertical="center"/>
    </xf>
    <xf numFmtId="0" fontId="152" fillId="0" borderId="19" xfId="1614" applyFont="1" applyBorder="1"/>
    <xf numFmtId="0" fontId="152" fillId="0" borderId="19" xfId="1614" applyFont="1" applyBorder="1" applyAlignment="1">
      <alignment horizontal="center"/>
    </xf>
    <xf numFmtId="0" fontId="152" fillId="0" borderId="19" xfId="1614" applyFont="1" applyBorder="1" applyAlignment="1">
      <alignment horizontal="right"/>
    </xf>
    <xf numFmtId="0" fontId="152" fillId="0" borderId="31" xfId="1614" applyFont="1" applyBorder="1" applyAlignment="1">
      <alignment horizontal="right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7" fillId="0" borderId="0" xfId="1614" applyFont="1" applyAlignment="1">
      <alignment horizontal="center" vertical="center"/>
    </xf>
    <xf numFmtId="165" fontId="157" fillId="0" borderId="0" xfId="1652" applyNumberFormat="1" applyFont="1" applyAlignment="1">
      <alignment vertical="center"/>
    </xf>
    <xf numFmtId="0" fontId="152" fillId="0" borderId="0" xfId="1652" applyFont="1" applyAlignment="1">
      <alignment horizontal="right"/>
    </xf>
    <xf numFmtId="0" fontId="159" fillId="0" borderId="0" xfId="1644" applyFont="1" applyAlignment="1">
      <alignment horizontal="center" vertical="center"/>
    </xf>
    <xf numFmtId="0" fontId="157" fillId="0" borderId="0" xfId="1652" applyFont="1" applyAlignment="1">
      <alignment vertical="center"/>
    </xf>
    <xf numFmtId="0" fontId="160" fillId="39" borderId="83" xfId="2670" applyFont="1" applyFill="1" applyBorder="1" applyAlignment="1">
      <alignment horizontal="left" vertical="center"/>
    </xf>
    <xf numFmtId="0" fontId="160" fillId="39" borderId="84" xfId="2670" applyFont="1" applyFill="1" applyBorder="1" applyAlignment="1">
      <alignment horizontal="center" vertical="center"/>
    </xf>
    <xf numFmtId="0" fontId="160" fillId="39" borderId="86" xfId="2670" applyFont="1" applyFill="1" applyBorder="1" applyAlignment="1">
      <alignment horizontal="left" vertical="center"/>
    </xf>
    <xf numFmtId="0" fontId="160" fillId="39" borderId="82" xfId="2670" applyFont="1" applyFill="1" applyBorder="1" applyAlignment="1">
      <alignment horizontal="center" vertical="center"/>
    </xf>
    <xf numFmtId="0" fontId="160" fillId="39" borderId="88" xfId="2670" applyFont="1" applyFill="1" applyBorder="1" applyAlignment="1">
      <alignment horizontal="left" vertical="center"/>
    </xf>
    <xf numFmtId="0" fontId="160" fillId="39" borderId="89" xfId="2670" applyFont="1" applyFill="1" applyBorder="1" applyAlignment="1">
      <alignment horizontal="center" vertical="center"/>
    </xf>
    <xf numFmtId="167" fontId="141" fillId="40" borderId="85" xfId="2672" applyFont="1" applyFill="1" applyBorder="1" applyAlignment="1" applyProtection="1">
      <alignment horizontal="right" vertical="center" wrapText="1"/>
      <protection locked="0"/>
    </xf>
    <xf numFmtId="167" fontId="141" fillId="40" borderId="87" xfId="2672" applyFont="1" applyFill="1" applyBorder="1" applyAlignment="1" applyProtection="1">
      <alignment horizontal="right" vertical="center"/>
      <protection locked="0"/>
    </xf>
    <xf numFmtId="169" fontId="141" fillId="40" borderId="87" xfId="2672" applyNumberFormat="1" applyFont="1" applyFill="1" applyBorder="1" applyAlignment="1" applyProtection="1">
      <alignment horizontal="right" vertical="center"/>
      <protection locked="0"/>
    </xf>
    <xf numFmtId="169" fontId="141" fillId="40" borderId="90" xfId="2672" applyNumberFormat="1" applyFont="1" applyFill="1" applyBorder="1" applyAlignment="1" applyProtection="1">
      <alignment horizontal="right" vertical="center"/>
      <protection locked="0"/>
    </xf>
    <xf numFmtId="0" fontId="121" fillId="0" borderId="0" xfId="1451" applyFont="1"/>
    <xf numFmtId="0" fontId="122" fillId="0" borderId="0" xfId="1451" applyFont="1" applyAlignment="1">
      <alignment vertical="center"/>
    </xf>
    <xf numFmtId="0" fontId="148" fillId="0" borderId="0" xfId="1451" applyFont="1"/>
    <xf numFmtId="0" fontId="123" fillId="0" borderId="0" xfId="1451" applyFont="1" applyAlignment="1">
      <alignment vertical="center"/>
    </xf>
    <xf numFmtId="0" fontId="124" fillId="0" borderId="0" xfId="1451" applyFont="1" applyAlignment="1">
      <alignment horizontal="center" vertical="center"/>
    </xf>
    <xf numFmtId="0" fontId="125" fillId="0" borderId="0" xfId="1451" applyFont="1"/>
    <xf numFmtId="0" fontId="126" fillId="0" borderId="0" xfId="1451" applyFont="1"/>
    <xf numFmtId="0" fontId="116" fillId="0" borderId="0" xfId="1451" applyFont="1" applyAlignment="1">
      <alignment vertical="center"/>
    </xf>
    <xf numFmtId="0" fontId="116" fillId="0" borderId="0" xfId="1451" applyFont="1" applyAlignment="1">
      <alignment horizontal="center" vertical="center"/>
    </xf>
    <xf numFmtId="0" fontId="121" fillId="0" borderId="0" xfId="1451" applyFont="1" applyAlignment="1">
      <alignment horizontal="center" vertical="center"/>
    </xf>
    <xf numFmtId="0" fontId="121" fillId="0" borderId="0" xfId="1451" applyFont="1" applyAlignment="1">
      <alignment horizontal="center"/>
    </xf>
    <xf numFmtId="0" fontId="123" fillId="35" borderId="0" xfId="1451" applyFont="1" applyFill="1" applyAlignment="1">
      <alignment vertical="center"/>
    </xf>
    <xf numFmtId="0" fontId="126" fillId="0" borderId="19" xfId="1451" applyFont="1" applyBorder="1" applyAlignment="1">
      <alignment horizontal="center"/>
    </xf>
    <xf numFmtId="0" fontId="126" fillId="0" borderId="19" xfId="1451" applyFont="1" applyBorder="1"/>
    <xf numFmtId="1" fontId="107" fillId="0" borderId="0" xfId="2673" applyNumberFormat="1" applyFont="1" applyAlignment="1">
      <alignment horizontal="center" vertical="center" wrapText="1"/>
    </xf>
    <xf numFmtId="1" fontId="105" fillId="0" borderId="0" xfId="2673" applyNumberFormat="1" applyFont="1" applyAlignment="1">
      <alignment horizontal="center" vertical="center" wrapText="1"/>
    </xf>
    <xf numFmtId="0" fontId="106" fillId="0" borderId="62" xfId="2673" applyFont="1" applyBorder="1" applyAlignment="1">
      <alignment horizontal="center" vertical="center" wrapText="1"/>
    </xf>
    <xf numFmtId="0" fontId="164" fillId="0" borderId="0" xfId="2673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66" fillId="0" borderId="0" xfId="2673" applyFont="1" applyAlignment="1">
      <alignment vertical="center" wrapText="1"/>
    </xf>
    <xf numFmtId="0" fontId="147" fillId="35" borderId="94" xfId="2673" applyFont="1" applyFill="1" applyBorder="1" applyAlignment="1">
      <alignment vertical="center" wrapText="1"/>
    </xf>
    <xf numFmtId="0" fontId="147" fillId="43" borderId="94" xfId="2673" applyFont="1" applyFill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5" fillId="35" borderId="32" xfId="2673" applyFont="1" applyFill="1" applyBorder="1" applyAlignment="1">
      <alignment vertical="center" wrapText="1"/>
    </xf>
    <xf numFmtId="0" fontId="135" fillId="43" borderId="32" xfId="2673" applyFont="1" applyFill="1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2" fontId="135" fillId="0" borderId="0" xfId="2673" applyNumberFormat="1" applyFont="1" applyAlignment="1">
      <alignment horizontal="center" vertical="center" wrapText="1"/>
    </xf>
    <xf numFmtId="0" fontId="106" fillId="0" borderId="3" xfId="2673" applyFont="1" applyBorder="1" applyAlignment="1">
      <alignment horizontal="center" vertical="center" wrapText="1"/>
    </xf>
    <xf numFmtId="0" fontId="147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5" fillId="0" borderId="0" xfId="2675" applyFont="1" applyFill="1" applyBorder="1" applyAlignment="1">
      <alignment horizontal="center" vertical="center" wrapText="1"/>
    </xf>
    <xf numFmtId="1" fontId="135" fillId="0" borderId="50" xfId="2673" applyNumberFormat="1" applyFont="1" applyBorder="1" applyAlignment="1">
      <alignment vertical="center" wrapText="1"/>
    </xf>
    <xf numFmtId="0" fontId="171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2" fontId="171" fillId="0" borderId="0" xfId="2673" applyNumberFormat="1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72" fillId="0" borderId="0" xfId="2673" applyFont="1" applyAlignment="1">
      <alignment vertical="center" wrapText="1"/>
    </xf>
    <xf numFmtId="0" fontId="147" fillId="35" borderId="51" xfId="2673" applyFont="1" applyFill="1" applyBorder="1" applyAlignment="1">
      <alignment vertical="center" wrapText="1"/>
    </xf>
    <xf numFmtId="0" fontId="147" fillId="0" borderId="53" xfId="2673" applyFont="1" applyBorder="1" applyAlignment="1">
      <alignment horizontal="center" vertical="center" wrapText="1"/>
    </xf>
    <xf numFmtId="0" fontId="147" fillId="35" borderId="49" xfId="2673" applyFont="1" applyFill="1" applyBorder="1" applyAlignment="1">
      <alignment vertical="center" wrapText="1"/>
    </xf>
    <xf numFmtId="1" fontId="135" fillId="0" borderId="58" xfId="2673" applyNumberFormat="1" applyFont="1" applyBorder="1" applyAlignment="1">
      <alignment vertical="center" wrapText="1"/>
    </xf>
    <xf numFmtId="0" fontId="135" fillId="35" borderId="49" xfId="2673" applyFont="1" applyFill="1" applyBorder="1" applyAlignment="1">
      <alignment vertical="center" wrapText="1"/>
    </xf>
    <xf numFmtId="0" fontId="135" fillId="35" borderId="98" xfId="2673" applyFont="1" applyFill="1" applyBorder="1" applyAlignment="1">
      <alignment vertical="center" wrapText="1"/>
    </xf>
    <xf numFmtId="0" fontId="106" fillId="0" borderId="64" xfId="2673" applyFont="1" applyBorder="1" applyAlignment="1">
      <alignment horizontal="center" vertical="center" wrapText="1"/>
    </xf>
    <xf numFmtId="0" fontId="147" fillId="0" borderId="51" xfId="2673" applyFont="1" applyBorder="1" applyAlignment="1">
      <alignment vertical="center" wrapText="1"/>
    </xf>
    <xf numFmtId="0" fontId="147" fillId="0" borderId="49" xfId="2673" applyFont="1" applyBorder="1" applyAlignment="1">
      <alignment vertical="center" wrapText="1"/>
    </xf>
    <xf numFmtId="0" fontId="135" fillId="0" borderId="49" xfId="2673" applyFont="1" applyBorder="1" applyAlignment="1">
      <alignment vertical="center" wrapText="1"/>
    </xf>
    <xf numFmtId="0" fontId="135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49" fontId="92" fillId="33" borderId="60" xfId="0" applyNumberFormat="1" applyFont="1" applyFill="1" applyBorder="1" applyAlignment="1">
      <alignment horizontal="left" vertical="center" wrapText="1"/>
    </xf>
    <xf numFmtId="49" fontId="92" fillId="33" borderId="61" xfId="0" applyNumberFormat="1" applyFont="1" applyFill="1" applyBorder="1" applyAlignment="1">
      <alignment horizontal="left" vertical="center"/>
    </xf>
    <xf numFmtId="41" fontId="153" fillId="0" borderId="0" xfId="2676" applyFont="1" applyAlignment="1">
      <alignment horizontal="center" vertical="center"/>
    </xf>
    <xf numFmtId="0" fontId="7" fillId="0" borderId="0" xfId="2670" applyFont="1" applyAlignment="1">
      <alignment horizontal="center" vertical="center"/>
    </xf>
    <xf numFmtId="0" fontId="128" fillId="0" borderId="0" xfId="2670" applyFont="1" applyAlignment="1">
      <alignment horizontal="left" vertical="center"/>
    </xf>
    <xf numFmtId="0" fontId="7" fillId="0" borderId="21" xfId="1653" applyFont="1" applyBorder="1" applyAlignment="1">
      <alignment horizontal="left" vertical="center" wrapText="1"/>
    </xf>
    <xf numFmtId="207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0" fontId="116" fillId="33" borderId="0" xfId="0" applyFont="1" applyFill="1" applyAlignment="1">
      <alignment horizontal="left"/>
    </xf>
    <xf numFmtId="169" fontId="145" fillId="47" borderId="0" xfId="2672" applyNumberFormat="1" applyFont="1" applyFill="1" applyBorder="1" applyAlignment="1" applyProtection="1">
      <alignment horizontal="right" vertical="center"/>
    </xf>
    <xf numFmtId="0" fontId="175" fillId="0" borderId="69" xfId="1450" applyFont="1" applyBorder="1" applyAlignment="1">
      <alignment horizontal="center" vertical="center"/>
    </xf>
    <xf numFmtId="0" fontId="175" fillId="0" borderId="99" xfId="1450" applyFont="1" applyBorder="1" applyAlignment="1">
      <alignment horizontal="center" vertical="center"/>
    </xf>
    <xf numFmtId="0" fontId="6" fillId="0" borderId="20" xfId="1652" applyFont="1" applyBorder="1" applyAlignment="1">
      <alignment horizontal="center" vertical="center"/>
    </xf>
    <xf numFmtId="0" fontId="128" fillId="0" borderId="20" xfId="1652" applyFont="1" applyBorder="1" applyAlignment="1">
      <alignment horizontal="center" vertical="center"/>
    </xf>
    <xf numFmtId="0" fontId="128" fillId="0" borderId="21" xfId="1652" applyFont="1" applyBorder="1" applyAlignment="1">
      <alignment horizontal="left" vertical="center" wrapText="1"/>
    </xf>
    <xf numFmtId="0" fontId="6" fillId="0" borderId="21" xfId="1652" applyFont="1" applyBorder="1" applyAlignment="1">
      <alignment horizontal="left" vertical="center" wrapText="1"/>
    </xf>
    <xf numFmtId="0" fontId="128" fillId="0" borderId="21" xfId="1652" applyFont="1" applyBorder="1" applyAlignment="1">
      <alignment vertical="center" wrapText="1"/>
    </xf>
    <xf numFmtId="0" fontId="10" fillId="0" borderId="21" xfId="1614" applyFont="1" applyBorder="1" applyAlignment="1">
      <alignment horizontal="center" vertical="center"/>
    </xf>
    <xf numFmtId="0" fontId="114" fillId="0" borderId="20" xfId="1652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horizontal="left" vertical="center" wrapText="1"/>
    </xf>
    <xf numFmtId="0" fontId="21" fillId="0" borderId="21" xfId="1451" applyBorder="1" applyAlignment="1">
      <alignment horizontal="center" wrapText="1"/>
    </xf>
    <xf numFmtId="0" fontId="21" fillId="0" borderId="21" xfId="1451" applyBorder="1" applyAlignment="1">
      <alignment horizontal="center" vertical="center" wrapText="1"/>
    </xf>
    <xf numFmtId="3" fontId="114" fillId="0" borderId="21" xfId="1451" applyNumberFormat="1" applyFont="1" applyBorder="1" applyAlignment="1">
      <alignment horizontal="center" vertical="center" wrapText="1"/>
    </xf>
    <xf numFmtId="0" fontId="115" fillId="33" borderId="0" xfId="0" applyFont="1" applyFill="1" applyAlignment="1">
      <alignment horizontal="left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44" fillId="0" borderId="21" xfId="0" applyFont="1" applyBorder="1" applyAlignment="1">
      <alignment horizontal="left" vertical="center" wrapText="1"/>
    </xf>
    <xf numFmtId="3" fontId="10" fillId="0" borderId="21" xfId="1599" applyNumberFormat="1" applyFont="1" applyBorder="1" applyAlignment="1">
      <alignment horizontal="center" vertical="center"/>
    </xf>
    <xf numFmtId="0" fontId="21" fillId="0" borderId="21" xfId="1451" applyBorder="1" applyAlignment="1">
      <alignment horizontal="left" wrapText="1"/>
    </xf>
    <xf numFmtId="0" fontId="21" fillId="0" borderId="21" xfId="1451" applyBorder="1" applyAlignment="1">
      <alignment horizontal="left" vertical="center" wrapText="1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66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2" xfId="1615" applyNumberFormat="1" applyFont="1" applyFill="1" applyBorder="1" applyAlignment="1">
      <alignment horizontal="center" vertical="center"/>
    </xf>
    <xf numFmtId="3" fontId="43" fillId="31" borderId="43" xfId="1615" applyNumberFormat="1" applyFont="1" applyFill="1" applyBorder="1" applyAlignment="1">
      <alignment horizontal="center" vertical="center"/>
    </xf>
    <xf numFmtId="3" fontId="43" fillId="31" borderId="67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6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47" fillId="0" borderId="0" xfId="1652" applyFont="1" applyAlignment="1">
      <alignment horizontal="center" vertical="center"/>
    </xf>
    <xf numFmtId="0" fontId="111" fillId="0" borderId="0" xfId="1652" applyAlignment="1">
      <alignment horizontal="center" vertic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8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1" fillId="0" borderId="36" xfId="1614" applyNumberFormat="1" applyBorder="1" applyAlignment="1">
      <alignment horizontal="center"/>
    </xf>
    <xf numFmtId="37" fontId="111" fillId="0" borderId="0" xfId="1614" applyNumberFormat="1" applyAlignment="1">
      <alignment horizontal="center"/>
    </xf>
    <xf numFmtId="0" fontId="52" fillId="0" borderId="3" xfId="1614" applyFont="1" applyBorder="1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0" fillId="0" borderId="51" xfId="1614" applyFont="1" applyBorder="1" applyAlignment="1">
      <alignment horizontal="center" vertical="center"/>
    </xf>
    <xf numFmtId="0" fontId="50" fillId="0" borderId="49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53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54" xfId="1614" applyFont="1" applyBorder="1" applyAlignment="1">
      <alignment horizontal="center" vertical="center"/>
    </xf>
    <xf numFmtId="169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0" fontId="8" fillId="0" borderId="96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97" xfId="2673" applyBorder="1" applyAlignment="1">
      <alignment horizontal="center" vertical="center" wrapText="1"/>
    </xf>
    <xf numFmtId="9" fontId="171" fillId="0" borderId="0" xfId="2675" applyFont="1" applyFill="1" applyBorder="1" applyAlignment="1">
      <alignment horizontal="center" vertical="center" wrapText="1"/>
    </xf>
    <xf numFmtId="0" fontId="168" fillId="37" borderId="0" xfId="2673" applyFont="1" applyFill="1" applyAlignment="1">
      <alignment horizontal="left" vertical="center" wrapText="1"/>
    </xf>
    <xf numFmtId="43" fontId="147" fillId="35" borderId="7" xfId="2673" applyNumberFormat="1" applyFont="1" applyFill="1" applyBorder="1" applyAlignment="1">
      <alignment horizontal="center" vertical="center" wrapText="1"/>
    </xf>
    <xf numFmtId="0" fontId="147" fillId="35" borderId="58" xfId="2673" applyFont="1" applyFill="1" applyBorder="1" applyAlignment="1">
      <alignment horizontal="center" vertical="center" wrapText="1"/>
    </xf>
    <xf numFmtId="2" fontId="135" fillId="35" borderId="62" xfId="2673" applyNumberFormat="1" applyFont="1" applyFill="1" applyBorder="1" applyAlignment="1">
      <alignment horizontal="center" vertical="center" wrapText="1"/>
    </xf>
    <xf numFmtId="2" fontId="135" fillId="35" borderId="95" xfId="2673" applyNumberFormat="1" applyFont="1" applyFill="1" applyBorder="1" applyAlignment="1">
      <alignment horizontal="center" vertical="center" wrapText="1"/>
    </xf>
    <xf numFmtId="0" fontId="164" fillId="41" borderId="91" xfId="2673" applyFont="1" applyFill="1" applyBorder="1" applyAlignment="1">
      <alignment horizontal="center" vertical="center" wrapText="1"/>
    </xf>
    <xf numFmtId="0" fontId="164" fillId="41" borderId="92" xfId="2673" applyFont="1" applyFill="1" applyBorder="1" applyAlignment="1">
      <alignment horizontal="center" vertical="center" wrapText="1"/>
    </xf>
    <xf numFmtId="0" fontId="164" fillId="41" borderId="93" xfId="2673" applyFont="1" applyFill="1" applyBorder="1" applyAlignment="1">
      <alignment horizontal="center" vertical="center" wrapText="1"/>
    </xf>
    <xf numFmtId="0" fontId="135" fillId="35" borderId="7" xfId="2673" applyFont="1" applyFill="1" applyBorder="1" applyAlignment="1">
      <alignment horizontal="center" vertical="center" wrapText="1"/>
    </xf>
    <xf numFmtId="0" fontId="135" fillId="35" borderId="58" xfId="2673" applyFont="1" applyFill="1" applyBorder="1" applyAlignment="1">
      <alignment horizontal="center" vertical="center" wrapText="1"/>
    </xf>
    <xf numFmtId="1" fontId="147" fillId="35" borderId="7" xfId="2673" applyNumberFormat="1" applyFont="1" applyFill="1" applyBorder="1" applyAlignment="1">
      <alignment horizontal="center" vertical="center" wrapText="1"/>
    </xf>
    <xf numFmtId="1" fontId="147" fillId="35" borderId="58" xfId="2673" applyNumberFormat="1" applyFont="1" applyFill="1" applyBorder="1" applyAlignment="1">
      <alignment horizontal="center" vertical="center" wrapText="1"/>
    </xf>
    <xf numFmtId="43" fontId="147" fillId="0" borderId="53" xfId="2673" applyNumberFormat="1" applyFont="1" applyBorder="1" applyAlignment="1">
      <alignment horizontal="center" vertical="center" wrapText="1"/>
    </xf>
    <xf numFmtId="0" fontId="147" fillId="0" borderId="54" xfId="2673" applyFont="1" applyBorder="1" applyAlignment="1">
      <alignment horizontal="center" vertical="center" wrapText="1"/>
    </xf>
    <xf numFmtId="9" fontId="135" fillId="0" borderId="64" xfId="2675" applyFont="1" applyFill="1" applyBorder="1" applyAlignment="1">
      <alignment horizontal="center" vertical="center" wrapText="1"/>
    </xf>
    <xf numFmtId="9" fontId="135" fillId="0" borderId="65" xfId="2675" applyFont="1" applyFill="1" applyBorder="1" applyAlignment="1">
      <alignment horizontal="center" vertical="center" wrapText="1"/>
    </xf>
    <xf numFmtId="1" fontId="147" fillId="0" borderId="3" xfId="2673" applyNumberFormat="1" applyFont="1" applyBorder="1" applyAlignment="1">
      <alignment horizontal="center" vertical="center" wrapText="1"/>
    </xf>
    <xf numFmtId="1" fontId="147" fillId="0" borderId="39" xfId="2673" applyNumberFormat="1" applyFont="1" applyBorder="1" applyAlignment="1">
      <alignment horizontal="center" vertical="center" wrapText="1"/>
    </xf>
    <xf numFmtId="2" fontId="135" fillId="0" borderId="3" xfId="2673" applyNumberFormat="1" applyFont="1" applyBorder="1" applyAlignment="1">
      <alignment horizontal="center" vertical="center" wrapText="1"/>
    </xf>
    <xf numFmtId="2" fontId="135" fillId="0" borderId="39" xfId="2673" applyNumberFormat="1" applyFont="1" applyBorder="1" applyAlignment="1">
      <alignment horizontal="center" vertical="center" wrapText="1"/>
    </xf>
    <xf numFmtId="9" fontId="135" fillId="35" borderId="64" xfId="2675" applyFont="1" applyFill="1" applyBorder="1" applyAlignment="1">
      <alignment horizontal="center" vertical="center" wrapText="1"/>
    </xf>
    <xf numFmtId="9" fontId="135" fillId="35" borderId="65" xfId="2675" applyFont="1" applyFill="1" applyBorder="1" applyAlignment="1">
      <alignment horizontal="center" vertical="center" wrapText="1"/>
    </xf>
    <xf numFmtId="2" fontId="135" fillId="35" borderId="3" xfId="2673" applyNumberFormat="1" applyFont="1" applyFill="1" applyBorder="1" applyAlignment="1">
      <alignment horizontal="center" vertical="center" wrapText="1"/>
    </xf>
    <xf numFmtId="2" fontId="135" fillId="35" borderId="39" xfId="2673" applyNumberFormat="1" applyFont="1" applyFill="1" applyBorder="1" applyAlignment="1">
      <alignment horizontal="center" vertical="center" wrapText="1"/>
    </xf>
    <xf numFmtId="0" fontId="167" fillId="0" borderId="50" xfId="2673" applyFont="1" applyBorder="1" applyAlignment="1">
      <alignment horizontal="center" vertical="center" wrapText="1"/>
    </xf>
    <xf numFmtId="0" fontId="167" fillId="0" borderId="58" xfId="2673" applyFont="1" applyBorder="1" applyAlignment="1">
      <alignment horizontal="center" vertical="center" wrapText="1"/>
    </xf>
    <xf numFmtId="0" fontId="167" fillId="44" borderId="3" xfId="2673" applyFont="1" applyFill="1" applyBorder="1" applyAlignment="1">
      <alignment horizontal="center" vertical="center" wrapText="1"/>
    </xf>
    <xf numFmtId="0" fontId="167" fillId="44" borderId="39" xfId="2673" applyFont="1" applyFill="1" applyBorder="1" applyAlignment="1">
      <alignment horizontal="center" vertical="center" wrapText="1"/>
    </xf>
    <xf numFmtId="1" fontId="135" fillId="0" borderId="3" xfId="2673" applyNumberFormat="1" applyFont="1" applyBorder="1" applyAlignment="1">
      <alignment horizontal="center" vertical="center" wrapText="1"/>
    </xf>
    <xf numFmtId="1" fontId="135" fillId="0" borderId="39" xfId="2673" applyNumberFormat="1" applyFont="1" applyBorder="1" applyAlignment="1">
      <alignment horizontal="center" vertical="center" wrapText="1"/>
    </xf>
    <xf numFmtId="2" fontId="135" fillId="45" borderId="3" xfId="2673" applyNumberFormat="1" applyFont="1" applyFill="1" applyBorder="1" applyAlignment="1">
      <alignment horizontal="center" vertical="center" wrapText="1"/>
    </xf>
    <xf numFmtId="2" fontId="135" fillId="45" borderId="39" xfId="2673" applyNumberFormat="1" applyFont="1" applyFill="1" applyBorder="1" applyAlignment="1">
      <alignment horizontal="center" vertical="center" wrapText="1"/>
    </xf>
    <xf numFmtId="0" fontId="164" fillId="42" borderId="91" xfId="2673" applyFont="1" applyFill="1" applyBorder="1" applyAlignment="1">
      <alignment horizontal="center" vertical="center" wrapText="1"/>
    </xf>
    <xf numFmtId="0" fontId="164" fillId="42" borderId="92" xfId="2673" applyFont="1" applyFill="1" applyBorder="1" applyAlignment="1">
      <alignment horizontal="center" vertical="center" wrapText="1"/>
    </xf>
    <xf numFmtId="0" fontId="164" fillId="42" borderId="93" xfId="2673" applyFont="1" applyFill="1" applyBorder="1" applyAlignment="1">
      <alignment horizontal="center" vertical="center" wrapText="1"/>
    </xf>
    <xf numFmtId="43" fontId="147" fillId="43" borderId="7" xfId="2673" applyNumberFormat="1" applyFont="1" applyFill="1" applyBorder="1" applyAlignment="1">
      <alignment horizontal="center" vertical="center" wrapText="1"/>
    </xf>
    <xf numFmtId="0" fontId="147" fillId="43" borderId="58" xfId="2673" applyFont="1" applyFill="1" applyBorder="1" applyAlignment="1">
      <alignment horizontal="center" vertical="center" wrapText="1"/>
    </xf>
    <xf numFmtId="1" fontId="135" fillId="43" borderId="7" xfId="2673" applyNumberFormat="1" applyFont="1" applyFill="1" applyBorder="1" applyAlignment="1">
      <alignment horizontal="center" vertical="center" wrapText="1"/>
    </xf>
    <xf numFmtId="1" fontId="135" fillId="43" borderId="58" xfId="2673" applyNumberFormat="1" applyFont="1" applyFill="1" applyBorder="1" applyAlignment="1">
      <alignment horizontal="center" vertical="center" wrapText="1"/>
    </xf>
    <xf numFmtId="0" fontId="135" fillId="43" borderId="7" xfId="2673" applyFont="1" applyFill="1" applyBorder="1" applyAlignment="1">
      <alignment horizontal="center" vertical="center" wrapText="1"/>
    </xf>
    <xf numFmtId="0" fontId="135" fillId="43" borderId="58" xfId="2673" applyFont="1" applyFill="1" applyBorder="1" applyAlignment="1">
      <alignment horizontal="center" vertical="center" wrapText="1"/>
    </xf>
    <xf numFmtId="2" fontId="135" fillId="43" borderId="62" xfId="2673" applyNumberFormat="1" applyFont="1" applyFill="1" applyBorder="1" applyAlignment="1">
      <alignment horizontal="center" vertical="center" wrapText="1"/>
    </xf>
    <xf numFmtId="2" fontId="135" fillId="43" borderId="95" xfId="2673" applyNumberFormat="1" applyFont="1" applyFill="1" applyBorder="1" applyAlignment="1">
      <alignment horizontal="center" vertical="center" wrapText="1"/>
    </xf>
    <xf numFmtId="0" fontId="9" fillId="34" borderId="77" xfId="2670" applyFill="1" applyBorder="1" applyAlignment="1">
      <alignment horizontal="center" vertical="center"/>
    </xf>
    <xf numFmtId="0" fontId="139" fillId="0" borderId="78" xfId="2670" applyFont="1" applyBorder="1" applyAlignment="1">
      <alignment horizontal="left" vertical="center"/>
    </xf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horizontal="center" vertical="center"/>
    </xf>
    <xf numFmtId="0" fontId="112" fillId="38" borderId="3" xfId="1538" applyFill="1" applyBorder="1" applyAlignment="1">
      <alignment horizontal="center" vertical="center" wrapText="1"/>
    </xf>
    <xf numFmtId="0" fontId="103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2" fillId="38" borderId="35" xfId="1538" applyFill="1" applyBorder="1" applyAlignment="1">
      <alignment horizontal="center" vertical="center" wrapText="1"/>
    </xf>
    <xf numFmtId="0" fontId="112" fillId="38" borderId="33" xfId="1538" applyFill="1" applyBorder="1" applyAlignment="1">
      <alignment horizontal="center" vertical="center" wrapText="1"/>
    </xf>
    <xf numFmtId="0" fontId="154" fillId="30" borderId="3" xfId="1614" applyFont="1" applyFill="1" applyBorder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37" fontId="152" fillId="0" borderId="36" xfId="1614" applyNumberFormat="1" applyFont="1" applyBorder="1" applyAlignment="1">
      <alignment horizontal="center"/>
    </xf>
    <xf numFmtId="0" fontId="156" fillId="35" borderId="51" xfId="1614" applyFont="1" applyFill="1" applyBorder="1" applyAlignment="1">
      <alignment horizontal="center" vertical="center"/>
    </xf>
    <xf numFmtId="0" fontId="156" fillId="35" borderId="49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/>
    </xf>
    <xf numFmtId="0" fontId="156" fillId="35" borderId="21" xfId="1614" applyFont="1" applyFill="1" applyBorder="1" applyAlignment="1">
      <alignment horizontal="center" vertical="center"/>
    </xf>
    <xf numFmtId="0" fontId="156" fillId="35" borderId="33" xfId="1614" applyFont="1" applyFill="1" applyBorder="1" applyAlignment="1">
      <alignment horizontal="center" vertical="center"/>
    </xf>
    <xf numFmtId="0" fontId="156" fillId="35" borderId="53" xfId="1614" applyFont="1" applyFill="1" applyBorder="1" applyAlignment="1">
      <alignment horizontal="center" vertical="center"/>
    </xf>
    <xf numFmtId="0" fontId="156" fillId="35" borderId="3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 wrapText="1"/>
    </xf>
    <xf numFmtId="0" fontId="156" fillId="35" borderId="21" xfId="1614" applyFont="1" applyFill="1" applyBorder="1" applyAlignment="1">
      <alignment horizontal="center" vertical="center" wrapText="1"/>
    </xf>
    <xf numFmtId="0" fontId="156" fillId="35" borderId="33" xfId="1614" applyFont="1" applyFill="1" applyBorder="1" applyAlignment="1">
      <alignment horizontal="center" vertical="center" wrapText="1"/>
    </xf>
    <xf numFmtId="0" fontId="156" fillId="35" borderId="35" xfId="1652" applyFont="1" applyFill="1" applyBorder="1" applyAlignment="1">
      <alignment horizontal="center" vertical="center" wrapText="1"/>
    </xf>
    <xf numFmtId="0" fontId="156" fillId="35" borderId="33" xfId="1652" applyFont="1" applyFill="1" applyBorder="1" applyAlignment="1">
      <alignment horizontal="center" vertical="center" wrapText="1"/>
    </xf>
    <xf numFmtId="0" fontId="151" fillId="0" borderId="0" xfId="1644" applyFont="1" applyAlignment="1">
      <alignment horizontal="center" vertical="center"/>
    </xf>
    <xf numFmtId="37" fontId="158" fillId="0" borderId="19" xfId="1614" applyNumberFormat="1" applyFont="1" applyBorder="1" applyAlignment="1">
      <alignment horizontal="center"/>
    </xf>
    <xf numFmtId="0" fontId="154" fillId="0" borderId="0" xfId="1614" applyFont="1" applyAlignment="1">
      <alignment horizontal="left" vertical="top" wrapText="1"/>
    </xf>
    <xf numFmtId="37" fontId="152" fillId="0" borderId="0" xfId="1614" applyNumberFormat="1" applyFont="1" applyAlignment="1">
      <alignment horizontal="center"/>
    </xf>
    <xf numFmtId="0" fontId="173" fillId="0" borderId="26" xfId="1614" applyFont="1" applyBorder="1" applyAlignment="1">
      <alignment horizontal="left" vertical="center" wrapText="1"/>
    </xf>
    <xf numFmtId="0" fontId="173" fillId="0" borderId="36" xfId="1614" applyFont="1" applyBorder="1" applyAlignment="1">
      <alignment horizontal="left" vertical="center" wrapText="1"/>
    </xf>
    <xf numFmtId="0" fontId="173" fillId="0" borderId="48" xfId="1614" applyFont="1" applyBorder="1" applyAlignment="1">
      <alignment horizontal="left" vertical="center" wrapText="1"/>
    </xf>
    <xf numFmtId="0" fontId="173" fillId="0" borderId="28" xfId="1614" applyFont="1" applyBorder="1" applyAlignment="1">
      <alignment horizontal="left" vertical="center" wrapText="1"/>
    </xf>
    <xf numFmtId="0" fontId="173" fillId="0" borderId="0" xfId="1614" applyFont="1" applyAlignment="1">
      <alignment horizontal="left" vertical="center" wrapText="1"/>
    </xf>
    <xf numFmtId="0" fontId="173" fillId="0" borderId="37" xfId="1614" applyFont="1" applyBorder="1" applyAlignment="1">
      <alignment horizontal="left" vertical="center" wrapText="1"/>
    </xf>
    <xf numFmtId="0" fontId="157" fillId="0" borderId="0" xfId="1652" applyFont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0" fontId="156" fillId="35" borderId="54" xfId="1614" applyFont="1" applyFill="1" applyBorder="1" applyAlignment="1">
      <alignment horizontal="center" vertical="center"/>
    </xf>
    <xf numFmtId="0" fontId="156" fillId="35" borderId="39" xfId="1614" applyFont="1" applyFill="1" applyBorder="1" applyAlignment="1">
      <alignment horizontal="center" vertical="center"/>
    </xf>
    <xf numFmtId="0" fontId="131" fillId="35" borderId="55" xfId="0" applyFont="1" applyFill="1" applyBorder="1" applyAlignment="1">
      <alignment horizontal="center" vertical="center"/>
    </xf>
    <xf numFmtId="0" fontId="131" fillId="35" borderId="36" xfId="0" applyFont="1" applyFill="1" applyBorder="1" applyAlignment="1">
      <alignment horizontal="center" vertical="center"/>
    </xf>
    <xf numFmtId="0" fontId="131" fillId="35" borderId="48" xfId="0" applyFont="1" applyFill="1" applyBorder="1" applyAlignment="1">
      <alignment horizontal="center" vertical="center"/>
    </xf>
    <xf numFmtId="0" fontId="131" fillId="35" borderId="43" xfId="0" applyFont="1" applyFill="1" applyBorder="1" applyAlignment="1">
      <alignment horizontal="center" vertical="center"/>
    </xf>
    <xf numFmtId="0" fontId="131" fillId="35" borderId="44" xfId="0" applyFont="1" applyFill="1" applyBorder="1" applyAlignment="1">
      <alignment horizontal="center" vertical="center"/>
    </xf>
    <xf numFmtId="0" fontId="131" fillId="35" borderId="45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/>
    </xf>
    <xf numFmtId="0" fontId="115" fillId="33" borderId="39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6" fillId="33" borderId="0" xfId="0" applyFont="1" applyFill="1" applyAlignment="1">
      <alignment horizontal="left"/>
    </xf>
    <xf numFmtId="0" fontId="116" fillId="33" borderId="37" xfId="0" applyFont="1" applyFill="1" applyBorder="1" applyAlignment="1">
      <alignment horizontal="left"/>
    </xf>
    <xf numFmtId="0" fontId="132" fillId="33" borderId="50" xfId="0" applyFont="1" applyFill="1" applyBorder="1" applyAlignment="1">
      <alignment horizontal="center" vertical="center"/>
    </xf>
    <xf numFmtId="0" fontId="132" fillId="33" borderId="7" xfId="0" applyFont="1" applyFill="1" applyBorder="1" applyAlignment="1">
      <alignment horizontal="center" vertical="center"/>
    </xf>
    <xf numFmtId="0" fontId="132" fillId="33" borderId="41" xfId="0" applyFont="1" applyFill="1" applyBorder="1" applyAlignment="1">
      <alignment horizontal="center" vertical="center"/>
    </xf>
    <xf numFmtId="0" fontId="116" fillId="33" borderId="5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center"/>
    </xf>
    <xf numFmtId="0" fontId="116" fillId="33" borderId="58" xfId="0" applyFont="1" applyFill="1" applyBorder="1" applyAlignment="1">
      <alignment horizontal="center" vertical="center"/>
    </xf>
    <xf numFmtId="208" fontId="175" fillId="0" borderId="73" xfId="1450" applyNumberFormat="1" applyFont="1" applyBorder="1" applyAlignment="1">
      <alignment horizontal="left" vertical="center"/>
    </xf>
    <xf numFmtId="208" fontId="175" fillId="0" borderId="74" xfId="1450" applyNumberFormat="1" applyFont="1" applyBorder="1" applyAlignment="1">
      <alignment horizontal="left" vertical="center"/>
    </xf>
    <xf numFmtId="49" fontId="133" fillId="33" borderId="59" xfId="0" applyNumberFormat="1" applyFont="1" applyFill="1" applyBorder="1" applyAlignment="1">
      <alignment horizontal="left" vertical="center"/>
    </xf>
    <xf numFmtId="49" fontId="133" fillId="33" borderId="40" xfId="0" applyNumberFormat="1" applyFont="1" applyFill="1" applyBorder="1" applyAlignment="1">
      <alignment horizontal="left" vertical="center"/>
    </xf>
    <xf numFmtId="49" fontId="115" fillId="33" borderId="50" xfId="0" applyNumberFormat="1" applyFont="1" applyFill="1" applyBorder="1" applyAlignment="1">
      <alignment horizontal="left" vertical="center"/>
    </xf>
    <xf numFmtId="49" fontId="115" fillId="33" borderId="41" xfId="0" applyNumberFormat="1" applyFont="1" applyFill="1" applyBorder="1" applyAlignment="1">
      <alignment horizontal="left" vertical="center"/>
    </xf>
    <xf numFmtId="0" fontId="115" fillId="33" borderId="56" xfId="0" applyFont="1" applyFill="1" applyBorder="1" applyAlignment="1">
      <alignment horizontal="center"/>
    </xf>
    <xf numFmtId="0" fontId="115" fillId="33" borderId="57" xfId="0" applyFont="1" applyFill="1" applyBorder="1" applyAlignment="1">
      <alignment horizontal="center"/>
    </xf>
    <xf numFmtId="49" fontId="115" fillId="33" borderId="50" xfId="0" applyNumberFormat="1" applyFont="1" applyFill="1" applyBorder="1" applyAlignment="1">
      <alignment horizontal="center" vertical="center"/>
    </xf>
    <xf numFmtId="49" fontId="115" fillId="33" borderId="41" xfId="0" applyNumberFormat="1" applyFont="1" applyFill="1" applyBorder="1" applyAlignment="1">
      <alignment horizontal="center" vertical="center"/>
    </xf>
    <xf numFmtId="0" fontId="92" fillId="33" borderId="60" xfId="0" applyFont="1" applyFill="1" applyBorder="1" applyAlignment="1">
      <alignment horizontal="left" vertical="center"/>
    </xf>
    <xf numFmtId="0" fontId="92" fillId="33" borderId="79" xfId="0" applyFont="1" applyFill="1" applyBorder="1" applyAlignment="1">
      <alignment horizontal="left" vertical="center"/>
    </xf>
    <xf numFmtId="0" fontId="133" fillId="33" borderId="60" xfId="0" applyFont="1" applyFill="1" applyBorder="1" applyAlignment="1">
      <alignment horizontal="left" vertical="center"/>
    </xf>
    <xf numFmtId="0" fontId="133" fillId="33" borderId="61" xfId="0" applyFont="1" applyFill="1" applyBorder="1" applyAlignment="1">
      <alignment horizontal="left" vertical="center"/>
    </xf>
    <xf numFmtId="0" fontId="92" fillId="33" borderId="80" xfId="0" applyFont="1" applyFill="1" applyBorder="1" applyAlignment="1">
      <alignment horizontal="center" vertical="center"/>
    </xf>
    <xf numFmtId="0" fontId="92" fillId="33" borderId="81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center"/>
    </xf>
    <xf numFmtId="0" fontId="119" fillId="33" borderId="73" xfId="0" applyFont="1" applyFill="1" applyBorder="1" applyAlignment="1">
      <alignment horizontal="center" vertical="center"/>
    </xf>
    <xf numFmtId="0" fontId="119" fillId="33" borderId="74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92" fillId="33" borderId="61" xfId="0" applyFont="1" applyFill="1" applyBorder="1" applyAlignment="1">
      <alignment horizontal="left" vertical="center"/>
    </xf>
    <xf numFmtId="0" fontId="115" fillId="33" borderId="7" xfId="0" applyFont="1" applyFill="1" applyBorder="1" applyAlignment="1">
      <alignment horizontal="center"/>
    </xf>
    <xf numFmtId="0" fontId="115" fillId="33" borderId="41" xfId="0" applyFont="1" applyFill="1" applyBorder="1" applyAlignment="1">
      <alignment horizontal="center"/>
    </xf>
    <xf numFmtId="15" fontId="115" fillId="33" borderId="3" xfId="0" applyNumberFormat="1" applyFont="1" applyFill="1" applyBorder="1" applyAlignment="1">
      <alignment horizontal="center"/>
    </xf>
    <xf numFmtId="0" fontId="92" fillId="33" borderId="59" xfId="0" applyFont="1" applyFill="1" applyBorder="1" applyAlignment="1">
      <alignment horizontal="center" vertical="center"/>
    </xf>
    <xf numFmtId="0" fontId="92" fillId="33" borderId="40" xfId="0" applyFont="1" applyFill="1" applyBorder="1" applyAlignment="1">
      <alignment horizontal="center" vertical="center"/>
    </xf>
    <xf numFmtId="0" fontId="120" fillId="33" borderId="75" xfId="0" applyFont="1" applyFill="1" applyBorder="1" applyAlignment="1">
      <alignment horizontal="center" vertical="center" wrapText="1"/>
    </xf>
    <xf numFmtId="0" fontId="120" fillId="33" borderId="76" xfId="0" applyFont="1" applyFill="1" applyBorder="1" applyAlignment="1">
      <alignment horizontal="center" vertical="center" wrapText="1"/>
    </xf>
    <xf numFmtId="0" fontId="116" fillId="33" borderId="18" xfId="0" applyFont="1" applyFill="1" applyBorder="1" applyAlignment="1">
      <alignment horizontal="left" vertical="top" wrapText="1"/>
    </xf>
    <xf numFmtId="0" fontId="116" fillId="33" borderId="0" xfId="0" applyFont="1" applyFill="1" applyAlignment="1">
      <alignment horizontal="left" vertical="top" wrapText="1"/>
    </xf>
    <xf numFmtId="0" fontId="115" fillId="33" borderId="64" xfId="0" applyFont="1" applyFill="1" applyBorder="1" applyAlignment="1">
      <alignment horizontal="center"/>
    </xf>
    <xf numFmtId="0" fontId="115" fillId="33" borderId="62" xfId="0" applyFont="1" applyFill="1" applyBorder="1" applyAlignment="1">
      <alignment horizontal="center"/>
    </xf>
    <xf numFmtId="0" fontId="115" fillId="33" borderId="63" xfId="0" applyFont="1" applyFill="1" applyBorder="1" applyAlignment="1">
      <alignment horizontal="center"/>
    </xf>
    <xf numFmtId="0" fontId="115" fillId="33" borderId="65" xfId="0" applyFont="1" applyFill="1" applyBorder="1" applyAlignment="1">
      <alignment horizontal="center"/>
    </xf>
    <xf numFmtId="0" fontId="115" fillId="33" borderId="56" xfId="0" applyFont="1" applyFill="1" applyBorder="1" applyAlignment="1">
      <alignment horizontal="center" vertical="center"/>
    </xf>
    <xf numFmtId="0" fontId="115" fillId="33" borderId="57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 vertical="center" wrapText="1"/>
    </xf>
    <xf numFmtId="0" fontId="115" fillId="33" borderId="37" xfId="0" applyFont="1" applyFill="1" applyBorder="1" applyAlignment="1">
      <alignment horizontal="center" vertical="center" wrapText="1"/>
    </xf>
    <xf numFmtId="0" fontId="115" fillId="33" borderId="44" xfId="0" applyFont="1" applyFill="1" applyBorder="1" applyAlignment="1">
      <alignment horizontal="center" vertical="center" wrapText="1"/>
    </xf>
    <xf numFmtId="0" fontId="115" fillId="33" borderId="45" xfId="0" applyFont="1" applyFill="1" applyBorder="1" applyAlignment="1">
      <alignment horizontal="center" vertical="center" wrapText="1"/>
    </xf>
    <xf numFmtId="0" fontId="123" fillId="35" borderId="26" xfId="1451" applyFont="1" applyFill="1" applyBorder="1" applyAlignment="1">
      <alignment horizontal="center" vertical="center"/>
    </xf>
    <xf numFmtId="0" fontId="123" fillId="35" borderId="36" xfId="1451" applyFont="1" applyFill="1" applyBorder="1" applyAlignment="1">
      <alignment horizontal="center" vertical="center"/>
    </xf>
    <xf numFmtId="0" fontId="123" fillId="35" borderId="48" xfId="1451" applyFont="1" applyFill="1" applyBorder="1" applyAlignment="1">
      <alignment horizontal="center" vertical="center"/>
    </xf>
    <xf numFmtId="0" fontId="123" fillId="35" borderId="28" xfId="1451" applyFont="1" applyFill="1" applyBorder="1" applyAlignment="1">
      <alignment horizontal="center" vertical="center"/>
    </xf>
    <xf numFmtId="0" fontId="123" fillId="35" borderId="0" xfId="1451" applyFont="1" applyFill="1" applyAlignment="1">
      <alignment horizontal="center" vertical="center"/>
    </xf>
    <xf numFmtId="0" fontId="123" fillId="35" borderId="37" xfId="1451" applyFont="1" applyFill="1" applyBorder="1" applyAlignment="1">
      <alignment horizontal="center" vertical="center"/>
    </xf>
    <xf numFmtId="0" fontId="123" fillId="35" borderId="34" xfId="1451" applyFont="1" applyFill="1" applyBorder="1" applyAlignment="1">
      <alignment horizontal="center" vertical="center"/>
    </xf>
    <xf numFmtId="0" fontId="123" fillId="35" borderId="19" xfId="1451" applyFont="1" applyFill="1" applyBorder="1" applyAlignment="1">
      <alignment horizontal="center" vertical="center"/>
    </xf>
    <xf numFmtId="0" fontId="123" fillId="35" borderId="31" xfId="1451" applyFont="1" applyFill="1" applyBorder="1" applyAlignment="1">
      <alignment horizontal="center" vertical="center"/>
    </xf>
    <xf numFmtId="0" fontId="161" fillId="0" borderId="0" xfId="1451" applyFont="1" applyAlignment="1">
      <alignment horizontal="left"/>
    </xf>
  </cellXfs>
  <cellStyles count="3389">
    <cellStyle name="&gt;? MK/l" xfId="1"/>
    <cellStyle name="20% - Accent1" xfId="2" builtinId="30" customBuiltin="1"/>
    <cellStyle name="20% - Accent1 10" xfId="3"/>
    <cellStyle name="20% - Accent1 10 2" xfId="2696"/>
    <cellStyle name="20% - Accent1 11" xfId="4"/>
    <cellStyle name="20% - Accent1 11 2" xfId="2697"/>
    <cellStyle name="20% - Accent1 12" xfId="5"/>
    <cellStyle name="20% - Accent1 12 2" xfId="2698"/>
    <cellStyle name="20% - Accent1 13" xfId="6"/>
    <cellStyle name="20% - Accent1 13 2" xfId="2699"/>
    <cellStyle name="20% - Accent1 14" xfId="7"/>
    <cellStyle name="20% - Accent1 14 2" xfId="2700"/>
    <cellStyle name="20% - Accent1 15" xfId="8"/>
    <cellStyle name="20% - Accent1 15 2" xfId="2701"/>
    <cellStyle name="20% - Accent1 16" xfId="9"/>
    <cellStyle name="20% - Accent1 16 2" xfId="2702"/>
    <cellStyle name="20% - Accent1 17" xfId="2678"/>
    <cellStyle name="20% - Accent1 2" xfId="10"/>
    <cellStyle name="20% - Accent1 2 2" xfId="11"/>
    <cellStyle name="20% - Accent1 2 2 2" xfId="2704"/>
    <cellStyle name="20% - Accent1 2 3" xfId="12"/>
    <cellStyle name="20% - Accent1 2 3 2" xfId="2705"/>
    <cellStyle name="20% - Accent1 2 4" xfId="2703"/>
    <cellStyle name="20% - Accent1 3" xfId="13"/>
    <cellStyle name="20% - Accent1 3 2" xfId="2706"/>
    <cellStyle name="20% - Accent1 4" xfId="14"/>
    <cellStyle name="20% - Accent1 4 2" xfId="2707"/>
    <cellStyle name="20% - Accent1 5" xfId="15"/>
    <cellStyle name="20% - Accent1 5 2" xfId="2708"/>
    <cellStyle name="20% - Accent1 6" xfId="16"/>
    <cellStyle name="20% - Accent1 6 2" xfId="2709"/>
    <cellStyle name="20% - Accent1 7" xfId="17"/>
    <cellStyle name="20% - Accent1 7 2" xfId="2710"/>
    <cellStyle name="20% - Accent1 8" xfId="18"/>
    <cellStyle name="20% - Accent1 8 2" xfId="2711"/>
    <cellStyle name="20% - Accent1 9" xfId="19"/>
    <cellStyle name="20% - Accent1 9 2" xfId="2712"/>
    <cellStyle name="20% - Accent2" xfId="20" builtinId="34" customBuiltin="1"/>
    <cellStyle name="20% - Accent2 10" xfId="21"/>
    <cellStyle name="20% - Accent2 10 2" xfId="2713"/>
    <cellStyle name="20% - Accent2 11" xfId="22"/>
    <cellStyle name="20% - Accent2 11 2" xfId="2714"/>
    <cellStyle name="20% - Accent2 12" xfId="23"/>
    <cellStyle name="20% - Accent2 12 2" xfId="2715"/>
    <cellStyle name="20% - Accent2 13" xfId="24"/>
    <cellStyle name="20% - Accent2 13 2" xfId="2716"/>
    <cellStyle name="20% - Accent2 14" xfId="25"/>
    <cellStyle name="20% - Accent2 14 2" xfId="2717"/>
    <cellStyle name="20% - Accent2 15" xfId="26"/>
    <cellStyle name="20% - Accent2 15 2" xfId="2718"/>
    <cellStyle name="20% - Accent2 16" xfId="27"/>
    <cellStyle name="20% - Accent2 16 2" xfId="2719"/>
    <cellStyle name="20% - Accent2 17" xfId="2679"/>
    <cellStyle name="20% - Accent2 2" xfId="28"/>
    <cellStyle name="20% - Accent2 2 2" xfId="29"/>
    <cellStyle name="20% - Accent2 2 2 2" xfId="2721"/>
    <cellStyle name="20% - Accent2 2 3" xfId="30"/>
    <cellStyle name="20% - Accent2 2 3 2" xfId="2722"/>
    <cellStyle name="20% - Accent2 2 4" xfId="2720"/>
    <cellStyle name="20% - Accent2 3" xfId="31"/>
    <cellStyle name="20% - Accent2 3 2" xfId="2723"/>
    <cellStyle name="20% - Accent2 4" xfId="32"/>
    <cellStyle name="20% - Accent2 4 2" xfId="2724"/>
    <cellStyle name="20% - Accent2 5" xfId="33"/>
    <cellStyle name="20% - Accent2 5 2" xfId="2725"/>
    <cellStyle name="20% - Accent2 6" xfId="34"/>
    <cellStyle name="20% - Accent2 6 2" xfId="2726"/>
    <cellStyle name="20% - Accent2 7" xfId="35"/>
    <cellStyle name="20% - Accent2 7 2" xfId="2727"/>
    <cellStyle name="20% - Accent2 8" xfId="36"/>
    <cellStyle name="20% - Accent2 8 2" xfId="2728"/>
    <cellStyle name="20% - Accent2 9" xfId="37"/>
    <cellStyle name="20% - Accent2 9 2" xfId="2729"/>
    <cellStyle name="20% - Accent3" xfId="38" builtinId="38" customBuiltin="1"/>
    <cellStyle name="20% - Accent3 10" xfId="39"/>
    <cellStyle name="20% - Accent3 10 2" xfId="2730"/>
    <cellStyle name="20% - Accent3 11" xfId="40"/>
    <cellStyle name="20% - Accent3 11 2" xfId="2731"/>
    <cellStyle name="20% - Accent3 12" xfId="41"/>
    <cellStyle name="20% - Accent3 12 2" xfId="2732"/>
    <cellStyle name="20% - Accent3 13" xfId="42"/>
    <cellStyle name="20% - Accent3 13 2" xfId="2733"/>
    <cellStyle name="20% - Accent3 14" xfId="43"/>
    <cellStyle name="20% - Accent3 14 2" xfId="2734"/>
    <cellStyle name="20% - Accent3 15" xfId="44"/>
    <cellStyle name="20% - Accent3 15 2" xfId="2735"/>
    <cellStyle name="20% - Accent3 16" xfId="45"/>
    <cellStyle name="20% - Accent3 16 2" xfId="2736"/>
    <cellStyle name="20% - Accent3 17" xfId="2680"/>
    <cellStyle name="20% - Accent3 2" xfId="46"/>
    <cellStyle name="20% - Accent3 2 2" xfId="47"/>
    <cellStyle name="20% - Accent3 2 2 2" xfId="2738"/>
    <cellStyle name="20% - Accent3 2 3" xfId="48"/>
    <cellStyle name="20% - Accent3 2 3 2" xfId="2739"/>
    <cellStyle name="20% - Accent3 2 4" xfId="2737"/>
    <cellStyle name="20% - Accent3 3" xfId="49"/>
    <cellStyle name="20% - Accent3 3 2" xfId="2740"/>
    <cellStyle name="20% - Accent3 4" xfId="50"/>
    <cellStyle name="20% - Accent3 4 2" xfId="2741"/>
    <cellStyle name="20% - Accent3 5" xfId="51"/>
    <cellStyle name="20% - Accent3 5 2" xfId="2742"/>
    <cellStyle name="20% - Accent3 6" xfId="52"/>
    <cellStyle name="20% - Accent3 6 2" xfId="2743"/>
    <cellStyle name="20% - Accent3 7" xfId="53"/>
    <cellStyle name="20% - Accent3 7 2" xfId="2744"/>
    <cellStyle name="20% - Accent3 8" xfId="54"/>
    <cellStyle name="20% - Accent3 8 2" xfId="2745"/>
    <cellStyle name="20% - Accent3 9" xfId="55"/>
    <cellStyle name="20% - Accent3 9 2" xfId="2746"/>
    <cellStyle name="20% - Accent4" xfId="56" builtinId="42" customBuiltin="1"/>
    <cellStyle name="20% - Accent4 10" xfId="57"/>
    <cellStyle name="20% - Accent4 10 2" xfId="2747"/>
    <cellStyle name="20% - Accent4 11" xfId="58"/>
    <cellStyle name="20% - Accent4 11 2" xfId="2748"/>
    <cellStyle name="20% - Accent4 12" xfId="59"/>
    <cellStyle name="20% - Accent4 12 2" xfId="2749"/>
    <cellStyle name="20% - Accent4 13" xfId="60"/>
    <cellStyle name="20% - Accent4 13 2" xfId="2750"/>
    <cellStyle name="20% - Accent4 14" xfId="61"/>
    <cellStyle name="20% - Accent4 14 2" xfId="2751"/>
    <cellStyle name="20% - Accent4 15" xfId="62"/>
    <cellStyle name="20% - Accent4 15 2" xfId="2752"/>
    <cellStyle name="20% - Accent4 16" xfId="63"/>
    <cellStyle name="20% - Accent4 16 2" xfId="2753"/>
    <cellStyle name="20% - Accent4 17" xfId="2681"/>
    <cellStyle name="20% - Accent4 2" xfId="64"/>
    <cellStyle name="20% - Accent4 2 2" xfId="65"/>
    <cellStyle name="20% - Accent4 2 2 2" xfId="2755"/>
    <cellStyle name="20% - Accent4 2 3" xfId="66"/>
    <cellStyle name="20% - Accent4 2 3 2" xfId="2756"/>
    <cellStyle name="20% - Accent4 2 4" xfId="2754"/>
    <cellStyle name="20% - Accent4 3" xfId="67"/>
    <cellStyle name="20% - Accent4 3 2" xfId="2757"/>
    <cellStyle name="20% - Accent4 4" xfId="68"/>
    <cellStyle name="20% - Accent4 4 2" xfId="2758"/>
    <cellStyle name="20% - Accent4 5" xfId="69"/>
    <cellStyle name="20% - Accent4 5 2" xfId="2759"/>
    <cellStyle name="20% - Accent4 6" xfId="70"/>
    <cellStyle name="20% - Accent4 6 2" xfId="2760"/>
    <cellStyle name="20% - Accent4 7" xfId="71"/>
    <cellStyle name="20% - Accent4 7 2" xfId="2761"/>
    <cellStyle name="20% - Accent4 8" xfId="72"/>
    <cellStyle name="20% - Accent4 8 2" xfId="2762"/>
    <cellStyle name="20% - Accent4 9" xfId="73"/>
    <cellStyle name="20% - Accent4 9 2" xfId="2763"/>
    <cellStyle name="20% - Accent5" xfId="74" builtinId="46" customBuiltin="1"/>
    <cellStyle name="20% - Accent5 10" xfId="75"/>
    <cellStyle name="20% - Accent5 10 2" xfId="2764"/>
    <cellStyle name="20% - Accent5 11" xfId="76"/>
    <cellStyle name="20% - Accent5 11 2" xfId="2765"/>
    <cellStyle name="20% - Accent5 12" xfId="77"/>
    <cellStyle name="20% - Accent5 12 2" xfId="2766"/>
    <cellStyle name="20% - Accent5 13" xfId="78"/>
    <cellStyle name="20% - Accent5 13 2" xfId="2767"/>
    <cellStyle name="20% - Accent5 14" xfId="79"/>
    <cellStyle name="20% - Accent5 14 2" xfId="2768"/>
    <cellStyle name="20% - Accent5 15" xfId="80"/>
    <cellStyle name="20% - Accent5 15 2" xfId="2769"/>
    <cellStyle name="20% - Accent5 16" xfId="81"/>
    <cellStyle name="20% - Accent5 16 2" xfId="2770"/>
    <cellStyle name="20% - Accent5 17" xfId="2682"/>
    <cellStyle name="20% - Accent5 2" xfId="82"/>
    <cellStyle name="20% - Accent5 2 2" xfId="83"/>
    <cellStyle name="20% - Accent5 2 2 2" xfId="2772"/>
    <cellStyle name="20% - Accent5 2 3" xfId="84"/>
    <cellStyle name="20% - Accent5 2 3 2" xfId="2773"/>
    <cellStyle name="20% - Accent5 2 4" xfId="2771"/>
    <cellStyle name="20% - Accent5 3" xfId="85"/>
    <cellStyle name="20% - Accent5 3 2" xfId="2774"/>
    <cellStyle name="20% - Accent5 4" xfId="86"/>
    <cellStyle name="20% - Accent5 4 2" xfId="2775"/>
    <cellStyle name="20% - Accent5 5" xfId="87"/>
    <cellStyle name="20% - Accent5 5 2" xfId="2776"/>
    <cellStyle name="20% - Accent5 6" xfId="88"/>
    <cellStyle name="20% - Accent5 6 2" xfId="2777"/>
    <cellStyle name="20% - Accent5 7" xfId="89"/>
    <cellStyle name="20% - Accent5 7 2" xfId="2778"/>
    <cellStyle name="20% - Accent5 8" xfId="90"/>
    <cellStyle name="20% - Accent5 8 2" xfId="2779"/>
    <cellStyle name="20% - Accent5 9" xfId="91"/>
    <cellStyle name="20% - Accent5 9 2" xfId="2780"/>
    <cellStyle name="20% - Accent6" xfId="92" builtinId="50" customBuiltin="1"/>
    <cellStyle name="20% - Accent6 10" xfId="93"/>
    <cellStyle name="20% - Accent6 10 2" xfId="2781"/>
    <cellStyle name="20% - Accent6 11" xfId="94"/>
    <cellStyle name="20% - Accent6 11 2" xfId="2782"/>
    <cellStyle name="20% - Accent6 12" xfId="95"/>
    <cellStyle name="20% - Accent6 12 2" xfId="2783"/>
    <cellStyle name="20% - Accent6 13" xfId="96"/>
    <cellStyle name="20% - Accent6 13 2" xfId="2784"/>
    <cellStyle name="20% - Accent6 14" xfId="97"/>
    <cellStyle name="20% - Accent6 14 2" xfId="2785"/>
    <cellStyle name="20% - Accent6 15" xfId="98"/>
    <cellStyle name="20% - Accent6 15 2" xfId="2786"/>
    <cellStyle name="20% - Accent6 16" xfId="99"/>
    <cellStyle name="20% - Accent6 16 2" xfId="2787"/>
    <cellStyle name="20% - Accent6 17" xfId="2683"/>
    <cellStyle name="20% - Accent6 2" xfId="100"/>
    <cellStyle name="20% - Accent6 2 2" xfId="101"/>
    <cellStyle name="20% - Accent6 2 2 2" xfId="2789"/>
    <cellStyle name="20% - Accent6 2 3" xfId="102"/>
    <cellStyle name="20% - Accent6 2 3 2" xfId="2790"/>
    <cellStyle name="20% - Accent6 2 4" xfId="2788"/>
    <cellStyle name="20% - Accent6 3" xfId="103"/>
    <cellStyle name="20% - Accent6 3 2" xfId="2791"/>
    <cellStyle name="20% - Accent6 4" xfId="104"/>
    <cellStyle name="20% - Accent6 4 2" xfId="2792"/>
    <cellStyle name="20% - Accent6 5" xfId="105"/>
    <cellStyle name="20% - Accent6 5 2" xfId="2793"/>
    <cellStyle name="20% - Accent6 6" xfId="106"/>
    <cellStyle name="20% - Accent6 6 2" xfId="2794"/>
    <cellStyle name="20% - Accent6 7" xfId="107"/>
    <cellStyle name="20% - Accent6 7 2" xfId="2795"/>
    <cellStyle name="20% - Accent6 8" xfId="108"/>
    <cellStyle name="20% - Accent6 8 2" xfId="2796"/>
    <cellStyle name="20% - Accent6 9" xfId="109"/>
    <cellStyle name="20% - Accent6 9 2" xfId="2797"/>
    <cellStyle name="40% - Accent1" xfId="110" builtinId="31" customBuiltin="1"/>
    <cellStyle name="40% - Accent1 10" xfId="111"/>
    <cellStyle name="40% - Accent1 10 2" xfId="2798"/>
    <cellStyle name="40% - Accent1 11" xfId="112"/>
    <cellStyle name="40% - Accent1 11 2" xfId="2799"/>
    <cellStyle name="40% - Accent1 12" xfId="113"/>
    <cellStyle name="40% - Accent1 12 2" xfId="2800"/>
    <cellStyle name="40% - Accent1 13" xfId="114"/>
    <cellStyle name="40% - Accent1 13 2" xfId="2801"/>
    <cellStyle name="40% - Accent1 14" xfId="115"/>
    <cellStyle name="40% - Accent1 14 2" xfId="2802"/>
    <cellStyle name="40% - Accent1 15" xfId="116"/>
    <cellStyle name="40% - Accent1 15 2" xfId="2803"/>
    <cellStyle name="40% - Accent1 16" xfId="117"/>
    <cellStyle name="40% - Accent1 16 2" xfId="2804"/>
    <cellStyle name="40% - Accent1 17" xfId="2684"/>
    <cellStyle name="40% - Accent1 2" xfId="118"/>
    <cellStyle name="40% - Accent1 2 2" xfId="119"/>
    <cellStyle name="40% - Accent1 2 2 2" xfId="2806"/>
    <cellStyle name="40% - Accent1 2 3" xfId="120"/>
    <cellStyle name="40% - Accent1 2 3 2" xfId="2807"/>
    <cellStyle name="40% - Accent1 2 4" xfId="2805"/>
    <cellStyle name="40% - Accent1 3" xfId="121"/>
    <cellStyle name="40% - Accent1 3 2" xfId="2808"/>
    <cellStyle name="40% - Accent1 4" xfId="122"/>
    <cellStyle name="40% - Accent1 4 2" xfId="2809"/>
    <cellStyle name="40% - Accent1 5" xfId="123"/>
    <cellStyle name="40% - Accent1 5 2" xfId="2810"/>
    <cellStyle name="40% - Accent1 6" xfId="124"/>
    <cellStyle name="40% - Accent1 6 2" xfId="2811"/>
    <cellStyle name="40% - Accent1 7" xfId="125"/>
    <cellStyle name="40% - Accent1 7 2" xfId="2812"/>
    <cellStyle name="40% - Accent1 8" xfId="126"/>
    <cellStyle name="40% - Accent1 8 2" xfId="2813"/>
    <cellStyle name="40% - Accent1 9" xfId="127"/>
    <cellStyle name="40% - Accent1 9 2" xfId="2814"/>
    <cellStyle name="40% - Accent2" xfId="128" builtinId="35" customBuiltin="1"/>
    <cellStyle name="40% - Accent2 10" xfId="129"/>
    <cellStyle name="40% - Accent2 10 2" xfId="2815"/>
    <cellStyle name="40% - Accent2 11" xfId="130"/>
    <cellStyle name="40% - Accent2 11 2" xfId="2816"/>
    <cellStyle name="40% - Accent2 12" xfId="131"/>
    <cellStyle name="40% - Accent2 12 2" xfId="2817"/>
    <cellStyle name="40% - Accent2 13" xfId="132"/>
    <cellStyle name="40% - Accent2 13 2" xfId="2818"/>
    <cellStyle name="40% - Accent2 14" xfId="133"/>
    <cellStyle name="40% - Accent2 14 2" xfId="2819"/>
    <cellStyle name="40% - Accent2 15" xfId="134"/>
    <cellStyle name="40% - Accent2 15 2" xfId="2820"/>
    <cellStyle name="40% - Accent2 16" xfId="135"/>
    <cellStyle name="40% - Accent2 16 2" xfId="2821"/>
    <cellStyle name="40% - Accent2 17" xfId="2685"/>
    <cellStyle name="40% - Accent2 2" xfId="136"/>
    <cellStyle name="40% - Accent2 2 2" xfId="137"/>
    <cellStyle name="40% - Accent2 2 2 2" xfId="2823"/>
    <cellStyle name="40% - Accent2 2 3" xfId="138"/>
    <cellStyle name="40% - Accent2 2 3 2" xfId="2824"/>
    <cellStyle name="40% - Accent2 2 4" xfId="2822"/>
    <cellStyle name="40% - Accent2 3" xfId="139"/>
    <cellStyle name="40% - Accent2 3 2" xfId="2825"/>
    <cellStyle name="40% - Accent2 4" xfId="140"/>
    <cellStyle name="40% - Accent2 4 2" xfId="2826"/>
    <cellStyle name="40% - Accent2 5" xfId="141"/>
    <cellStyle name="40% - Accent2 5 2" xfId="2827"/>
    <cellStyle name="40% - Accent2 6" xfId="142"/>
    <cellStyle name="40% - Accent2 6 2" xfId="2828"/>
    <cellStyle name="40% - Accent2 7" xfId="143"/>
    <cellStyle name="40% - Accent2 7 2" xfId="2829"/>
    <cellStyle name="40% - Accent2 8" xfId="144"/>
    <cellStyle name="40% - Accent2 8 2" xfId="2830"/>
    <cellStyle name="40% - Accent2 9" xfId="145"/>
    <cellStyle name="40% - Accent2 9 2" xfId="2831"/>
    <cellStyle name="40% - Accent3" xfId="146" builtinId="39" customBuiltin="1"/>
    <cellStyle name="40% - Accent3 10" xfId="147"/>
    <cellStyle name="40% - Accent3 10 2" xfId="2832"/>
    <cellStyle name="40% - Accent3 11" xfId="148"/>
    <cellStyle name="40% - Accent3 11 2" xfId="2833"/>
    <cellStyle name="40% - Accent3 12" xfId="149"/>
    <cellStyle name="40% - Accent3 12 2" xfId="2834"/>
    <cellStyle name="40% - Accent3 13" xfId="150"/>
    <cellStyle name="40% - Accent3 13 2" xfId="2835"/>
    <cellStyle name="40% - Accent3 14" xfId="151"/>
    <cellStyle name="40% - Accent3 14 2" xfId="2836"/>
    <cellStyle name="40% - Accent3 15" xfId="152"/>
    <cellStyle name="40% - Accent3 15 2" xfId="2837"/>
    <cellStyle name="40% - Accent3 16" xfId="153"/>
    <cellStyle name="40% - Accent3 16 2" xfId="2838"/>
    <cellStyle name="40% - Accent3 17" xfId="2686"/>
    <cellStyle name="40% - Accent3 2" xfId="154"/>
    <cellStyle name="40% - Accent3 2 2" xfId="155"/>
    <cellStyle name="40% - Accent3 2 2 2" xfId="2840"/>
    <cellStyle name="40% - Accent3 2 3" xfId="156"/>
    <cellStyle name="40% - Accent3 2 3 2" xfId="2841"/>
    <cellStyle name="40% - Accent3 2 4" xfId="2839"/>
    <cellStyle name="40% - Accent3 3" xfId="157"/>
    <cellStyle name="40% - Accent3 3 2" xfId="2842"/>
    <cellStyle name="40% - Accent3 4" xfId="158"/>
    <cellStyle name="40% - Accent3 4 2" xfId="2843"/>
    <cellStyle name="40% - Accent3 5" xfId="159"/>
    <cellStyle name="40% - Accent3 5 2" xfId="2844"/>
    <cellStyle name="40% - Accent3 6" xfId="160"/>
    <cellStyle name="40% - Accent3 6 2" xfId="2845"/>
    <cellStyle name="40% - Accent3 7" xfId="161"/>
    <cellStyle name="40% - Accent3 7 2" xfId="2846"/>
    <cellStyle name="40% - Accent3 8" xfId="162"/>
    <cellStyle name="40% - Accent3 8 2" xfId="2847"/>
    <cellStyle name="40% - Accent3 9" xfId="163"/>
    <cellStyle name="40% - Accent3 9 2" xfId="2848"/>
    <cellStyle name="40% - Accent4" xfId="164" builtinId="43" customBuiltin="1"/>
    <cellStyle name="40% - Accent4 10" xfId="165"/>
    <cellStyle name="40% - Accent4 10 2" xfId="2849"/>
    <cellStyle name="40% - Accent4 11" xfId="166"/>
    <cellStyle name="40% - Accent4 11 2" xfId="2850"/>
    <cellStyle name="40% - Accent4 12" xfId="167"/>
    <cellStyle name="40% - Accent4 12 2" xfId="2851"/>
    <cellStyle name="40% - Accent4 13" xfId="168"/>
    <cellStyle name="40% - Accent4 13 2" xfId="2852"/>
    <cellStyle name="40% - Accent4 14" xfId="169"/>
    <cellStyle name="40% - Accent4 14 2" xfId="2853"/>
    <cellStyle name="40% - Accent4 15" xfId="170"/>
    <cellStyle name="40% - Accent4 15 2" xfId="2854"/>
    <cellStyle name="40% - Accent4 16" xfId="171"/>
    <cellStyle name="40% - Accent4 16 2" xfId="2855"/>
    <cellStyle name="40% - Accent4 17" xfId="2687"/>
    <cellStyle name="40% - Accent4 2" xfId="172"/>
    <cellStyle name="40% - Accent4 2 2" xfId="173"/>
    <cellStyle name="40% - Accent4 2 2 2" xfId="2857"/>
    <cellStyle name="40% - Accent4 2 3" xfId="174"/>
    <cellStyle name="40% - Accent4 2 3 2" xfId="2858"/>
    <cellStyle name="40% - Accent4 2 4" xfId="2856"/>
    <cellStyle name="40% - Accent4 3" xfId="175"/>
    <cellStyle name="40% - Accent4 3 2" xfId="2859"/>
    <cellStyle name="40% - Accent4 4" xfId="176"/>
    <cellStyle name="40% - Accent4 4 2" xfId="2860"/>
    <cellStyle name="40% - Accent4 5" xfId="177"/>
    <cellStyle name="40% - Accent4 5 2" xfId="2861"/>
    <cellStyle name="40% - Accent4 6" xfId="178"/>
    <cellStyle name="40% - Accent4 6 2" xfId="2862"/>
    <cellStyle name="40% - Accent4 7" xfId="179"/>
    <cellStyle name="40% - Accent4 7 2" xfId="2863"/>
    <cellStyle name="40% - Accent4 8" xfId="180"/>
    <cellStyle name="40% - Accent4 8 2" xfId="2864"/>
    <cellStyle name="40% - Accent4 9" xfId="181"/>
    <cellStyle name="40% - Accent4 9 2" xfId="2865"/>
    <cellStyle name="40% - Accent5" xfId="182" builtinId="47" customBuiltin="1"/>
    <cellStyle name="40% - Accent5 10" xfId="183"/>
    <cellStyle name="40% - Accent5 10 2" xfId="2866"/>
    <cellStyle name="40% - Accent5 11" xfId="184"/>
    <cellStyle name="40% - Accent5 11 2" xfId="2867"/>
    <cellStyle name="40% - Accent5 12" xfId="185"/>
    <cellStyle name="40% - Accent5 12 2" xfId="2868"/>
    <cellStyle name="40% - Accent5 13" xfId="186"/>
    <cellStyle name="40% - Accent5 13 2" xfId="2869"/>
    <cellStyle name="40% - Accent5 14" xfId="187"/>
    <cellStyle name="40% - Accent5 14 2" xfId="2870"/>
    <cellStyle name="40% - Accent5 15" xfId="188"/>
    <cellStyle name="40% - Accent5 15 2" xfId="2871"/>
    <cellStyle name="40% - Accent5 16" xfId="189"/>
    <cellStyle name="40% - Accent5 16 2" xfId="2872"/>
    <cellStyle name="40% - Accent5 17" xfId="2688"/>
    <cellStyle name="40% - Accent5 2" xfId="190"/>
    <cellStyle name="40% - Accent5 2 2" xfId="191"/>
    <cellStyle name="40% - Accent5 2 2 2" xfId="2874"/>
    <cellStyle name="40% - Accent5 2 3" xfId="192"/>
    <cellStyle name="40% - Accent5 2 3 2" xfId="2875"/>
    <cellStyle name="40% - Accent5 2 4" xfId="2873"/>
    <cellStyle name="40% - Accent5 3" xfId="193"/>
    <cellStyle name="40% - Accent5 3 2" xfId="2876"/>
    <cellStyle name="40% - Accent5 4" xfId="194"/>
    <cellStyle name="40% - Accent5 4 2" xfId="2877"/>
    <cellStyle name="40% - Accent5 5" xfId="195"/>
    <cellStyle name="40% - Accent5 5 2" xfId="2878"/>
    <cellStyle name="40% - Accent5 6" xfId="196"/>
    <cellStyle name="40% - Accent5 6 2" xfId="2879"/>
    <cellStyle name="40% - Accent5 7" xfId="197"/>
    <cellStyle name="40% - Accent5 7 2" xfId="2880"/>
    <cellStyle name="40% - Accent5 8" xfId="198"/>
    <cellStyle name="40% - Accent5 8 2" xfId="2881"/>
    <cellStyle name="40% - Accent5 9" xfId="199"/>
    <cellStyle name="40% - Accent5 9 2" xfId="2882"/>
    <cellStyle name="40% - Accent6" xfId="200" builtinId="51" customBuiltin="1"/>
    <cellStyle name="40% - Accent6 10" xfId="201"/>
    <cellStyle name="40% - Accent6 10 2" xfId="2883"/>
    <cellStyle name="40% - Accent6 11" xfId="202"/>
    <cellStyle name="40% - Accent6 11 2" xfId="2884"/>
    <cellStyle name="40% - Accent6 12" xfId="203"/>
    <cellStyle name="40% - Accent6 12 2" xfId="2885"/>
    <cellStyle name="40% - Accent6 13" xfId="204"/>
    <cellStyle name="40% - Accent6 13 2" xfId="2886"/>
    <cellStyle name="40% - Accent6 14" xfId="205"/>
    <cellStyle name="40% - Accent6 14 2" xfId="2887"/>
    <cellStyle name="40% - Accent6 15" xfId="206"/>
    <cellStyle name="40% - Accent6 15 2" xfId="2888"/>
    <cellStyle name="40% - Accent6 16" xfId="207"/>
    <cellStyle name="40% - Accent6 16 2" xfId="2889"/>
    <cellStyle name="40% - Accent6 17" xfId="2689"/>
    <cellStyle name="40% - Accent6 2" xfId="208"/>
    <cellStyle name="40% - Accent6 2 2" xfId="209"/>
    <cellStyle name="40% - Accent6 2 2 2" xfId="2891"/>
    <cellStyle name="40% - Accent6 2 3" xfId="210"/>
    <cellStyle name="40% - Accent6 2 3 2" xfId="2892"/>
    <cellStyle name="40% - Accent6 2 4" xfId="2890"/>
    <cellStyle name="40% - Accent6 3" xfId="211"/>
    <cellStyle name="40% - Accent6 3 2" xfId="2893"/>
    <cellStyle name="40% - Accent6 4" xfId="212"/>
    <cellStyle name="40% - Accent6 4 2" xfId="2894"/>
    <cellStyle name="40% - Accent6 5" xfId="213"/>
    <cellStyle name="40% - Accent6 5 2" xfId="2895"/>
    <cellStyle name="40% - Accent6 6" xfId="214"/>
    <cellStyle name="40% - Accent6 6 2" xfId="2896"/>
    <cellStyle name="40% - Accent6 7" xfId="215"/>
    <cellStyle name="40% - Accent6 7 2" xfId="2897"/>
    <cellStyle name="40% - Accent6 8" xfId="216"/>
    <cellStyle name="40% - Accent6 8 2" xfId="2898"/>
    <cellStyle name="40% - Accent6 9" xfId="217"/>
    <cellStyle name="40% - Accent6 9 2" xfId="2899"/>
    <cellStyle name="60% - Accent1" xfId="218" builtinId="32" customBuiltin="1"/>
    <cellStyle name="60% - Accent1 10" xfId="219"/>
    <cellStyle name="60% - Accent1 11" xfId="220"/>
    <cellStyle name="60% - Accent1 12" xfId="221"/>
    <cellStyle name="60% - Accent1 13" xfId="222"/>
    <cellStyle name="60% - Accent1 14" xfId="223"/>
    <cellStyle name="60% - Accent1 15" xfId="224"/>
    <cellStyle name="60% - Accent1 16" xfId="225"/>
    <cellStyle name="60% - Accent1 2" xfId="226"/>
    <cellStyle name="60% - Accent1 2 2" xfId="227"/>
    <cellStyle name="60% - Accent1 2 3" xfId="228"/>
    <cellStyle name="60% - Accent1 3" xfId="229"/>
    <cellStyle name="60% - Accent1 4" xfId="230"/>
    <cellStyle name="60% - Accent1 5" xfId="231"/>
    <cellStyle name="60% - Accent1 6" xfId="232"/>
    <cellStyle name="60% - Accent1 7" xfId="233"/>
    <cellStyle name="60% - Accent1 8" xfId="234"/>
    <cellStyle name="60% - Accent1 9" xfId="235"/>
    <cellStyle name="60% - Accent2" xfId="236" builtinId="36" customBuiltin="1"/>
    <cellStyle name="60% - Accent2 10" xfId="237"/>
    <cellStyle name="60% - Accent2 11" xfId="238"/>
    <cellStyle name="60% - Accent2 12" xfId="239"/>
    <cellStyle name="60% - Accent2 13" xfId="240"/>
    <cellStyle name="60% - Accent2 14" xfId="241"/>
    <cellStyle name="60% - Accent2 15" xfId="242"/>
    <cellStyle name="60% - Accent2 16" xfId="243"/>
    <cellStyle name="60% - Accent2 2" xfId="244"/>
    <cellStyle name="60% - Accent2 2 2" xfId="245"/>
    <cellStyle name="60% - Accent2 2 3" xfId="246"/>
    <cellStyle name="60% - Accent2 3" xfId="247"/>
    <cellStyle name="60% - Accent2 4" xfId="248"/>
    <cellStyle name="60% - Accent2 5" xfId="249"/>
    <cellStyle name="60% - Accent2 6" xfId="250"/>
    <cellStyle name="60% - Accent2 7" xfId="251"/>
    <cellStyle name="60% - Accent2 8" xfId="252"/>
    <cellStyle name="60% - Accent2 9" xfId="253"/>
    <cellStyle name="60% - Accent3" xfId="254" builtinId="40" customBuiltin="1"/>
    <cellStyle name="60% - Accent3 10" xfId="255"/>
    <cellStyle name="60% - Accent3 11" xfId="256"/>
    <cellStyle name="60% - Accent3 12" xfId="257"/>
    <cellStyle name="60% - Accent3 13" xfId="258"/>
    <cellStyle name="60% - Accent3 14" xfId="259"/>
    <cellStyle name="60% - Accent3 15" xfId="260"/>
    <cellStyle name="60% - Accent3 16" xfId="261"/>
    <cellStyle name="60% - Accent3 2" xfId="262"/>
    <cellStyle name="60% - Accent3 2 2" xfId="263"/>
    <cellStyle name="60% - Accent3 2 3" xfId="264"/>
    <cellStyle name="60% - Accent3 3" xfId="265"/>
    <cellStyle name="60% - Accent3 4" xfId="266"/>
    <cellStyle name="60% - Accent3 5" xfId="267"/>
    <cellStyle name="60% - Accent3 6" xfId="268"/>
    <cellStyle name="60% - Accent3 7" xfId="269"/>
    <cellStyle name="60% - Accent3 8" xfId="270"/>
    <cellStyle name="60% - Accent3 9" xfId="271"/>
    <cellStyle name="60% - Accent4" xfId="272" builtinId="44" customBuiltin="1"/>
    <cellStyle name="60% - Accent4 10" xfId="273"/>
    <cellStyle name="60% - Accent4 11" xfId="274"/>
    <cellStyle name="60% - Accent4 12" xfId="275"/>
    <cellStyle name="60% - Accent4 13" xfId="276"/>
    <cellStyle name="60% - Accent4 14" xfId="277"/>
    <cellStyle name="60% - Accent4 15" xfId="278"/>
    <cellStyle name="60% - Accent4 16" xfId="279"/>
    <cellStyle name="60% - Accent4 2" xfId="280"/>
    <cellStyle name="60% - Accent4 2 2" xfId="281"/>
    <cellStyle name="60% - Accent4 2 3" xfId="282"/>
    <cellStyle name="60% - Accent4 3" xfId="283"/>
    <cellStyle name="60% - Accent4 4" xfId="284"/>
    <cellStyle name="60% - Accent4 5" xfId="285"/>
    <cellStyle name="60% - Accent4 6" xfId="286"/>
    <cellStyle name="60% - Accent4 7" xfId="287"/>
    <cellStyle name="60% - Accent4 8" xfId="288"/>
    <cellStyle name="60% - Accent4 9" xfId="289"/>
    <cellStyle name="60% - Accent5" xfId="290" builtinId="48" customBuiltin="1"/>
    <cellStyle name="60% - Accent5 10" xfId="291"/>
    <cellStyle name="60% - Accent5 11" xfId="292"/>
    <cellStyle name="60% - Accent5 12" xfId="293"/>
    <cellStyle name="60% - Accent5 13" xfId="294"/>
    <cellStyle name="60% - Accent5 14" xfId="295"/>
    <cellStyle name="60% - Accent5 15" xfId="296"/>
    <cellStyle name="60% - Accent5 16" xfId="297"/>
    <cellStyle name="60% - Accent5 2" xfId="298"/>
    <cellStyle name="60% - Accent5 2 2" xfId="299"/>
    <cellStyle name="60% - Accent5 2 3" xfId="300"/>
    <cellStyle name="60% - Accent5 3" xfId="301"/>
    <cellStyle name="60% - Accent5 4" xfId="302"/>
    <cellStyle name="60% - Accent5 5" xfId="303"/>
    <cellStyle name="60% - Accent5 6" xfId="304"/>
    <cellStyle name="60% - Accent5 7" xfId="305"/>
    <cellStyle name="60% - Accent5 8" xfId="306"/>
    <cellStyle name="60% - Accent5 9" xfId="307"/>
    <cellStyle name="60% - Accent6" xfId="308" builtinId="52" customBuiltin="1"/>
    <cellStyle name="60% - Accent6 10" xfId="309"/>
    <cellStyle name="60% - Accent6 11" xfId="310"/>
    <cellStyle name="60% - Accent6 12" xfId="311"/>
    <cellStyle name="60% - Accent6 13" xfId="312"/>
    <cellStyle name="60% - Accent6 14" xfId="313"/>
    <cellStyle name="60% - Accent6 15" xfId="314"/>
    <cellStyle name="60% - Accent6 16" xfId="315"/>
    <cellStyle name="60% - Accent6 2" xfId="316"/>
    <cellStyle name="60% - Accent6 2 2" xfId="317"/>
    <cellStyle name="60% - Accent6 2 3" xfId="318"/>
    <cellStyle name="60% - Accent6 3" xfId="319"/>
    <cellStyle name="60% - Accent6 4" xfId="320"/>
    <cellStyle name="60% - Accent6 5" xfId="321"/>
    <cellStyle name="60% - Accent6 6" xfId="322"/>
    <cellStyle name="60% - Accent6 7" xfId="323"/>
    <cellStyle name="60% - Accent6 8" xfId="324"/>
    <cellStyle name="60% - Accent6 9" xfId="325"/>
    <cellStyle name="Accent1" xfId="326" builtinId="29" customBuiltin="1"/>
    <cellStyle name="Accent1 10" xfId="327"/>
    <cellStyle name="Accent1 11" xfId="328"/>
    <cellStyle name="Accent1 12" xfId="329"/>
    <cellStyle name="Accent1 13" xfId="330"/>
    <cellStyle name="Accent1 14" xfId="331"/>
    <cellStyle name="Accent1 15" xfId="332"/>
    <cellStyle name="Accent1 16" xfId="333"/>
    <cellStyle name="Accent1 2" xfId="334"/>
    <cellStyle name="Accent1 2 2" xfId="335"/>
    <cellStyle name="Accent1 2 3" xfId="336"/>
    <cellStyle name="Accent1 3" xfId="337"/>
    <cellStyle name="Accent1 4" xfId="338"/>
    <cellStyle name="Accent1 5" xfId="339"/>
    <cellStyle name="Accent1 6" xfId="340"/>
    <cellStyle name="Accent1 7" xfId="341"/>
    <cellStyle name="Accent1 8" xfId="342"/>
    <cellStyle name="Accent1 9" xfId="343"/>
    <cellStyle name="Accent2" xfId="344" builtinId="33" customBuiltin="1"/>
    <cellStyle name="Accent2 10" xfId="345"/>
    <cellStyle name="Accent2 11" xfId="346"/>
    <cellStyle name="Accent2 12" xfId="347"/>
    <cellStyle name="Accent2 13" xfId="348"/>
    <cellStyle name="Accent2 14" xfId="349"/>
    <cellStyle name="Accent2 15" xfId="350"/>
    <cellStyle name="Accent2 16" xfId="351"/>
    <cellStyle name="Accent2 2" xfId="352"/>
    <cellStyle name="Accent2 2 2" xfId="353"/>
    <cellStyle name="Accent2 2 3" xfId="354"/>
    <cellStyle name="Accent2 3" xfId="355"/>
    <cellStyle name="Accent2 4" xfId="356"/>
    <cellStyle name="Accent2 5" xfId="357"/>
    <cellStyle name="Accent2 6" xfId="358"/>
    <cellStyle name="Accent2 7" xfId="359"/>
    <cellStyle name="Accent2 8" xfId="360"/>
    <cellStyle name="Accent2 9" xfId="361"/>
    <cellStyle name="Accent3" xfId="362" builtinId="37" customBuiltin="1"/>
    <cellStyle name="Accent3 10" xfId="363"/>
    <cellStyle name="Accent3 11" xfId="364"/>
    <cellStyle name="Accent3 12" xfId="365"/>
    <cellStyle name="Accent3 13" xfId="366"/>
    <cellStyle name="Accent3 14" xfId="367"/>
    <cellStyle name="Accent3 15" xfId="368"/>
    <cellStyle name="Accent3 16" xfId="369"/>
    <cellStyle name="Accent3 2" xfId="370"/>
    <cellStyle name="Accent3 2 2" xfId="371"/>
    <cellStyle name="Accent3 2 3" xfId="372"/>
    <cellStyle name="Accent3 3" xfId="373"/>
    <cellStyle name="Accent3 4" xfId="374"/>
    <cellStyle name="Accent3 5" xfId="375"/>
    <cellStyle name="Accent3 6" xfId="376"/>
    <cellStyle name="Accent3 7" xfId="377"/>
    <cellStyle name="Accent3 8" xfId="378"/>
    <cellStyle name="Accent3 9" xfId="379"/>
    <cellStyle name="Accent4" xfId="380" builtinId="41" customBuiltin="1"/>
    <cellStyle name="Accent4 10" xfId="381"/>
    <cellStyle name="Accent4 11" xfId="382"/>
    <cellStyle name="Accent4 12" xfId="383"/>
    <cellStyle name="Accent4 13" xfId="384"/>
    <cellStyle name="Accent4 14" xfId="385"/>
    <cellStyle name="Accent4 15" xfId="386"/>
    <cellStyle name="Accent4 16" xfId="387"/>
    <cellStyle name="Accent4 2" xfId="388"/>
    <cellStyle name="Accent4 2 2" xfId="389"/>
    <cellStyle name="Accent4 2 3" xfId="390"/>
    <cellStyle name="Accent4 3" xfId="391"/>
    <cellStyle name="Accent4 4" xfId="392"/>
    <cellStyle name="Accent4 5" xfId="393"/>
    <cellStyle name="Accent4 6" xfId="394"/>
    <cellStyle name="Accent4 7" xfId="395"/>
    <cellStyle name="Accent4 8" xfId="396"/>
    <cellStyle name="Accent4 9" xfId="397"/>
    <cellStyle name="Accent5" xfId="398" builtinId="45" customBuiltin="1"/>
    <cellStyle name="Accent5 10" xfId="399"/>
    <cellStyle name="Accent5 11" xfId="400"/>
    <cellStyle name="Accent5 12" xfId="401"/>
    <cellStyle name="Accent5 13" xfId="402"/>
    <cellStyle name="Accent5 14" xfId="403"/>
    <cellStyle name="Accent5 15" xfId="404"/>
    <cellStyle name="Accent5 16" xfId="405"/>
    <cellStyle name="Accent5 2" xfId="406"/>
    <cellStyle name="Accent5 2 2" xfId="407"/>
    <cellStyle name="Accent5 2 3" xfId="408"/>
    <cellStyle name="Accent5 3" xfId="409"/>
    <cellStyle name="Accent5 4" xfId="410"/>
    <cellStyle name="Accent5 5" xfId="411"/>
    <cellStyle name="Accent5 6" xfId="412"/>
    <cellStyle name="Accent5 7" xfId="413"/>
    <cellStyle name="Accent5 8" xfId="414"/>
    <cellStyle name="Accent5 9" xfId="415"/>
    <cellStyle name="Accent6" xfId="416" builtinId="49" customBuiltin="1"/>
    <cellStyle name="Accent6 10" xfId="417"/>
    <cellStyle name="Accent6 11" xfId="418"/>
    <cellStyle name="Accent6 12" xfId="419"/>
    <cellStyle name="Accent6 13" xfId="420"/>
    <cellStyle name="Accent6 14" xfId="421"/>
    <cellStyle name="Accent6 15" xfId="422"/>
    <cellStyle name="Accent6 16" xfId="423"/>
    <cellStyle name="Accent6 2" xfId="424"/>
    <cellStyle name="Accent6 2 2" xfId="425"/>
    <cellStyle name="Accent6 2 3" xfId="426"/>
    <cellStyle name="Accent6 3" xfId="427"/>
    <cellStyle name="Accent6 4" xfId="428"/>
    <cellStyle name="Accent6 5" xfId="429"/>
    <cellStyle name="Accent6 6" xfId="430"/>
    <cellStyle name="Accent6 7" xfId="431"/>
    <cellStyle name="Accent6 8" xfId="432"/>
    <cellStyle name="Accent6 9" xfId="433"/>
    <cellStyle name="Bad" xfId="434" builtinId="27" customBuiltin="1"/>
    <cellStyle name="Bad 10" xfId="435"/>
    <cellStyle name="Bad 11" xfId="436"/>
    <cellStyle name="Bad 12" xfId="437"/>
    <cellStyle name="Bad 13" xfId="438"/>
    <cellStyle name="Bad 14" xfId="439"/>
    <cellStyle name="Bad 15" xfId="440"/>
    <cellStyle name="Bad 16" xfId="441"/>
    <cellStyle name="Bad 2" xfId="442"/>
    <cellStyle name="Bad 2 2" xfId="443"/>
    <cellStyle name="Bad 2 3" xfId="444"/>
    <cellStyle name="Bad 3" xfId="445"/>
    <cellStyle name="Bad 4" xfId="446"/>
    <cellStyle name="Bad 5" xfId="447"/>
    <cellStyle name="Bad 6" xfId="448"/>
    <cellStyle name="Bad 7" xfId="449"/>
    <cellStyle name="Bad 8" xfId="450"/>
    <cellStyle name="Bad 9" xfId="451"/>
    <cellStyle name="Calc Currency (0)" xfId="452"/>
    <cellStyle name="Calc Currency (2)" xfId="453"/>
    <cellStyle name="Calc Currency (2) 2" xfId="454"/>
    <cellStyle name="Calc Percent (0)" xfId="455"/>
    <cellStyle name="Calc Percent (0) 2" xfId="456"/>
    <cellStyle name="Calc Percent (1)" xfId="457"/>
    <cellStyle name="Calc Percent (1) 2" xfId="458"/>
    <cellStyle name="Calc Percent (2)" xfId="459"/>
    <cellStyle name="Calc Percent (2) 2" xfId="460"/>
    <cellStyle name="Calc Units (0)" xfId="461"/>
    <cellStyle name="Calc Units (0) 2" xfId="462"/>
    <cellStyle name="Calc Units (1)" xfId="463"/>
    <cellStyle name="Calc Units (1) 2" xfId="464"/>
    <cellStyle name="Calc Units (2)" xfId="465"/>
    <cellStyle name="Calc Units (2) 2" xfId="466"/>
    <cellStyle name="Calculation" xfId="467" builtinId="22" customBuiltin="1"/>
    <cellStyle name="Calculation 10" xfId="468"/>
    <cellStyle name="Calculation 10 2" xfId="469"/>
    <cellStyle name="Calculation 11" xfId="470"/>
    <cellStyle name="Calculation 11 2" xfId="471"/>
    <cellStyle name="Calculation 12" xfId="472"/>
    <cellStyle name="Calculation 12 2" xfId="473"/>
    <cellStyle name="Calculation 13" xfId="474"/>
    <cellStyle name="Calculation 13 2" xfId="475"/>
    <cellStyle name="Calculation 14" xfId="476"/>
    <cellStyle name="Calculation 14 2" xfId="477"/>
    <cellStyle name="Calculation 15" xfId="478"/>
    <cellStyle name="Calculation 15 2" xfId="479"/>
    <cellStyle name="Calculation 16" xfId="480"/>
    <cellStyle name="Calculation 16 2" xfId="481"/>
    <cellStyle name="Calculation 2" xfId="482"/>
    <cellStyle name="Calculation 2 2" xfId="483"/>
    <cellStyle name="Calculation 2 2 2" xfId="484"/>
    <cellStyle name="Calculation 2 3" xfId="485"/>
    <cellStyle name="Calculation 2 3 2" xfId="486"/>
    <cellStyle name="Calculation 2 4" xfId="487"/>
    <cellStyle name="Calculation 3" xfId="488"/>
    <cellStyle name="Calculation 3 2" xfId="489"/>
    <cellStyle name="Calculation 4" xfId="490"/>
    <cellStyle name="Calculation 4 2" xfId="491"/>
    <cellStyle name="Calculation 5" xfId="492"/>
    <cellStyle name="Calculation 5 2" xfId="493"/>
    <cellStyle name="Calculation 6" xfId="494"/>
    <cellStyle name="Calculation 6 2" xfId="495"/>
    <cellStyle name="Calculation 7" xfId="496"/>
    <cellStyle name="Calculation 7 2" xfId="497"/>
    <cellStyle name="Calculation 8" xfId="498"/>
    <cellStyle name="Calculation 8 2" xfId="499"/>
    <cellStyle name="Calculation 9" xfId="500"/>
    <cellStyle name="Calculation 9 2" xfId="501"/>
    <cellStyle name="Check Cell" xfId="502" builtinId="23" customBuiltin="1"/>
    <cellStyle name="Check Cell 10" xfId="503"/>
    <cellStyle name="Check Cell 11" xfId="504"/>
    <cellStyle name="Check Cell 12" xfId="505"/>
    <cellStyle name="Check Cell 13" xfId="506"/>
    <cellStyle name="Check Cell 14" xfId="507"/>
    <cellStyle name="Check Cell 15" xfId="508"/>
    <cellStyle name="Check Cell 16" xfId="509"/>
    <cellStyle name="Check Cell 2" xfId="510"/>
    <cellStyle name="Check Cell 2 2" xfId="511"/>
    <cellStyle name="Check Cell 2 3" xfId="512"/>
    <cellStyle name="Check Cell 3" xfId="513"/>
    <cellStyle name="Check Cell 3 2" xfId="514"/>
    <cellStyle name="Check Cell 4" xfId="515"/>
    <cellStyle name="Check Cell 4 2" xfId="516"/>
    <cellStyle name="Check Cell 5" xfId="517"/>
    <cellStyle name="Check Cell 5 2" xfId="518"/>
    <cellStyle name="Check Cell 6" xfId="519"/>
    <cellStyle name="Check Cell 7" xfId="520"/>
    <cellStyle name="Check Cell 8" xfId="521"/>
    <cellStyle name="Check Cell 9" xfId="522"/>
    <cellStyle name="Comma" xfId="523" builtinId="3"/>
    <cellStyle name="Comma  - Style1" xfId="524"/>
    <cellStyle name="Comma  - Style2" xfId="525"/>
    <cellStyle name="Comma  - Style3" xfId="526"/>
    <cellStyle name="Comma [0]" xfId="2676" builtinId="6"/>
    <cellStyle name="Comma [0] 10" xfId="527"/>
    <cellStyle name="Comma [0] 10 2" xfId="528"/>
    <cellStyle name="Comma [0] 10 2 2" xfId="529"/>
    <cellStyle name="Comma [0] 10 2 2 2" xfId="2674"/>
    <cellStyle name="Comma [0] 10 3" xfId="530"/>
    <cellStyle name="Comma [0] 10 4" xfId="531"/>
    <cellStyle name="Comma [0] 10 5" xfId="2695"/>
    <cellStyle name="Comma [0] 11" xfId="532"/>
    <cellStyle name="Comma [0] 11 2" xfId="533"/>
    <cellStyle name="Comma [0] 11 2 2" xfId="534"/>
    <cellStyle name="Comma [0] 11 2 3" xfId="2901"/>
    <cellStyle name="Comma [0] 11 3" xfId="535"/>
    <cellStyle name="Comma [0] 11 4" xfId="2900"/>
    <cellStyle name="Comma [0] 12" xfId="536"/>
    <cellStyle name="Comma [0] 12 2" xfId="537"/>
    <cellStyle name="Comma [0] 12 2 2" xfId="538"/>
    <cellStyle name="Comma [0] 12 2 3" xfId="2903"/>
    <cellStyle name="Comma [0] 12 3" xfId="539"/>
    <cellStyle name="Comma [0] 12 3 2" xfId="540"/>
    <cellStyle name="Comma [0] 12 3 3" xfId="2904"/>
    <cellStyle name="Comma [0] 12 4" xfId="2902"/>
    <cellStyle name="Comma [0] 13" xfId="541"/>
    <cellStyle name="Comma [0] 13 2" xfId="542"/>
    <cellStyle name="Comma [0] 14" xfId="543"/>
    <cellStyle name="Comma [0] 14 2" xfId="544"/>
    <cellStyle name="Comma [0] 14 2 2" xfId="545"/>
    <cellStyle name="Comma [0] 14 2 3" xfId="2905"/>
    <cellStyle name="Comma [0] 14 3" xfId="546"/>
    <cellStyle name="Comma [0] 15" xfId="547"/>
    <cellStyle name="Comma [0] 15 2" xfId="548"/>
    <cellStyle name="Comma [0] 15 2 2" xfId="549"/>
    <cellStyle name="Comma [0] 15 2 3" xfId="2907"/>
    <cellStyle name="Comma [0] 15 3" xfId="2906"/>
    <cellStyle name="Comma [0] 15_Book2" xfId="550"/>
    <cellStyle name="Comma [0] 16" xfId="551"/>
    <cellStyle name="Comma [0] 16 2" xfId="2908"/>
    <cellStyle name="Comma [0] 17" xfId="552"/>
    <cellStyle name="Comma [0] 17 2" xfId="553"/>
    <cellStyle name="Comma [0] 18" xfId="554"/>
    <cellStyle name="Comma [0] 18 2" xfId="555"/>
    <cellStyle name="Comma [0] 18 2 2" xfId="556"/>
    <cellStyle name="Comma [0] 18 2 3" xfId="2910"/>
    <cellStyle name="Comma [0] 18 3" xfId="557"/>
    <cellStyle name="Comma [0] 18 4" xfId="2909"/>
    <cellStyle name="Comma [0] 19" xfId="558"/>
    <cellStyle name="Comma [0] 19 2" xfId="559"/>
    <cellStyle name="Comma [0] 19 2 2" xfId="560"/>
    <cellStyle name="Comma [0] 19 2 3" xfId="2912"/>
    <cellStyle name="Comma [0] 19 3" xfId="561"/>
    <cellStyle name="Comma [0] 19 4" xfId="2911"/>
    <cellStyle name="Comma [0] 2" xfId="562"/>
    <cellStyle name="Comma [0] 2 10" xfId="563"/>
    <cellStyle name="Comma [0] 2 10 2" xfId="564"/>
    <cellStyle name="Comma [0] 2 10 3" xfId="565"/>
    <cellStyle name="Comma [0] 2 10 4" xfId="2913"/>
    <cellStyle name="Comma [0] 2 11" xfId="566"/>
    <cellStyle name="Comma [0] 2 11 2" xfId="2914"/>
    <cellStyle name="Comma [0] 2 12" xfId="567"/>
    <cellStyle name="Comma [0] 2 13" xfId="2690"/>
    <cellStyle name="Comma [0] 2 2" xfId="568"/>
    <cellStyle name="Comma [0] 2 2 2" xfId="569"/>
    <cellStyle name="Comma [0] 2 2 2 2" xfId="570"/>
    <cellStyle name="Comma [0] 2 2 2 2 2" xfId="571"/>
    <cellStyle name="Comma [0] 2 2 2 2 2 2" xfId="572"/>
    <cellStyle name="Comma [0] 2 2 2 2 2 2 2" xfId="573"/>
    <cellStyle name="Comma [0] 2 2 2 2 2 2 2 2" xfId="574"/>
    <cellStyle name="Comma [0] 2 2 2 2 2 2 2 2 2" xfId="575"/>
    <cellStyle name="Comma [0] 2 2 2 2 2 2 2 2 3" xfId="2921"/>
    <cellStyle name="Comma [0] 2 2 2 2 2 2 2 3" xfId="576"/>
    <cellStyle name="Comma [0] 2 2 2 2 2 2 2 3 2" xfId="577"/>
    <cellStyle name="Comma [0] 2 2 2 2 2 2 2 3 3" xfId="2922"/>
    <cellStyle name="Comma [0] 2 2 2 2 2 2 2 4" xfId="2920"/>
    <cellStyle name="Comma [0] 2 2 2 2 2 2 3" xfId="578"/>
    <cellStyle name="Comma [0] 2 2 2 2 2 2 3 2" xfId="2923"/>
    <cellStyle name="Comma [0] 2 2 2 2 2 2 4" xfId="579"/>
    <cellStyle name="Comma [0] 2 2 2 2 2 2 5" xfId="2919"/>
    <cellStyle name="Comma [0] 2 2 2 2 2 3" xfId="580"/>
    <cellStyle name="Comma [0] 2 2 2 2 2 3 2" xfId="581"/>
    <cellStyle name="Comma [0] 2 2 2 2 2 3 3" xfId="2924"/>
    <cellStyle name="Comma [0] 2 2 2 2 2 4" xfId="582"/>
    <cellStyle name="Comma [0] 2 2 2 2 2 4 2" xfId="583"/>
    <cellStyle name="Comma [0] 2 2 2 2 2 4 3" xfId="2925"/>
    <cellStyle name="Comma [0] 2 2 2 2 2 5" xfId="2918"/>
    <cellStyle name="Comma [0] 2 2 2 2 3" xfId="584"/>
    <cellStyle name="Comma [0] 2 2 2 2 3 2" xfId="2926"/>
    <cellStyle name="Comma [0] 2 2 2 2 4" xfId="585"/>
    <cellStyle name="Comma [0] 2 2 2 2 4 2" xfId="2927"/>
    <cellStyle name="Comma [0] 2 2 2 2 5" xfId="586"/>
    <cellStyle name="Comma [0] 2 2 2 2 6" xfId="2917"/>
    <cellStyle name="Comma [0] 2 2 2 3" xfId="587"/>
    <cellStyle name="Comma [0] 2 2 2 3 2" xfId="588"/>
    <cellStyle name="Comma [0] 2 2 2 3 3" xfId="2928"/>
    <cellStyle name="Comma [0] 2 2 2 4" xfId="589"/>
    <cellStyle name="Comma [0] 2 2 2 4 2" xfId="590"/>
    <cellStyle name="Comma [0] 2 2 2 4 3" xfId="2929"/>
    <cellStyle name="Comma [0] 2 2 2 5" xfId="591"/>
    <cellStyle name="Comma [0] 2 2 2 5 2" xfId="592"/>
    <cellStyle name="Comma [0] 2 2 2 5 3" xfId="2930"/>
    <cellStyle name="Comma [0] 2 2 2 6" xfId="593"/>
    <cellStyle name="Comma [0] 2 2 2 7" xfId="2916"/>
    <cellStyle name="Comma [0] 2 2 3" xfId="594"/>
    <cellStyle name="Comma [0] 2 2 3 2" xfId="2931"/>
    <cellStyle name="Comma [0] 2 2 4" xfId="595"/>
    <cellStyle name="Comma [0] 2 2 4 2" xfId="2932"/>
    <cellStyle name="Comma [0] 2 2 5" xfId="596"/>
    <cellStyle name="Comma [0] 2 2 5 2" xfId="2933"/>
    <cellStyle name="Comma [0] 2 2 6" xfId="597"/>
    <cellStyle name="Comma [0] 2 2 6 2" xfId="598"/>
    <cellStyle name="Comma [0] 2 2 6 3" xfId="2934"/>
    <cellStyle name="Comma [0] 2 2 7" xfId="2915"/>
    <cellStyle name="Comma [0] 2 3" xfId="599"/>
    <cellStyle name="Comma [0] 2 3 2" xfId="600"/>
    <cellStyle name="Comma [0] 2 3 2 2" xfId="601"/>
    <cellStyle name="Comma [0] 2 3 2 2 2" xfId="602"/>
    <cellStyle name="Comma [0] 2 3 2 2 2 2" xfId="2938"/>
    <cellStyle name="Comma [0] 2 3 2 2 3" xfId="603"/>
    <cellStyle name="Comma [0] 2 3 2 2 3 2" xfId="2939"/>
    <cellStyle name="Comma [0] 2 3 2 2 4" xfId="604"/>
    <cellStyle name="Comma [0] 2 3 2 2 4 2" xfId="2940"/>
    <cellStyle name="Comma [0] 2 3 2 2 5" xfId="2937"/>
    <cellStyle name="Comma [0] 2 3 2 3" xfId="605"/>
    <cellStyle name="Comma [0] 2 3 2 3 2" xfId="2941"/>
    <cellStyle name="Comma [0] 2 3 2 4" xfId="606"/>
    <cellStyle name="Comma [0] 2 3 2 4 2" xfId="2942"/>
    <cellStyle name="Comma [0] 2 3 2 5" xfId="607"/>
    <cellStyle name="Comma [0] 2 3 2 5 2" xfId="2943"/>
    <cellStyle name="Comma [0] 2 3 2 6" xfId="608"/>
    <cellStyle name="Comma [0] 2 3 2 7" xfId="2936"/>
    <cellStyle name="Comma [0] 2 3 3" xfId="609"/>
    <cellStyle name="Comma [0] 2 3 3 2" xfId="2944"/>
    <cellStyle name="Comma [0] 2 3 4" xfId="610"/>
    <cellStyle name="Comma [0] 2 3 4 2" xfId="2945"/>
    <cellStyle name="Comma [0] 2 3 5" xfId="611"/>
    <cellStyle name="Comma [0] 2 3 5 2" xfId="2946"/>
    <cellStyle name="Comma [0] 2 3 6" xfId="612"/>
    <cellStyle name="Comma [0] 2 3 6 2" xfId="2947"/>
    <cellStyle name="Comma [0] 2 3 7" xfId="613"/>
    <cellStyle name="Comma [0] 2 3 8" xfId="614"/>
    <cellStyle name="Comma [0] 2 3 9" xfId="2935"/>
    <cellStyle name="Comma [0] 2 4" xfId="615"/>
    <cellStyle name="Comma [0] 2 4 2" xfId="616"/>
    <cellStyle name="Comma [0] 2 4 2 2" xfId="2948"/>
    <cellStyle name="Comma [0] 2 4 3" xfId="617"/>
    <cellStyle name="Comma [0] 2 4 3 2" xfId="2949"/>
    <cellStyle name="Comma [0] 2 4 4" xfId="618"/>
    <cellStyle name="Comma [0] 2 4 4 2" xfId="2950"/>
    <cellStyle name="Comma [0] 2 4 5" xfId="619"/>
    <cellStyle name="Comma [0] 2 4 5 2" xfId="620"/>
    <cellStyle name="Comma [0] 2 4 5 3" xfId="2951"/>
    <cellStyle name="Comma [0] 2 4 6" xfId="621"/>
    <cellStyle name="Comma [0] 2 5" xfId="622"/>
    <cellStyle name="Comma [0] 2 5 2" xfId="623"/>
    <cellStyle name="Comma [0] 2 5 2 2" xfId="2953"/>
    <cellStyle name="Comma [0] 2 5 3" xfId="624"/>
    <cellStyle name="Comma [0] 2 5 3 2" xfId="2954"/>
    <cellStyle name="Comma [0] 2 5 4" xfId="625"/>
    <cellStyle name="Comma [0] 2 5 4 2" xfId="2955"/>
    <cellStyle name="Comma [0] 2 5 5" xfId="2952"/>
    <cellStyle name="Comma [0] 2 6" xfId="626"/>
    <cellStyle name="Comma [0] 2 6 2" xfId="627"/>
    <cellStyle name="Comma [0] 2 6 2 2" xfId="628"/>
    <cellStyle name="Comma [0] 2 6 2 2 2" xfId="629"/>
    <cellStyle name="Comma [0] 2 6 2 2 2 2" xfId="630"/>
    <cellStyle name="Comma [0] 2 6 2 2 2 2 2" xfId="631"/>
    <cellStyle name="Comma [0] 2 6 2 2 2 2 2 2" xfId="2961"/>
    <cellStyle name="Comma [0] 2 6 2 2 2 2 3" xfId="632"/>
    <cellStyle name="Comma [0] 2 6 2 2 2 2 3 2" xfId="2962"/>
    <cellStyle name="Comma [0] 2 6 2 2 2 2 4" xfId="633"/>
    <cellStyle name="Comma [0] 2 6 2 2 2 2 4 2" xfId="2963"/>
    <cellStyle name="Comma [0] 2 6 2 2 2 2 5" xfId="634"/>
    <cellStyle name="Comma [0] 2 6 2 2 2 2 5 2" xfId="2964"/>
    <cellStyle name="Comma [0] 2 6 2 2 2 2 6" xfId="2960"/>
    <cellStyle name="Comma [0] 2 6 2 2 2 3" xfId="635"/>
    <cellStyle name="Comma [0] 2 6 2 2 2 3 2" xfId="2965"/>
    <cellStyle name="Comma [0] 2 6 2 2 2 4" xfId="636"/>
    <cellStyle name="Comma [0] 2 6 2 2 2 4 2" xfId="2966"/>
    <cellStyle name="Comma [0] 2 6 2 2 2 5" xfId="637"/>
    <cellStyle name="Comma [0] 2 6 2 2 2 5 2" xfId="2967"/>
    <cellStyle name="Comma [0] 2 6 2 2 2 6" xfId="2959"/>
    <cellStyle name="Comma [0] 2 6 2 2 3" xfId="638"/>
    <cellStyle name="Comma [0] 2 6 2 2 3 2" xfId="2968"/>
    <cellStyle name="Comma [0] 2 6 2 2 4" xfId="639"/>
    <cellStyle name="Comma [0] 2 6 2 2 4 2" xfId="2969"/>
    <cellStyle name="Comma [0] 2 6 2 2 5" xfId="640"/>
    <cellStyle name="Comma [0] 2 6 2 2 5 2" xfId="2970"/>
    <cellStyle name="Comma [0] 2 6 2 2 6" xfId="2958"/>
    <cellStyle name="Comma [0] 2 6 2 3" xfId="641"/>
    <cellStyle name="Comma [0] 2 6 2 3 2" xfId="2971"/>
    <cellStyle name="Comma [0] 2 6 2 4" xfId="642"/>
    <cellStyle name="Comma [0] 2 6 2 4 2" xfId="2972"/>
    <cellStyle name="Comma [0] 2 6 2 5" xfId="643"/>
    <cellStyle name="Comma [0] 2 6 2 5 2" xfId="2973"/>
    <cellStyle name="Comma [0] 2 6 2 6" xfId="2957"/>
    <cellStyle name="Comma [0] 2 6 3" xfId="644"/>
    <cellStyle name="Comma [0] 2 6 3 2" xfId="2974"/>
    <cellStyle name="Comma [0] 2 6 4" xfId="645"/>
    <cellStyle name="Comma [0] 2 6 4 2" xfId="2975"/>
    <cellStyle name="Comma [0] 2 6 5" xfId="646"/>
    <cellStyle name="Comma [0] 2 6 5 2" xfId="2976"/>
    <cellStyle name="Comma [0] 2 6 6" xfId="2956"/>
    <cellStyle name="Comma [0] 2 7" xfId="647"/>
    <cellStyle name="Comma [0] 2 7 2" xfId="648"/>
    <cellStyle name="Comma [0] 2 7 3" xfId="2977"/>
    <cellStyle name="Comma [0] 2 8" xfId="649"/>
    <cellStyle name="Comma [0] 2 8 2" xfId="2978"/>
    <cellStyle name="Comma [0] 2 9" xfId="650"/>
    <cellStyle name="Comma [0] 2 9 2" xfId="2979"/>
    <cellStyle name="Comma [0] 20" xfId="651"/>
    <cellStyle name="Comma [0] 20 2" xfId="652"/>
    <cellStyle name="Comma [0] 21" xfId="653"/>
    <cellStyle name="Comma [0] 21 2" xfId="654"/>
    <cellStyle name="Comma [0] 22" xfId="655"/>
    <cellStyle name="Comma [0] 22 2" xfId="2980"/>
    <cellStyle name="Comma [0] 23" xfId="656"/>
    <cellStyle name="Comma [0] 23 2" xfId="2981"/>
    <cellStyle name="Comma [0] 24" xfId="657"/>
    <cellStyle name="Comma [0] 24 2" xfId="658"/>
    <cellStyle name="Comma [0] 24 2 2" xfId="659"/>
    <cellStyle name="Comma [0] 24 2 3" xfId="2983"/>
    <cellStyle name="Comma [0] 24 3" xfId="660"/>
    <cellStyle name="Comma [0] 24 4" xfId="2982"/>
    <cellStyle name="Comma [0] 25" xfId="661"/>
    <cellStyle name="Comma [0] 25 2" xfId="2984"/>
    <cellStyle name="Comma [0] 26" xfId="662"/>
    <cellStyle name="Comma [0] 27" xfId="663"/>
    <cellStyle name="Comma [0] 27 2" xfId="664"/>
    <cellStyle name="Comma [0] 27 3" xfId="2985"/>
    <cellStyle name="Comma [0] 3" xfId="665"/>
    <cellStyle name="Comma [0] 3 2" xfId="666"/>
    <cellStyle name="Comma [0] 3 2 2" xfId="667"/>
    <cellStyle name="Comma [0] 3 2 2 2" xfId="2987"/>
    <cellStyle name="Comma [0] 3 2 3" xfId="668"/>
    <cellStyle name="Comma [0] 3 2 4" xfId="2986"/>
    <cellStyle name="Comma [0] 3 3" xfId="669"/>
    <cellStyle name="Comma [0] 3 4" xfId="2693"/>
    <cellStyle name="Comma [0] 32" xfId="670"/>
    <cellStyle name="Comma [0] 32 2" xfId="671"/>
    <cellStyle name="Comma [0] 32 3" xfId="2988"/>
    <cellStyle name="Comma [0] 35" xfId="672"/>
    <cellStyle name="Comma [0] 35 2" xfId="2989"/>
    <cellStyle name="Comma [0] 4" xfId="673"/>
    <cellStyle name="Comma [0] 4 2" xfId="674"/>
    <cellStyle name="Comma [0] 4 2 2" xfId="675"/>
    <cellStyle name="Comma [0] 4 2 3" xfId="2991"/>
    <cellStyle name="Comma [0] 4 3" xfId="676"/>
    <cellStyle name="Comma [0] 4 3 2" xfId="677"/>
    <cellStyle name="Comma [0] 4 3 3" xfId="2992"/>
    <cellStyle name="Comma [0] 4 4" xfId="678"/>
    <cellStyle name="Comma [0] 4 4 2" xfId="679"/>
    <cellStyle name="Comma [0] 4 5" xfId="680"/>
    <cellStyle name="Comma [0] 4 6" xfId="681"/>
    <cellStyle name="Comma [0] 4 7" xfId="2990"/>
    <cellStyle name="Comma [0] 5" xfId="682"/>
    <cellStyle name="Comma [0] 5 2" xfId="683"/>
    <cellStyle name="Comma [0] 5 2 2" xfId="2994"/>
    <cellStyle name="Comma [0] 5 3" xfId="684"/>
    <cellStyle name="Comma [0] 5 3 2" xfId="2995"/>
    <cellStyle name="Comma [0] 5 4" xfId="2993"/>
    <cellStyle name="Comma [0] 6" xfId="685"/>
    <cellStyle name="Comma [0] 6 2" xfId="686"/>
    <cellStyle name="Comma [0] 6 2 2" xfId="2997"/>
    <cellStyle name="Comma [0] 6 3" xfId="687"/>
    <cellStyle name="Comma [0] 6 3 2" xfId="688"/>
    <cellStyle name="Comma [0] 6 3 3" xfId="2998"/>
    <cellStyle name="Comma [0] 6 4" xfId="2996"/>
    <cellStyle name="Comma [0] 7" xfId="689"/>
    <cellStyle name="Comma [0] 7 2" xfId="690"/>
    <cellStyle name="Comma [0] 7 2 2" xfId="691"/>
    <cellStyle name="Comma [0] 7 2 3" xfId="2999"/>
    <cellStyle name="Comma [0] 7 3" xfId="692"/>
    <cellStyle name="Comma [0] 8" xfId="693"/>
    <cellStyle name="Comma [0] 8 2" xfId="694"/>
    <cellStyle name="Comma [0] 8 2 2" xfId="695"/>
    <cellStyle name="Comma [0] 8 2 3" xfId="3001"/>
    <cellStyle name="Comma [0] 8 3" xfId="696"/>
    <cellStyle name="Comma [0] 8 3 2" xfId="697"/>
    <cellStyle name="Comma [0] 8 3 3" xfId="3002"/>
    <cellStyle name="Comma [0] 8 4" xfId="698"/>
    <cellStyle name="Comma [0] 8 5" xfId="3000"/>
    <cellStyle name="Comma [0] 9" xfId="699"/>
    <cellStyle name="Comma [0] 9 2" xfId="700"/>
    <cellStyle name="Comma [0] 9 2 2" xfId="701"/>
    <cellStyle name="Comma [0] 9 2 3" xfId="3004"/>
    <cellStyle name="Comma [0] 9 3" xfId="702"/>
    <cellStyle name="Comma [0] 9 3 2" xfId="703"/>
    <cellStyle name="Comma [0] 9 3 3" xfId="3005"/>
    <cellStyle name="Comma [0] 9 4" xfId="3003"/>
    <cellStyle name="Comma [0] 90" xfId="704"/>
    <cellStyle name="Comma [0] 90 2" xfId="705"/>
    <cellStyle name="Comma [0] 90 3" xfId="3006"/>
    <cellStyle name="Comma [0] 91" xfId="706"/>
    <cellStyle name="Comma [0] 91 2" xfId="707"/>
    <cellStyle name="Comma [0] 91 3" xfId="3007"/>
    <cellStyle name="Comma [0] 93" xfId="708"/>
    <cellStyle name="Comma [0] 93 2" xfId="709"/>
    <cellStyle name="Comma [0] 93 3" xfId="3008"/>
    <cellStyle name="Comma [0] 94" xfId="710"/>
    <cellStyle name="Comma [0] 94 2" xfId="711"/>
    <cellStyle name="Comma [0] 94 3" xfId="3009"/>
    <cellStyle name="Comma [00]" xfId="712"/>
    <cellStyle name="Comma [00] 2" xfId="713"/>
    <cellStyle name="Comma 10" xfId="714"/>
    <cellStyle name="Comma 10 2" xfId="715"/>
    <cellStyle name="Comma 10 2 2" xfId="716"/>
    <cellStyle name="Comma 10 2 2 2" xfId="717"/>
    <cellStyle name="Comma 10 2 2 2 2" xfId="3388"/>
    <cellStyle name="Comma 10 2 2 3" xfId="3011"/>
    <cellStyle name="Comma 10 2 3" xfId="718"/>
    <cellStyle name="Comma 10 2 4" xfId="3010"/>
    <cellStyle name="Comma 10 3" xfId="719"/>
    <cellStyle name="Comma 10 3 2" xfId="720"/>
    <cellStyle name="Comma 10 3 3" xfId="3012"/>
    <cellStyle name="Comma 10 4" xfId="721"/>
    <cellStyle name="Comma 10 4 2" xfId="722"/>
    <cellStyle name="Comma 10 4 3" xfId="3013"/>
    <cellStyle name="Comma 10 5" xfId="723"/>
    <cellStyle name="Comma 10 5 2" xfId="724"/>
    <cellStyle name="Comma 10 5 3" xfId="3014"/>
    <cellStyle name="Comma 10 6" xfId="725"/>
    <cellStyle name="Comma 10 6 2" xfId="726"/>
    <cellStyle name="Comma 10 6 3" xfId="3015"/>
    <cellStyle name="Comma 10 7" xfId="727"/>
    <cellStyle name="Comma 10 8" xfId="728"/>
    <cellStyle name="Comma 11" xfId="729"/>
    <cellStyle name="Comma 11 2" xfId="730"/>
    <cellStyle name="Comma 11 3" xfId="3016"/>
    <cellStyle name="Comma 12" xfId="731"/>
    <cellStyle name="Comma 12 2" xfId="732"/>
    <cellStyle name="Comma 12 2 2" xfId="733"/>
    <cellStyle name="Comma 12 2 3" xfId="3018"/>
    <cellStyle name="Comma 12 3" xfId="734"/>
    <cellStyle name="Comma 12 3 2" xfId="735"/>
    <cellStyle name="Comma 12 3 3" xfId="3019"/>
    <cellStyle name="Comma 12 4" xfId="736"/>
    <cellStyle name="Comma 12 4 2" xfId="737"/>
    <cellStyle name="Comma 12 4 3" xfId="3020"/>
    <cellStyle name="Comma 12 5" xfId="738"/>
    <cellStyle name="Comma 12 5 2" xfId="739"/>
    <cellStyle name="Comma 12 5 3" xfId="3021"/>
    <cellStyle name="Comma 12 6" xfId="740"/>
    <cellStyle name="Comma 12 6 2" xfId="741"/>
    <cellStyle name="Comma 12 6 3" xfId="3022"/>
    <cellStyle name="Comma 12 7" xfId="742"/>
    <cellStyle name="Comma 12 8" xfId="3017"/>
    <cellStyle name="Comma 13" xfId="743"/>
    <cellStyle name="Comma 13 2" xfId="744"/>
    <cellStyle name="Comma 13 2 2" xfId="745"/>
    <cellStyle name="Comma 13 2 3" xfId="3024"/>
    <cellStyle name="Comma 13 3" xfId="746"/>
    <cellStyle name="Comma 13 4" xfId="3023"/>
    <cellStyle name="Comma 14" xfId="747"/>
    <cellStyle name="Comma 14 2" xfId="748"/>
    <cellStyle name="Comma 14 2 2" xfId="749"/>
    <cellStyle name="Comma 14 2 2 2" xfId="750"/>
    <cellStyle name="Comma 14 2 2 3" xfId="3027"/>
    <cellStyle name="Comma 14 2 3" xfId="751"/>
    <cellStyle name="Comma 14 2 4" xfId="3026"/>
    <cellStyle name="Comma 14 3" xfId="752"/>
    <cellStyle name="Comma 14 4" xfId="3025"/>
    <cellStyle name="Comma 15" xfId="753"/>
    <cellStyle name="Comma 15 2" xfId="754"/>
    <cellStyle name="Comma 15 2 2" xfId="755"/>
    <cellStyle name="Comma 15 2 3" xfId="3029"/>
    <cellStyle name="Comma 15 3" xfId="756"/>
    <cellStyle name="Comma 15 3 2" xfId="757"/>
    <cellStyle name="Comma 15 3 3" xfId="3030"/>
    <cellStyle name="Comma 15 4" xfId="758"/>
    <cellStyle name="Comma 15 4 2" xfId="759"/>
    <cellStyle name="Comma 15 4 3" xfId="3031"/>
    <cellStyle name="Comma 15 5" xfId="760"/>
    <cellStyle name="Comma 15 6" xfId="3028"/>
    <cellStyle name="Comma 16" xfId="761"/>
    <cellStyle name="Comma 16 2" xfId="762"/>
    <cellStyle name="Comma 16 3" xfId="3032"/>
    <cellStyle name="Comma 17" xfId="763"/>
    <cellStyle name="Comma 17 2" xfId="764"/>
    <cellStyle name="Comma 17 2 2" xfId="765"/>
    <cellStyle name="Comma 17 2 3" xfId="3034"/>
    <cellStyle name="Comma 17 3" xfId="3033"/>
    <cellStyle name="Comma 18" xfId="766"/>
    <cellStyle name="Comma 18 2" xfId="767"/>
    <cellStyle name="Comma 18 2 2" xfId="768"/>
    <cellStyle name="Comma 18 2 3" xfId="3036"/>
    <cellStyle name="Comma 18 3" xfId="769"/>
    <cellStyle name="Comma 18 4" xfId="3035"/>
    <cellStyle name="Comma 19" xfId="770"/>
    <cellStyle name="Comma 19 2" xfId="771"/>
    <cellStyle name="Comma 19 2 2" xfId="3038"/>
    <cellStyle name="Comma 19 3" xfId="772"/>
    <cellStyle name="Comma 19 3 2" xfId="3039"/>
    <cellStyle name="Comma 19 4" xfId="773"/>
    <cellStyle name="Comma 19 4 2" xfId="3040"/>
    <cellStyle name="Comma 19 5" xfId="774"/>
    <cellStyle name="Comma 19 6" xfId="3037"/>
    <cellStyle name="Comma 2" xfId="775"/>
    <cellStyle name="Comma 2 10" xfId="776"/>
    <cellStyle name="Comma 2 10 2" xfId="777"/>
    <cellStyle name="Comma 2 10 3" xfId="3041"/>
    <cellStyle name="Comma 2 11" xfId="778"/>
    <cellStyle name="Comma 2 11 2" xfId="779"/>
    <cellStyle name="Comma 2 11 3" xfId="3042"/>
    <cellStyle name="Comma 2 12" xfId="780"/>
    <cellStyle name="Comma 2 12 2" xfId="781"/>
    <cellStyle name="Comma 2 12 3" xfId="3043"/>
    <cellStyle name="Comma 2 13" xfId="782"/>
    <cellStyle name="Comma 2 13 2" xfId="783"/>
    <cellStyle name="Comma 2 13 3" xfId="3044"/>
    <cellStyle name="Comma 2 14" xfId="784"/>
    <cellStyle name="Comma 2 14 2" xfId="785"/>
    <cellStyle name="Comma 2 14 3" xfId="3045"/>
    <cellStyle name="Comma 2 15" xfId="786"/>
    <cellStyle name="Comma 2 15 2" xfId="787"/>
    <cellStyle name="Comma 2 15 3" xfId="3046"/>
    <cellStyle name="Comma 2 16" xfId="788"/>
    <cellStyle name="Comma 2 16 2" xfId="789"/>
    <cellStyle name="Comma 2 16 3" xfId="3047"/>
    <cellStyle name="Comma 2 17" xfId="790"/>
    <cellStyle name="Comma 2 17 2" xfId="791"/>
    <cellStyle name="Comma 2 17 3" xfId="3048"/>
    <cellStyle name="Comma 2 18" xfId="792"/>
    <cellStyle name="Comma 2 18 2" xfId="793"/>
    <cellStyle name="Comma 2 18 3" xfId="3049"/>
    <cellStyle name="Comma 2 19" xfId="794"/>
    <cellStyle name="Comma 2 19 2" xfId="795"/>
    <cellStyle name="Comma 2 19 3" xfId="3050"/>
    <cellStyle name="Comma 2 2" xfId="796"/>
    <cellStyle name="Comma 2 2 2" xfId="797"/>
    <cellStyle name="Comma 2 2 2 2" xfId="798"/>
    <cellStyle name="Comma 2 2 2 2 2" xfId="799"/>
    <cellStyle name="Comma 2 2 2 2 2 2" xfId="800"/>
    <cellStyle name="Comma 2 2 2 2 2 2 2" xfId="801"/>
    <cellStyle name="Comma 2 2 2 2 2 2 2 2" xfId="802"/>
    <cellStyle name="Comma 2 2 2 2 2 2 2 2 2" xfId="803"/>
    <cellStyle name="Comma 2 2 2 2 2 2 2 2 3" xfId="3056"/>
    <cellStyle name="Comma 2 2 2 2 2 2 2 3" xfId="804"/>
    <cellStyle name="Comma 2 2 2 2 2 2 2 3 2" xfId="805"/>
    <cellStyle name="Comma 2 2 2 2 2 2 2 3 3" xfId="3057"/>
    <cellStyle name="Comma 2 2 2 2 2 2 2 4" xfId="3055"/>
    <cellStyle name="Comma 2 2 2 2 2 2 3" xfId="806"/>
    <cellStyle name="Comma 2 2 2 2 2 2 3 2" xfId="3058"/>
    <cellStyle name="Comma 2 2 2 2 2 2 4" xfId="807"/>
    <cellStyle name="Comma 2 2 2 2 2 2 5" xfId="3054"/>
    <cellStyle name="Comma 2 2 2 2 2 3" xfId="808"/>
    <cellStyle name="Comma 2 2 2 2 2 3 2" xfId="809"/>
    <cellStyle name="Comma 2 2 2 2 2 3 3" xfId="3059"/>
    <cellStyle name="Comma 2 2 2 2 2 4" xfId="810"/>
    <cellStyle name="Comma 2 2 2 2 2 4 2" xfId="811"/>
    <cellStyle name="Comma 2 2 2 2 2 4 3" xfId="3060"/>
    <cellStyle name="Comma 2 2 2 2 2 5" xfId="3053"/>
    <cellStyle name="Comma 2 2 2 2 3" xfId="812"/>
    <cellStyle name="Comma 2 2 2 2 3 2" xfId="3061"/>
    <cellStyle name="Comma 2 2 2 2 4" xfId="813"/>
    <cellStyle name="Comma 2 2 2 2 4 2" xfId="3062"/>
    <cellStyle name="Comma 2 2 2 2 5" xfId="814"/>
    <cellStyle name="Comma 2 2 2 2 6" xfId="3052"/>
    <cellStyle name="Comma 2 2 2 3" xfId="815"/>
    <cellStyle name="Comma 2 2 2 3 2" xfId="816"/>
    <cellStyle name="Comma 2 2 2 3 3" xfId="3063"/>
    <cellStyle name="Comma 2 2 2 4" xfId="817"/>
    <cellStyle name="Comma 2 2 2 4 2" xfId="818"/>
    <cellStyle name="Comma 2 2 2 4 3" xfId="3064"/>
    <cellStyle name="Comma 2 2 2 5" xfId="819"/>
    <cellStyle name="Comma 2 2 2 5 2" xfId="820"/>
    <cellStyle name="Comma 2 2 2 5 3" xfId="3065"/>
    <cellStyle name="Comma 2 2 2 6" xfId="3051"/>
    <cellStyle name="Comma 2 2 3" xfId="821"/>
    <cellStyle name="Comma 2 2 3 2" xfId="822"/>
    <cellStyle name="Comma 2 2 3 3" xfId="3066"/>
    <cellStyle name="Comma 2 2 4" xfId="823"/>
    <cellStyle name="Comma 2 2 4 2" xfId="3067"/>
    <cellStyle name="Comma 2 2 5" xfId="824"/>
    <cellStyle name="Comma 2 2 5 2" xfId="3068"/>
    <cellStyle name="Comma 2 2 6" xfId="825"/>
    <cellStyle name="Comma 2 2 6 2" xfId="3069"/>
    <cellStyle name="Comma 2 2 7" xfId="826"/>
    <cellStyle name="Comma 2 20" xfId="827"/>
    <cellStyle name="Comma 2 20 2" xfId="828"/>
    <cellStyle name="Comma 2 20 3" xfId="3070"/>
    <cellStyle name="Comma 2 21" xfId="829"/>
    <cellStyle name="Comma 2 21 2" xfId="830"/>
    <cellStyle name="Comma 2 21 3" xfId="3071"/>
    <cellStyle name="Comma 2 22" xfId="831"/>
    <cellStyle name="Comma 2 22 2" xfId="832"/>
    <cellStyle name="Comma 2 22 3" xfId="3072"/>
    <cellStyle name="Comma 2 23" xfId="833"/>
    <cellStyle name="Comma 2 23 2" xfId="834"/>
    <cellStyle name="Comma 2 23 3" xfId="3073"/>
    <cellStyle name="Comma 2 24" xfId="835"/>
    <cellStyle name="Comma 2 24 2" xfId="836"/>
    <cellStyle name="Comma 2 24 3" xfId="3074"/>
    <cellStyle name="Comma 2 25" xfId="837"/>
    <cellStyle name="Comma 2 25 2" xfId="838"/>
    <cellStyle name="Comma 2 25 3" xfId="3075"/>
    <cellStyle name="Comma 2 26" xfId="839"/>
    <cellStyle name="Comma 2 26 2" xfId="840"/>
    <cellStyle name="Comma 2 26 3" xfId="3076"/>
    <cellStyle name="Comma 2 27" xfId="841"/>
    <cellStyle name="Comma 2 27 2" xfId="842"/>
    <cellStyle name="Comma 2 27 3" xfId="3077"/>
    <cellStyle name="Comma 2 28" xfId="843"/>
    <cellStyle name="Comma 2 28 2" xfId="844"/>
    <cellStyle name="Comma 2 28 3" xfId="3078"/>
    <cellStyle name="Comma 2 29" xfId="845"/>
    <cellStyle name="Comma 2 29 2" xfId="846"/>
    <cellStyle name="Comma 2 29 3" xfId="3079"/>
    <cellStyle name="Comma 2 3" xfId="847"/>
    <cellStyle name="Comma 2 3 2" xfId="848"/>
    <cellStyle name="Comma 2 3 3" xfId="3080"/>
    <cellStyle name="Comma 2 30" xfId="849"/>
    <cellStyle name="Comma 2 30 2" xfId="850"/>
    <cellStyle name="Comma 2 30 3" xfId="3081"/>
    <cellStyle name="Comma 2 31" xfId="851"/>
    <cellStyle name="Comma 2 31 2" xfId="852"/>
    <cellStyle name="Comma 2 31 3" xfId="3082"/>
    <cellStyle name="Comma 2 32" xfId="853"/>
    <cellStyle name="Comma 2 32 2" xfId="854"/>
    <cellStyle name="Comma 2 32 3" xfId="3083"/>
    <cellStyle name="Comma 2 33" xfId="855"/>
    <cellStyle name="Comma 2 33 2" xfId="856"/>
    <cellStyle name="Comma 2 33 3" xfId="3084"/>
    <cellStyle name="Comma 2 34" xfId="857"/>
    <cellStyle name="Comma 2 34 2" xfId="858"/>
    <cellStyle name="Comma 2 34 3" xfId="3085"/>
    <cellStyle name="Comma 2 35" xfId="859"/>
    <cellStyle name="Comma 2 35 2" xfId="860"/>
    <cellStyle name="Comma 2 35 3" xfId="3086"/>
    <cellStyle name="Comma 2 36" xfId="861"/>
    <cellStyle name="Comma 2 36 2" xfId="862"/>
    <cellStyle name="Comma 2 36 3" xfId="3087"/>
    <cellStyle name="Comma 2 37" xfId="863"/>
    <cellStyle name="Comma 2 37 2" xfId="864"/>
    <cellStyle name="Comma 2 37 3" xfId="3088"/>
    <cellStyle name="Comma 2 38" xfId="865"/>
    <cellStyle name="Comma 2 38 2" xfId="866"/>
    <cellStyle name="Comma 2 38 3" xfId="3089"/>
    <cellStyle name="Comma 2 39" xfId="867"/>
    <cellStyle name="Comma 2 39 2" xfId="868"/>
    <cellStyle name="Comma 2 39 3" xfId="3090"/>
    <cellStyle name="Comma 2 4" xfId="869"/>
    <cellStyle name="Comma 2 4 2" xfId="870"/>
    <cellStyle name="Comma 2 4 3" xfId="871"/>
    <cellStyle name="Comma 2 4 4" xfId="872"/>
    <cellStyle name="Comma 2 40" xfId="873"/>
    <cellStyle name="Comma 2 40 2" xfId="874"/>
    <cellStyle name="Comma 2 40 3" xfId="3091"/>
    <cellStyle name="Comma 2 41" xfId="875"/>
    <cellStyle name="Comma 2 41 2" xfId="876"/>
    <cellStyle name="Comma 2 41 3" xfId="3092"/>
    <cellStyle name="Comma 2 42" xfId="877"/>
    <cellStyle name="Comma 2 42 2" xfId="878"/>
    <cellStyle name="Comma 2 42 3" xfId="3093"/>
    <cellStyle name="Comma 2 43" xfId="879"/>
    <cellStyle name="Comma 2 43 2" xfId="880"/>
    <cellStyle name="Comma 2 43 3" xfId="3094"/>
    <cellStyle name="Comma 2 44" xfId="881"/>
    <cellStyle name="Comma 2 44 2" xfId="882"/>
    <cellStyle name="Comma 2 44 3" xfId="3095"/>
    <cellStyle name="Comma 2 45" xfId="883"/>
    <cellStyle name="Comma 2 45 2" xfId="884"/>
    <cellStyle name="Comma 2 45 3" xfId="3096"/>
    <cellStyle name="Comma 2 46" xfId="885"/>
    <cellStyle name="Comma 2 46 2" xfId="886"/>
    <cellStyle name="Comma 2 46 3" xfId="3097"/>
    <cellStyle name="Comma 2 47" xfId="887"/>
    <cellStyle name="Comma 2 47 2" xfId="888"/>
    <cellStyle name="Comma 2 47 3" xfId="3098"/>
    <cellStyle name="Comma 2 48" xfId="889"/>
    <cellStyle name="Comma 2 48 2" xfId="890"/>
    <cellStyle name="Comma 2 48 3" xfId="3099"/>
    <cellStyle name="Comma 2 49" xfId="891"/>
    <cellStyle name="Comma 2 49 2" xfId="892"/>
    <cellStyle name="Comma 2 49 3" xfId="3100"/>
    <cellStyle name="Comma 2 5" xfId="893"/>
    <cellStyle name="Comma 2 5 2" xfId="894"/>
    <cellStyle name="Comma 2 5 3" xfId="3101"/>
    <cellStyle name="Comma 2 50" xfId="895"/>
    <cellStyle name="Comma 2 50 2" xfId="896"/>
    <cellStyle name="Comma 2 50 3" xfId="3102"/>
    <cellStyle name="Comma 2 51" xfId="897"/>
    <cellStyle name="Comma 2 51 2" xfId="898"/>
    <cellStyle name="Comma 2 51 3" xfId="3103"/>
    <cellStyle name="Comma 2 52" xfId="899"/>
    <cellStyle name="Comma 2 52 2" xfId="900"/>
    <cellStyle name="Comma 2 52 3" xfId="3104"/>
    <cellStyle name="Comma 2 53" xfId="901"/>
    <cellStyle name="Comma 2 53 2" xfId="902"/>
    <cellStyle name="Comma 2 53 3" xfId="3105"/>
    <cellStyle name="Comma 2 54" xfId="903"/>
    <cellStyle name="Comma 2 54 2" xfId="904"/>
    <cellStyle name="Comma 2 54 3" xfId="3106"/>
    <cellStyle name="Comma 2 55" xfId="905"/>
    <cellStyle name="Comma 2 55 2" xfId="906"/>
    <cellStyle name="Comma 2 55 3" xfId="3107"/>
    <cellStyle name="Comma 2 56" xfId="907"/>
    <cellStyle name="Comma 2 56 2" xfId="908"/>
    <cellStyle name="Comma 2 56 3" xfId="3108"/>
    <cellStyle name="Comma 2 57" xfId="909"/>
    <cellStyle name="Comma 2 57 2" xfId="910"/>
    <cellStyle name="Comma 2 57 3" xfId="3109"/>
    <cellStyle name="Comma 2 58" xfId="911"/>
    <cellStyle name="Comma 2 58 2" xfId="912"/>
    <cellStyle name="Comma 2 58 2 2" xfId="913"/>
    <cellStyle name="Comma 2 58 2 3" xfId="3111"/>
    <cellStyle name="Comma 2 58 3" xfId="914"/>
    <cellStyle name="Comma 2 58 3 2" xfId="915"/>
    <cellStyle name="Comma 2 58 3 3" xfId="3112"/>
    <cellStyle name="Comma 2 58 4" xfId="916"/>
    <cellStyle name="Comma 2 58 4 2" xfId="917"/>
    <cellStyle name="Comma 2 58 4 3" xfId="3113"/>
    <cellStyle name="Comma 2 58 5" xfId="918"/>
    <cellStyle name="Comma 2 58 6" xfId="3110"/>
    <cellStyle name="Comma 2 59" xfId="919"/>
    <cellStyle name="Comma 2 59 2" xfId="920"/>
    <cellStyle name="Comma 2 59 3" xfId="3114"/>
    <cellStyle name="Comma 2 6" xfId="921"/>
    <cellStyle name="Comma 2 6 2" xfId="922"/>
    <cellStyle name="Comma 2 60" xfId="923"/>
    <cellStyle name="Comma 2 60 2" xfId="924"/>
    <cellStyle name="Comma 2 60 3" xfId="3115"/>
    <cellStyle name="Comma 2 61" xfId="2691"/>
    <cellStyle name="Comma 2 7" xfId="925"/>
    <cellStyle name="Comma 2 7 2" xfId="926"/>
    <cellStyle name="Comma 2 7 2 2" xfId="927"/>
    <cellStyle name="Comma 2 7 2 2 2" xfId="928"/>
    <cellStyle name="Comma 2 7 2 3" xfId="929"/>
    <cellStyle name="Comma 2 7 2 3 2" xfId="930"/>
    <cellStyle name="Comma 2 7 2 4" xfId="931"/>
    <cellStyle name="Comma 2 7 2 4 2" xfId="932"/>
    <cellStyle name="Comma 2 7 2 5" xfId="933"/>
    <cellStyle name="Comma 2 7 3" xfId="934"/>
    <cellStyle name="Comma 2 7 3 2" xfId="935"/>
    <cellStyle name="Comma 2 7 4" xfId="936"/>
    <cellStyle name="Comma 2 7 4 2" xfId="937"/>
    <cellStyle name="Comma 2 7 5" xfId="938"/>
    <cellStyle name="Comma 2 7 5 2" xfId="939"/>
    <cellStyle name="Comma 2 7 6" xfId="940"/>
    <cellStyle name="Comma 2 7 6 2" xfId="941"/>
    <cellStyle name="Comma 2 7 7" xfId="942"/>
    <cellStyle name="Comma 2 7 7 2" xfId="943"/>
    <cellStyle name="Comma 2 7 8" xfId="944"/>
    <cellStyle name="Comma 2 7_RABAS_RABAS LT" xfId="945"/>
    <cellStyle name="Comma 2 8" xfId="946"/>
    <cellStyle name="Comma 2 8 2" xfId="947"/>
    <cellStyle name="Comma 2 8 3" xfId="3116"/>
    <cellStyle name="Comma 2 9" xfId="948"/>
    <cellStyle name="Comma 2 9 2" xfId="949"/>
    <cellStyle name="Comma 2 9 3" xfId="3117"/>
    <cellStyle name="Comma 20" xfId="950"/>
    <cellStyle name="Comma 20 2" xfId="951"/>
    <cellStyle name="Comma 20 2 2" xfId="952"/>
    <cellStyle name="Comma 20 2 3" xfId="3119"/>
    <cellStyle name="Comma 20 3" xfId="953"/>
    <cellStyle name="Comma 20 4" xfId="3118"/>
    <cellStyle name="Comma 21" xfId="954"/>
    <cellStyle name="Comma 21 2" xfId="955"/>
    <cellStyle name="Comma 21 2 2" xfId="956"/>
    <cellStyle name="Comma 21 2 3" xfId="3121"/>
    <cellStyle name="Comma 21 3" xfId="957"/>
    <cellStyle name="Comma 21 4" xfId="3120"/>
    <cellStyle name="Comma 22" xfId="958"/>
    <cellStyle name="Comma 22 2" xfId="959"/>
    <cellStyle name="Comma 22 2 2" xfId="960"/>
    <cellStyle name="Comma 22 2 3" xfId="3123"/>
    <cellStyle name="Comma 22 3" xfId="961"/>
    <cellStyle name="Comma 22 4" xfId="3122"/>
    <cellStyle name="Comma 23" xfId="962"/>
    <cellStyle name="Comma 23 2" xfId="963"/>
    <cellStyle name="Comma 23 3" xfId="3124"/>
    <cellStyle name="Comma 24" xfId="964"/>
    <cellStyle name="Comma 24 2" xfId="965"/>
    <cellStyle name="Comma 24 3" xfId="3125"/>
    <cellStyle name="Comma 25" xfId="966"/>
    <cellStyle name="Comma 25 2" xfId="967"/>
    <cellStyle name="Comma 25 3" xfId="3126"/>
    <cellStyle name="Comma 26" xfId="968"/>
    <cellStyle name="Comma 26 2" xfId="969"/>
    <cellStyle name="Comma 26 3" xfId="3127"/>
    <cellStyle name="Comma 27" xfId="970"/>
    <cellStyle name="Comma 27 2" xfId="3128"/>
    <cellStyle name="Comma 28" xfId="971"/>
    <cellStyle name="Comma 28 2" xfId="972"/>
    <cellStyle name="Comma 28 3" xfId="3129"/>
    <cellStyle name="Comma 29" xfId="973"/>
    <cellStyle name="Comma 29 2" xfId="974"/>
    <cellStyle name="Comma 29 3" xfId="3130"/>
    <cellStyle name="Comma 3" xfId="975"/>
    <cellStyle name="Comma 3 10" xfId="976"/>
    <cellStyle name="Comma 3 11" xfId="3131"/>
    <cellStyle name="Comma 3 2" xfId="977"/>
    <cellStyle name="Comma 3 2 2" xfId="978"/>
    <cellStyle name="Comma 3 2 2 2" xfId="979"/>
    <cellStyle name="Comma 3 2 2 2 2" xfId="980"/>
    <cellStyle name="Comma 3 2 2 2 2 2" xfId="3135"/>
    <cellStyle name="Comma 3 2 2 2 3" xfId="981"/>
    <cellStyle name="Comma 3 2 2 2 3 2" xfId="3136"/>
    <cellStyle name="Comma 3 2 2 2 4" xfId="982"/>
    <cellStyle name="Comma 3 2 2 2 4 2" xfId="3137"/>
    <cellStyle name="Comma 3 2 2 2 5" xfId="3134"/>
    <cellStyle name="Comma 3 2 2 3" xfId="983"/>
    <cellStyle name="Comma 3 2 2 3 2" xfId="3138"/>
    <cellStyle name="Comma 3 2 2 4" xfId="984"/>
    <cellStyle name="Comma 3 2 2 4 2" xfId="3139"/>
    <cellStyle name="Comma 3 2 2 5" xfId="985"/>
    <cellStyle name="Comma 3 2 2 5 2" xfId="3140"/>
    <cellStyle name="Comma 3 2 2 6" xfId="3133"/>
    <cellStyle name="Comma 3 2 3" xfId="986"/>
    <cellStyle name="Comma 3 2 3 2" xfId="3141"/>
    <cellStyle name="Comma 3 2 4" xfId="987"/>
    <cellStyle name="Comma 3 2 4 2" xfId="3142"/>
    <cellStyle name="Comma 3 2 5" xfId="988"/>
    <cellStyle name="Comma 3 2 5 2" xfId="3143"/>
    <cellStyle name="Comma 3 2 6" xfId="989"/>
    <cellStyle name="Comma 3 2 7" xfId="3132"/>
    <cellStyle name="Comma 3 3" xfId="990"/>
    <cellStyle name="Comma 3 3 2" xfId="991"/>
    <cellStyle name="Comma 3 3 2 2" xfId="3145"/>
    <cellStyle name="Comma 3 3 3" xfId="992"/>
    <cellStyle name="Comma 3 3 3 2" xfId="3146"/>
    <cellStyle name="Comma 3 3 4" xfId="993"/>
    <cellStyle name="Comma 3 3 4 2" xfId="3147"/>
    <cellStyle name="Comma 3 3 5" xfId="3144"/>
    <cellStyle name="Comma 3 4" xfId="994"/>
    <cellStyle name="Comma 3 4 2" xfId="995"/>
    <cellStyle name="Comma 3 4 2 2" xfId="3149"/>
    <cellStyle name="Comma 3 4 3" xfId="996"/>
    <cellStyle name="Comma 3 4 3 2" xfId="3150"/>
    <cellStyle name="Comma 3 4 4" xfId="997"/>
    <cellStyle name="Comma 3 4 4 2" xfId="3151"/>
    <cellStyle name="Comma 3 4 5" xfId="3148"/>
    <cellStyle name="Comma 3 5" xfId="998"/>
    <cellStyle name="Comma 3 5 2" xfId="999"/>
    <cellStyle name="Comma 3 5 2 2" xfId="1000"/>
    <cellStyle name="Comma 3 5 2 2 2" xfId="1001"/>
    <cellStyle name="Comma 3 5 2 2 2 2" xfId="1002"/>
    <cellStyle name="Comma 3 5 2 2 2 2 2" xfId="1003"/>
    <cellStyle name="Comma 3 5 2 2 2 2 2 2" xfId="3157"/>
    <cellStyle name="Comma 3 5 2 2 2 2 3" xfId="1004"/>
    <cellStyle name="Comma 3 5 2 2 2 2 3 2" xfId="3158"/>
    <cellStyle name="Comma 3 5 2 2 2 2 4" xfId="1005"/>
    <cellStyle name="Comma 3 5 2 2 2 2 4 2" xfId="3159"/>
    <cellStyle name="Comma 3 5 2 2 2 2 5" xfId="1006"/>
    <cellStyle name="Comma 3 5 2 2 2 2 5 2" xfId="3160"/>
    <cellStyle name="Comma 3 5 2 2 2 2 6" xfId="3156"/>
    <cellStyle name="Comma 3 5 2 2 2 3" xfId="1007"/>
    <cellStyle name="Comma 3 5 2 2 2 3 2" xfId="3161"/>
    <cellStyle name="Comma 3 5 2 2 2 4" xfId="1008"/>
    <cellStyle name="Comma 3 5 2 2 2 4 2" xfId="3162"/>
    <cellStyle name="Comma 3 5 2 2 2 5" xfId="1009"/>
    <cellStyle name="Comma 3 5 2 2 2 5 2" xfId="3163"/>
    <cellStyle name="Comma 3 5 2 2 2 6" xfId="3155"/>
    <cellStyle name="Comma 3 5 2 2 3" xfId="1010"/>
    <cellStyle name="Comma 3 5 2 2 3 2" xfId="3164"/>
    <cellStyle name="Comma 3 5 2 2 4" xfId="1011"/>
    <cellStyle name="Comma 3 5 2 2 4 2" xfId="3165"/>
    <cellStyle name="Comma 3 5 2 2 5" xfId="1012"/>
    <cellStyle name="Comma 3 5 2 2 5 2" xfId="3166"/>
    <cellStyle name="Comma 3 5 2 2 6" xfId="3154"/>
    <cellStyle name="Comma 3 5 2 3" xfId="1013"/>
    <cellStyle name="Comma 3 5 2 3 2" xfId="3167"/>
    <cellStyle name="Comma 3 5 2 4" xfId="1014"/>
    <cellStyle name="Comma 3 5 2 4 2" xfId="3168"/>
    <cellStyle name="Comma 3 5 2 5" xfId="1015"/>
    <cellStyle name="Comma 3 5 2 5 2" xfId="3169"/>
    <cellStyle name="Comma 3 5 2 6" xfId="3153"/>
    <cellStyle name="Comma 3 5 3" xfId="1016"/>
    <cellStyle name="Comma 3 5 3 2" xfId="1017"/>
    <cellStyle name="Comma 3 5 3 2 2" xfId="3171"/>
    <cellStyle name="Comma 3 5 3 3" xfId="1018"/>
    <cellStyle name="Comma 3 5 3 3 2" xfId="3172"/>
    <cellStyle name="Comma 3 5 3 4" xfId="1019"/>
    <cellStyle name="Comma 3 5 3 4 2" xfId="3173"/>
    <cellStyle name="Comma 3 5 3 5" xfId="3170"/>
    <cellStyle name="Comma 3 5 4" xfId="1020"/>
    <cellStyle name="Comma 3 5 4 2" xfId="3174"/>
    <cellStyle name="Comma 3 5 5" xfId="1021"/>
    <cellStyle name="Comma 3 5 5 2" xfId="3175"/>
    <cellStyle name="Comma 3 5 6" xfId="1022"/>
    <cellStyle name="Comma 3 5 6 2" xfId="3176"/>
    <cellStyle name="Comma 3 5 7" xfId="3152"/>
    <cellStyle name="Comma 3 6" xfId="1023"/>
    <cellStyle name="Comma 3 6 2" xfId="3177"/>
    <cellStyle name="Comma 3 7" xfId="1024"/>
    <cellStyle name="Comma 3 7 2" xfId="3178"/>
    <cellStyle name="Comma 3 8" xfId="1025"/>
    <cellStyle name="Comma 3 8 2" xfId="3179"/>
    <cellStyle name="Comma 3 9" xfId="1026"/>
    <cellStyle name="Comma 3 9 2" xfId="2672"/>
    <cellStyle name="Comma 3_(PRK 111601-111604) 20130401 Joint AAU - GJN 4 - BNL 5 - KTN 7" xfId="1027"/>
    <cellStyle name="Comma 30" xfId="1028"/>
    <cellStyle name="Comma 30 2" xfId="1029"/>
    <cellStyle name="Comma 30 3" xfId="3180"/>
    <cellStyle name="Comma 31" xfId="1030"/>
    <cellStyle name="Comma 31 2" xfId="1031"/>
    <cellStyle name="Comma 31 3" xfId="3181"/>
    <cellStyle name="Comma 32" xfId="1032"/>
    <cellStyle name="Comma 32 2" xfId="1033"/>
    <cellStyle name="Comma 33" xfId="1034"/>
    <cellStyle name="Comma 33 2" xfId="1035"/>
    <cellStyle name="Comma 33 2 2" xfId="1036"/>
    <cellStyle name="Comma 33 3" xfId="1037"/>
    <cellStyle name="Comma 33 4" xfId="3182"/>
    <cellStyle name="Comma 34" xfId="1038"/>
    <cellStyle name="Comma 34 2" xfId="1039"/>
    <cellStyle name="Comma 34 3" xfId="3183"/>
    <cellStyle name="Comma 35" xfId="1040"/>
    <cellStyle name="Comma 36" xfId="1041"/>
    <cellStyle name="Comma 37" xfId="1042"/>
    <cellStyle name="Comma 37 2" xfId="1043"/>
    <cellStyle name="Comma 37 3" xfId="3184"/>
    <cellStyle name="Comma 38" xfId="1044"/>
    <cellStyle name="Comma 38 2" xfId="1045"/>
    <cellStyle name="Comma 39" xfId="1046"/>
    <cellStyle name="Comma 4" xfId="1047"/>
    <cellStyle name="Comma 4 2" xfId="1048"/>
    <cellStyle name="Comma 4 2 2" xfId="1049"/>
    <cellStyle name="Comma 4 2 3" xfId="3186"/>
    <cellStyle name="Comma 4 3" xfId="1050"/>
    <cellStyle name="Comma 4 4" xfId="1051"/>
    <cellStyle name="Comma 4 5" xfId="1052"/>
    <cellStyle name="Comma 4 6" xfId="3185"/>
    <cellStyle name="Comma 40" xfId="1053"/>
    <cellStyle name="Comma 42" xfId="1054"/>
    <cellStyle name="Comma 42 2" xfId="1055"/>
    <cellStyle name="Comma 42 3" xfId="3187"/>
    <cellStyle name="Comma 45" xfId="1056"/>
    <cellStyle name="Comma 45 2" xfId="1057"/>
    <cellStyle name="Comma 45 3" xfId="3188"/>
    <cellStyle name="Comma 46" xfId="1058"/>
    <cellStyle name="Comma 46 2" xfId="1059"/>
    <cellStyle name="Comma 46 3" xfId="3189"/>
    <cellStyle name="Comma 47" xfId="1060"/>
    <cellStyle name="Comma 47 2" xfId="1061"/>
    <cellStyle name="Comma 47 3" xfId="3190"/>
    <cellStyle name="Comma 48" xfId="1062"/>
    <cellStyle name="Comma 48 2" xfId="1063"/>
    <cellStyle name="Comma 48 3" xfId="3191"/>
    <cellStyle name="Comma 49" xfId="1064"/>
    <cellStyle name="Comma 49 2" xfId="1065"/>
    <cellStyle name="Comma 49 3" xfId="3192"/>
    <cellStyle name="Comma 5" xfId="1066"/>
    <cellStyle name="Comma 5 2" xfId="1067"/>
    <cellStyle name="Comma 5 2 2" xfId="1068"/>
    <cellStyle name="Comma 5 2 3" xfId="3193"/>
    <cellStyle name="Comma 5 3" xfId="1069"/>
    <cellStyle name="Comma 50" xfId="1070"/>
    <cellStyle name="Comma 50 2" xfId="1071"/>
    <cellStyle name="Comma 50 3" xfId="3194"/>
    <cellStyle name="Comma 51" xfId="1072"/>
    <cellStyle name="Comma 51 2" xfId="1073"/>
    <cellStyle name="Comma 51 3" xfId="3195"/>
    <cellStyle name="Comma 52" xfId="1074"/>
    <cellStyle name="Comma 52 2" xfId="1075"/>
    <cellStyle name="Comma 52 3" xfId="3196"/>
    <cellStyle name="Comma 58" xfId="1076"/>
    <cellStyle name="Comma 58 2" xfId="1077"/>
    <cellStyle name="Comma 58 3" xfId="3197"/>
    <cellStyle name="Comma 59" xfId="1078"/>
    <cellStyle name="Comma 59 2" xfId="1079"/>
    <cellStyle name="Comma 59 3" xfId="3198"/>
    <cellStyle name="Comma 6" xfId="1080"/>
    <cellStyle name="Comma 6 2" xfId="1081"/>
    <cellStyle name="Comma 6 2 2" xfId="1082"/>
    <cellStyle name="Comma 6 2 3" xfId="3200"/>
    <cellStyle name="Comma 6 3" xfId="3199"/>
    <cellStyle name="Comma 62" xfId="1083"/>
    <cellStyle name="Comma 62 2" xfId="1084"/>
    <cellStyle name="Comma 62 3" xfId="3201"/>
    <cellStyle name="Comma 63" xfId="1085"/>
    <cellStyle name="Comma 63 2" xfId="1086"/>
    <cellStyle name="Comma 63 3" xfId="3202"/>
    <cellStyle name="Comma 66" xfId="1087"/>
    <cellStyle name="Comma 66 2" xfId="3203"/>
    <cellStyle name="Comma 67" xfId="1088"/>
    <cellStyle name="Comma 67 2" xfId="1089"/>
    <cellStyle name="Comma 67 3" xfId="3204"/>
    <cellStyle name="Comma 7" xfId="1090"/>
    <cellStyle name="Comma 7 2" xfId="1091"/>
    <cellStyle name="Comma 7 2 2" xfId="1092"/>
    <cellStyle name="Comma 7 2 3" xfId="3206"/>
    <cellStyle name="Comma 7 3" xfId="1093"/>
    <cellStyle name="Comma 7 3 2" xfId="1094"/>
    <cellStyle name="Comma 7 3 3" xfId="3207"/>
    <cellStyle name="Comma 7 4" xfId="3205"/>
    <cellStyle name="Comma 72" xfId="1095"/>
    <cellStyle name="Comma 72 2" xfId="3208"/>
    <cellStyle name="Comma 74" xfId="1096"/>
    <cellStyle name="Comma 74 2" xfId="1097"/>
    <cellStyle name="Comma 74 3" xfId="3209"/>
    <cellStyle name="Comma 75" xfId="1098"/>
    <cellStyle name="Comma 75 2" xfId="1099"/>
    <cellStyle name="Comma 75 3" xfId="3210"/>
    <cellStyle name="Comma 8" xfId="1100"/>
    <cellStyle name="Comma 8 2" xfId="1101"/>
    <cellStyle name="Comma 8 2 2" xfId="1102"/>
    <cellStyle name="Comma 8 2 2 2" xfId="1103"/>
    <cellStyle name="Comma 8 2 2 3" xfId="3213"/>
    <cellStyle name="Comma 8 2 3" xfId="1104"/>
    <cellStyle name="Comma 8 2 4" xfId="3212"/>
    <cellStyle name="Comma 8 3" xfId="1105"/>
    <cellStyle name="Comma 8 4" xfId="3211"/>
    <cellStyle name="Comma 82" xfId="1106"/>
    <cellStyle name="Comma 82 2" xfId="1107"/>
    <cellStyle name="Comma 82 3" xfId="3214"/>
    <cellStyle name="Comma 83" xfId="1108"/>
    <cellStyle name="Comma 83 2" xfId="1109"/>
    <cellStyle name="Comma 83 3" xfId="3215"/>
    <cellStyle name="Comma 85" xfId="1110"/>
    <cellStyle name="Comma 85 2" xfId="1111"/>
    <cellStyle name="Comma 85 3" xfId="3216"/>
    <cellStyle name="Comma 86" xfId="1112"/>
    <cellStyle name="Comma 86 2" xfId="1113"/>
    <cellStyle name="Comma 86 3" xfId="3217"/>
    <cellStyle name="Comma 89" xfId="1114"/>
    <cellStyle name="Comma 89 2" xfId="3218"/>
    <cellStyle name="Comma 9" xfId="1115"/>
    <cellStyle name="Comma 9 2" xfId="1116"/>
    <cellStyle name="Comma 9 2 2" xfId="3220"/>
    <cellStyle name="Comma 9 3" xfId="1117"/>
    <cellStyle name="Comma 9 3 2" xfId="3221"/>
    <cellStyle name="Comma 9 4" xfId="1118"/>
    <cellStyle name="Comma 9 5" xfId="3219"/>
    <cellStyle name="Comma 98" xfId="1119"/>
    <cellStyle name="Comma 98 2" xfId="3222"/>
    <cellStyle name="Comma0" xfId="1120"/>
    <cellStyle name="Copied" xfId="1121"/>
    <cellStyle name="Curren - Style7" xfId="1122"/>
    <cellStyle name="Curren - Style8" xfId="1123"/>
    <cellStyle name="Currency (0.00)" xfId="1124"/>
    <cellStyle name="Currency (0.00) 2" xfId="1125"/>
    <cellStyle name="Currency [0] 2" xfId="1126"/>
    <cellStyle name="Currency [0] 2 2" xfId="3223"/>
    <cellStyle name="Currency [0] 3" xfId="1127"/>
    <cellStyle name="Currency [0] 3 2" xfId="3224"/>
    <cellStyle name="Currency [00]" xfId="1128"/>
    <cellStyle name="Currency [00] 2" xfId="1129"/>
    <cellStyle name="Currency 10" xfId="1130"/>
    <cellStyle name="Currency 11" xfId="1131"/>
    <cellStyle name="Currency 12" xfId="1132"/>
    <cellStyle name="Currency 13" xfId="1133"/>
    <cellStyle name="Currency 14" xfId="1134"/>
    <cellStyle name="Currency 15" xfId="1135"/>
    <cellStyle name="Currency 16" xfId="1136"/>
    <cellStyle name="Currency 17" xfId="1137"/>
    <cellStyle name="Currency 18" xfId="1138"/>
    <cellStyle name="Currency 19" xfId="1139"/>
    <cellStyle name="Currency 2" xfId="1140"/>
    <cellStyle name="Currency 2 2" xfId="1141"/>
    <cellStyle name="Currency 20" xfId="1142"/>
    <cellStyle name="Currency 21" xfId="1143"/>
    <cellStyle name="Currency 22" xfId="1144"/>
    <cellStyle name="Currency 23" xfId="1145"/>
    <cellStyle name="Currency 24" xfId="1146"/>
    <cellStyle name="Currency 25" xfId="1147"/>
    <cellStyle name="Currency 3" xfId="1148"/>
    <cellStyle name="Currency 4" xfId="1149"/>
    <cellStyle name="Currency 5" xfId="1150"/>
    <cellStyle name="Currency 6" xfId="1151"/>
    <cellStyle name="Currency 7" xfId="1152"/>
    <cellStyle name="Currency 8" xfId="1153"/>
    <cellStyle name="Currency 9" xfId="1154"/>
    <cellStyle name="Currency0" xfId="1155"/>
    <cellStyle name="Date" xfId="1156"/>
    <cellStyle name="Date Short" xfId="1157"/>
    <cellStyle name="Date_Data Aset Jaringan APJ Yogyakarta 2009" xfId="1158"/>
    <cellStyle name="Define your own named style" xfId="1159"/>
    <cellStyle name="Draw lines around data in range" xfId="1160"/>
    <cellStyle name="Draw lines around data in range 2" xfId="1161"/>
    <cellStyle name="Draw shadow and lines within range" xfId="1162"/>
    <cellStyle name="Draw shadow and lines within range 2" xfId="1163"/>
    <cellStyle name="Enlarge title text, yellow on blue" xfId="1164"/>
    <cellStyle name="Enter Currency (0)" xfId="1165"/>
    <cellStyle name="Enter Currency (0) 2" xfId="1166"/>
    <cellStyle name="Enter Currency (2)" xfId="1167"/>
    <cellStyle name="Enter Currency (2) 2" xfId="1168"/>
    <cellStyle name="Enter Units (0)" xfId="1169"/>
    <cellStyle name="Enter Units (0) 2" xfId="1170"/>
    <cellStyle name="Enter Units (1)" xfId="1171"/>
    <cellStyle name="Enter Units (1) 2" xfId="1172"/>
    <cellStyle name="Enter Units (2)" xfId="1173"/>
    <cellStyle name="Enter Units (2) 2" xfId="1174"/>
    <cellStyle name="Entered" xfId="1175"/>
    <cellStyle name="Explanatory Text" xfId="1176" builtinId="53" customBuiltin="1"/>
    <cellStyle name="Explanatory Text 10" xfId="1177"/>
    <cellStyle name="Explanatory Text 11" xfId="1178"/>
    <cellStyle name="Explanatory Text 12" xfId="1179"/>
    <cellStyle name="Explanatory Text 13" xfId="1180"/>
    <cellStyle name="Explanatory Text 14" xfId="1181"/>
    <cellStyle name="Explanatory Text 15" xfId="1182"/>
    <cellStyle name="Explanatory Text 16" xfId="1183"/>
    <cellStyle name="Explanatory Text 17" xfId="1184"/>
    <cellStyle name="Explanatory Text 2" xfId="1185"/>
    <cellStyle name="Explanatory Text 2 2" xfId="1186"/>
    <cellStyle name="Explanatory Text 2 3" xfId="1187"/>
    <cellStyle name="Explanatory Text 3" xfId="1188"/>
    <cellStyle name="Explanatory Text 4" xfId="1189"/>
    <cellStyle name="Explanatory Text 5" xfId="1190"/>
    <cellStyle name="Explanatory Text 6" xfId="1191"/>
    <cellStyle name="Explanatory Text 7" xfId="1192"/>
    <cellStyle name="Explanatory Text 8" xfId="1193"/>
    <cellStyle name="Explanatory Text 9" xfId="1194"/>
    <cellStyle name="F2" xfId="1195"/>
    <cellStyle name="F3" xfId="1196"/>
    <cellStyle name="F4" xfId="1197"/>
    <cellStyle name="F5" xfId="1198"/>
    <cellStyle name="F6" xfId="1199"/>
    <cellStyle name="F7" xfId="1200"/>
    <cellStyle name="F8" xfId="1201"/>
    <cellStyle name="Fixed" xfId="1202"/>
    <cellStyle name="Format a column of totals" xfId="1203"/>
    <cellStyle name="Format a column of totals 2" xfId="1204"/>
    <cellStyle name="Format a column of totals 2 2" xfId="1205"/>
    <cellStyle name="Format a column of totals 3" xfId="1206"/>
    <cellStyle name="Format a row of totals" xfId="1207"/>
    <cellStyle name="Format a row of totals 2" xfId="1208"/>
    <cellStyle name="Format text as bold, black on yellow" xfId="1209"/>
    <cellStyle name="Format text as bold, black on yellow 2" xfId="1210"/>
    <cellStyle name="Good" xfId="1211" builtinId="26" customBuiltin="1"/>
    <cellStyle name="Good 10" xfId="1212"/>
    <cellStyle name="Good 11" xfId="1213"/>
    <cellStyle name="Good 12" xfId="1214"/>
    <cellStyle name="Good 13" xfId="1215"/>
    <cellStyle name="Good 14" xfId="1216"/>
    <cellStyle name="Good 15" xfId="1217"/>
    <cellStyle name="Good 16" xfId="1218"/>
    <cellStyle name="Good 2" xfId="1219"/>
    <cellStyle name="Good 2 2" xfId="1220"/>
    <cellStyle name="Good 2 3" xfId="1221"/>
    <cellStyle name="Good 3" xfId="1222"/>
    <cellStyle name="Good 4" xfId="1223"/>
    <cellStyle name="Good 5" xfId="1224"/>
    <cellStyle name="Good 6" xfId="1225"/>
    <cellStyle name="Good 7" xfId="1226"/>
    <cellStyle name="Good 8" xfId="1227"/>
    <cellStyle name="Good 9" xfId="1228"/>
    <cellStyle name="GrandTotal" xfId="1229"/>
    <cellStyle name="Grey" xfId="1230"/>
    <cellStyle name="Header1" xfId="1231"/>
    <cellStyle name="Header2" xfId="1232"/>
    <cellStyle name="Header2 2" xfId="1233"/>
    <cellStyle name="Heading 1" xfId="1234" builtinId="16" customBuiltin="1"/>
    <cellStyle name="Heading 1 10" xfId="1235"/>
    <cellStyle name="Heading 1 10 2" xfId="1236"/>
    <cellStyle name="Heading 1 11" xfId="1237"/>
    <cellStyle name="Heading 1 11 2" xfId="1238"/>
    <cellStyle name="Heading 1 12" xfId="1239"/>
    <cellStyle name="Heading 1 12 2" xfId="1240"/>
    <cellStyle name="Heading 1 13" xfId="1241"/>
    <cellStyle name="Heading 1 13 2" xfId="1242"/>
    <cellStyle name="Heading 1 14" xfId="1243"/>
    <cellStyle name="Heading 1 14 2" xfId="1244"/>
    <cellStyle name="Heading 1 15" xfId="1245"/>
    <cellStyle name="Heading 1 15 2" xfId="1246"/>
    <cellStyle name="Heading 1 16" xfId="1247"/>
    <cellStyle name="Heading 1 16 2" xfId="1248"/>
    <cellStyle name="Heading 1 2" xfId="1249"/>
    <cellStyle name="Heading 1 2 2" xfId="1250"/>
    <cellStyle name="Heading 1 2 2 2" xfId="1251"/>
    <cellStyle name="Heading 1 2 3" xfId="1252"/>
    <cellStyle name="Heading 1 2 3 2" xfId="1253"/>
    <cellStyle name="Heading 1 2 4" xfId="1254"/>
    <cellStyle name="Heading 1 3" xfId="1255"/>
    <cellStyle name="Heading 1 3 2" xfId="1256"/>
    <cellStyle name="Heading 1 4" xfId="1257"/>
    <cellStyle name="Heading 1 4 2" xfId="1258"/>
    <cellStyle name="Heading 1 5" xfId="1259"/>
    <cellStyle name="Heading 1 5 2" xfId="1260"/>
    <cellStyle name="Heading 1 6" xfId="1261"/>
    <cellStyle name="Heading 1 6 2" xfId="1262"/>
    <cellStyle name="Heading 1 7" xfId="1263"/>
    <cellStyle name="Heading 1 7 2" xfId="1264"/>
    <cellStyle name="Heading 1 8" xfId="1265"/>
    <cellStyle name="Heading 1 8 2" xfId="1266"/>
    <cellStyle name="Heading 1 9" xfId="1267"/>
    <cellStyle name="Heading 1 9 2" xfId="1268"/>
    <cellStyle name="Heading 2" xfId="1269" builtinId="17" customBuiltin="1"/>
    <cellStyle name="Heading 2 10" xfId="1270"/>
    <cellStyle name="Heading 2 10 2" xfId="1271"/>
    <cellStyle name="Heading 2 11" xfId="1272"/>
    <cellStyle name="Heading 2 11 2" xfId="1273"/>
    <cellStyle name="Heading 2 12" xfId="1274"/>
    <cellStyle name="Heading 2 12 2" xfId="1275"/>
    <cellStyle name="Heading 2 13" xfId="1276"/>
    <cellStyle name="Heading 2 13 2" xfId="1277"/>
    <cellStyle name="Heading 2 14" xfId="1278"/>
    <cellStyle name="Heading 2 14 2" xfId="1279"/>
    <cellStyle name="Heading 2 15" xfId="1280"/>
    <cellStyle name="Heading 2 15 2" xfId="1281"/>
    <cellStyle name="Heading 2 16" xfId="1282"/>
    <cellStyle name="Heading 2 16 2" xfId="1283"/>
    <cellStyle name="Heading 2 2" xfId="1284"/>
    <cellStyle name="Heading 2 2 2" xfId="1285"/>
    <cellStyle name="Heading 2 2 2 2" xfId="1286"/>
    <cellStyle name="Heading 2 2 3" xfId="1287"/>
    <cellStyle name="Heading 2 2 3 2" xfId="1288"/>
    <cellStyle name="Heading 2 2 4" xfId="1289"/>
    <cellStyle name="Heading 2 3" xfId="1290"/>
    <cellStyle name="Heading 2 3 2" xfId="1291"/>
    <cellStyle name="Heading 2 4" xfId="1292"/>
    <cellStyle name="Heading 2 4 2" xfId="1293"/>
    <cellStyle name="Heading 2 5" xfId="1294"/>
    <cellStyle name="Heading 2 5 2" xfId="1295"/>
    <cellStyle name="Heading 2 6" xfId="1296"/>
    <cellStyle name="Heading 2 6 2" xfId="1297"/>
    <cellStyle name="Heading 2 7" xfId="1298"/>
    <cellStyle name="Heading 2 7 2" xfId="1299"/>
    <cellStyle name="Heading 2 8" xfId="1300"/>
    <cellStyle name="Heading 2 8 2" xfId="1301"/>
    <cellStyle name="Heading 2 9" xfId="1302"/>
    <cellStyle name="Heading 2 9 2" xfId="1303"/>
    <cellStyle name="Heading 3" xfId="1304" builtinId="18" customBuiltin="1"/>
    <cellStyle name="Heading 3 10" xfId="1305"/>
    <cellStyle name="Heading 3 11" xfId="1306"/>
    <cellStyle name="Heading 3 12" xfId="1307"/>
    <cellStyle name="Heading 3 13" xfId="1308"/>
    <cellStyle name="Heading 3 14" xfId="1309"/>
    <cellStyle name="Heading 3 15" xfId="1310"/>
    <cellStyle name="Heading 3 16" xfId="1311"/>
    <cellStyle name="Heading 3 2" xfId="1312"/>
    <cellStyle name="Heading 3 2 2" xfId="1313"/>
    <cellStyle name="Heading 3 2 3" xfId="1314"/>
    <cellStyle name="Heading 3 3" xfId="1315"/>
    <cellStyle name="Heading 3 4" xfId="1316"/>
    <cellStyle name="Heading 3 5" xfId="1317"/>
    <cellStyle name="Heading 3 6" xfId="1318"/>
    <cellStyle name="Heading 3 7" xfId="1319"/>
    <cellStyle name="Heading 3 8" xfId="1320"/>
    <cellStyle name="Heading 3 9" xfId="1321"/>
    <cellStyle name="Heading 4" xfId="1322" builtinId="19" customBuiltin="1"/>
    <cellStyle name="Heading 4 10" xfId="1323"/>
    <cellStyle name="Heading 4 11" xfId="1324"/>
    <cellStyle name="Heading 4 12" xfId="1325"/>
    <cellStyle name="Heading 4 13" xfId="1326"/>
    <cellStyle name="Heading 4 14" xfId="1327"/>
    <cellStyle name="Heading 4 15" xfId="1328"/>
    <cellStyle name="Heading 4 16" xfId="1329"/>
    <cellStyle name="Heading 4 2" xfId="1330"/>
    <cellStyle name="Heading 4 2 2" xfId="1331"/>
    <cellStyle name="Heading 4 2 3" xfId="1332"/>
    <cellStyle name="Heading 4 3" xfId="1333"/>
    <cellStyle name="Heading 4 4" xfId="1334"/>
    <cellStyle name="Heading 4 5" xfId="1335"/>
    <cellStyle name="Heading 4 6" xfId="1336"/>
    <cellStyle name="Heading 4 7" xfId="1337"/>
    <cellStyle name="Heading 4 8" xfId="1338"/>
    <cellStyle name="Heading 4 9" xfId="1339"/>
    <cellStyle name="Heading1" xfId="1340"/>
    <cellStyle name="Heading2" xfId="1341"/>
    <cellStyle name="Hyperlink 2" xfId="1342"/>
    <cellStyle name="Hyperlink 3" xfId="1343"/>
    <cellStyle name="Hyperlink 4" xfId="1344"/>
    <cellStyle name="Input" xfId="1345" builtinId="20" customBuiltin="1"/>
    <cellStyle name="Input [yellow]" xfId="1346"/>
    <cellStyle name="Input [yellow] 2" xfId="1347"/>
    <cellStyle name="Input 10" xfId="1348"/>
    <cellStyle name="Input 10 2" xfId="1349"/>
    <cellStyle name="Input 11" xfId="1350"/>
    <cellStyle name="Input 11 2" xfId="1351"/>
    <cellStyle name="Input 12" xfId="1352"/>
    <cellStyle name="Input 12 2" xfId="1353"/>
    <cellStyle name="Input 13" xfId="1354"/>
    <cellStyle name="Input 13 2" xfId="1355"/>
    <cellStyle name="Input 14" xfId="1356"/>
    <cellStyle name="Input 14 2" xfId="1357"/>
    <cellStyle name="Input 15" xfId="1358"/>
    <cellStyle name="Input 15 2" xfId="1359"/>
    <cellStyle name="Input 16" xfId="1360"/>
    <cellStyle name="Input 16 2" xfId="1361"/>
    <cellStyle name="Input 17" xfId="1362"/>
    <cellStyle name="Input 17 2" xfId="1363"/>
    <cellStyle name="Input 18" xfId="1364"/>
    <cellStyle name="Input 18 2" xfId="1365"/>
    <cellStyle name="Input 19" xfId="1366"/>
    <cellStyle name="Input 19 2" xfId="1367"/>
    <cellStyle name="Input 2" xfId="1368"/>
    <cellStyle name="Input 2 2" xfId="1369"/>
    <cellStyle name="Input 2 2 2" xfId="1370"/>
    <cellStyle name="Input 2 3" xfId="1371"/>
    <cellStyle name="Input 2 3 2" xfId="1372"/>
    <cellStyle name="Input 2 4" xfId="1373"/>
    <cellStyle name="Input 20" xfId="1374"/>
    <cellStyle name="Input 20 2" xfId="1375"/>
    <cellStyle name="Input 21" xfId="1376"/>
    <cellStyle name="Input 21 2" xfId="1377"/>
    <cellStyle name="Input 3" xfId="1378"/>
    <cellStyle name="Input 3 2" xfId="1379"/>
    <cellStyle name="Input 3 2 2" xfId="1380"/>
    <cellStyle name="Input 3 3" xfId="1381"/>
    <cellStyle name="Input 4" xfId="1382"/>
    <cellStyle name="Input 4 2" xfId="1383"/>
    <cellStyle name="Input 4 2 2" xfId="1384"/>
    <cellStyle name="Input 4 3" xfId="1385"/>
    <cellStyle name="Input 5" xfId="1386"/>
    <cellStyle name="Input 5 2" xfId="1387"/>
    <cellStyle name="Input 6" xfId="1388"/>
    <cellStyle name="Input 6 2" xfId="1389"/>
    <cellStyle name="Input 7" xfId="1390"/>
    <cellStyle name="Input 7 2" xfId="1391"/>
    <cellStyle name="Input 8" xfId="1392"/>
    <cellStyle name="Input 8 2" xfId="1393"/>
    <cellStyle name="Input 9" xfId="1394"/>
    <cellStyle name="Input 9 2" xfId="1395"/>
    <cellStyle name="Link Currency (0)" xfId="1396"/>
    <cellStyle name="Link Currency (0) 2" xfId="1397"/>
    <cellStyle name="Link Currency (2)" xfId="1398"/>
    <cellStyle name="Link Currency (2) 2" xfId="1399"/>
    <cellStyle name="Link Units (0)" xfId="1400"/>
    <cellStyle name="Link Units (0) 2" xfId="1401"/>
    <cellStyle name="Link Units (1)" xfId="1402"/>
    <cellStyle name="Link Units (1) 2" xfId="1403"/>
    <cellStyle name="Link Units (2)" xfId="1404"/>
    <cellStyle name="Link Units (2) 2" xfId="1405"/>
    <cellStyle name="Linked Cell" xfId="1406" builtinId="24" customBuiltin="1"/>
    <cellStyle name="Linked Cell 10" xfId="1407"/>
    <cellStyle name="Linked Cell 11" xfId="1408"/>
    <cellStyle name="Linked Cell 12" xfId="1409"/>
    <cellStyle name="Linked Cell 13" xfId="1410"/>
    <cellStyle name="Linked Cell 14" xfId="1411"/>
    <cellStyle name="Linked Cell 15" xfId="1412"/>
    <cellStyle name="Linked Cell 16" xfId="1413"/>
    <cellStyle name="Linked Cell 2" xfId="1414"/>
    <cellStyle name="Linked Cell 2 2" xfId="1415"/>
    <cellStyle name="Linked Cell 2 3" xfId="1416"/>
    <cellStyle name="Linked Cell 3" xfId="1417"/>
    <cellStyle name="Linked Cell 3 2" xfId="1418"/>
    <cellStyle name="Linked Cell 4" xfId="1419"/>
    <cellStyle name="Linked Cell 4 2" xfId="1420"/>
    <cellStyle name="Linked Cell 5" xfId="1421"/>
    <cellStyle name="Linked Cell 5 2" xfId="1422"/>
    <cellStyle name="Linked Cell 6" xfId="1423"/>
    <cellStyle name="Linked Cell 7" xfId="1424"/>
    <cellStyle name="Linked Cell 8" xfId="1425"/>
    <cellStyle name="Linked Cell 9" xfId="1426"/>
    <cellStyle name="Milliers [0]_Modèle" xfId="1427"/>
    <cellStyle name="Neutral" xfId="1428" builtinId="28" customBuiltin="1"/>
    <cellStyle name="Neutral 10" xfId="1429"/>
    <cellStyle name="Neutral 11" xfId="1430"/>
    <cellStyle name="Neutral 12" xfId="1431"/>
    <cellStyle name="Neutral 13" xfId="1432"/>
    <cellStyle name="Neutral 14" xfId="1433"/>
    <cellStyle name="Neutral 15" xfId="1434"/>
    <cellStyle name="Neutral 16" xfId="1435"/>
    <cellStyle name="Neutral 2" xfId="1436"/>
    <cellStyle name="Neutral 2 2" xfId="1437"/>
    <cellStyle name="Neutral 2 3" xfId="1438"/>
    <cellStyle name="Neutral 3" xfId="1439"/>
    <cellStyle name="Neutral 4" xfId="1440"/>
    <cellStyle name="Neutral 5" xfId="1441"/>
    <cellStyle name="Neutral 6" xfId="1442"/>
    <cellStyle name="Neutral 7" xfId="1443"/>
    <cellStyle name="Neutral 8" xfId="1444"/>
    <cellStyle name="Neutral 9" xfId="1445"/>
    <cellStyle name="no dec" xfId="1446"/>
    <cellStyle name="Normal" xfId="0" builtinId="0"/>
    <cellStyle name="Normal - Style1" xfId="1447"/>
    <cellStyle name="Normal - Style1 10" xfId="2677"/>
    <cellStyle name="Normal - Style1 2" xfId="1448"/>
    <cellStyle name="Normal - Style1 2 2" xfId="1449"/>
    <cellStyle name="Normal - Style1 2 2 2" xfId="1450"/>
    <cellStyle name="Normal - Style1 2 3" xfId="1451"/>
    <cellStyle name="Normal - Style1 2 4" xfId="1452"/>
    <cellStyle name="Normal - Style1 3" xfId="1453"/>
    <cellStyle name="Normal - Style1 3 2" xfId="1454"/>
    <cellStyle name="Normal - Style1 4" xfId="1455"/>
    <cellStyle name="Normal - Style1 4 2" xfId="1456"/>
    <cellStyle name="Normal - Style1 5" xfId="1457"/>
    <cellStyle name="Normal - Style1 5 2" xfId="1458"/>
    <cellStyle name="Normal - Style1 6" xfId="1459"/>
    <cellStyle name="Normal - Style1_4_Pembangunan JTM Baru Penyulang CPU 5" xfId="1460"/>
    <cellStyle name="Normal - Style2" xfId="1461"/>
    <cellStyle name="Normal - Style3" xfId="1462"/>
    <cellStyle name="Normal - Style6" xfId="1463"/>
    <cellStyle name="Normal 10" xfId="1464"/>
    <cellStyle name="Normal 10 2" xfId="1465"/>
    <cellStyle name="Normal 10 2 2" xfId="1466"/>
    <cellStyle name="Normal 10 2 2 2" xfId="1467"/>
    <cellStyle name="Normal 10 3" xfId="1468"/>
    <cellStyle name="Normal 10_4_Pembangunan JTM Baru Penyulang CPU 5" xfId="1469"/>
    <cellStyle name="Normal 100" xfId="1470"/>
    <cellStyle name="Normal 100 2" xfId="1471"/>
    <cellStyle name="Normal 101" xfId="1472"/>
    <cellStyle name="Normal 101 2" xfId="1473"/>
    <cellStyle name="Normal 101 2 2" xfId="1474"/>
    <cellStyle name="Normal 101_FORMAT SKK luncuran" xfId="1475"/>
    <cellStyle name="Normal 102" xfId="1476"/>
    <cellStyle name="Normal 103" xfId="1477"/>
    <cellStyle name="Normal 104" xfId="1478"/>
    <cellStyle name="Normal 105" xfId="1479"/>
    <cellStyle name="Normal 106" xfId="1480"/>
    <cellStyle name="Normal 107" xfId="1481"/>
    <cellStyle name="Normal 108" xfId="1482"/>
    <cellStyle name="Normal 109" xfId="1483"/>
    <cellStyle name="Normal 11" xfId="1484"/>
    <cellStyle name="Normal 11 2" xfId="1485"/>
    <cellStyle name="Normal 11 2 2" xfId="1486"/>
    <cellStyle name="Normal 11 3" xfId="1487"/>
    <cellStyle name="Normal 11 3 2" xfId="1488"/>
    <cellStyle name="Normal 11 4" xfId="1489"/>
    <cellStyle name="Normal 11 4 2" xfId="1490"/>
    <cellStyle name="Normal 11 5" xfId="1491"/>
    <cellStyle name="Normal 11 5 2" xfId="1492"/>
    <cellStyle name="Normal 11 6" xfId="1493"/>
    <cellStyle name="Normal 11 6 2" xfId="1494"/>
    <cellStyle name="Normal 11_Book3" xfId="1495"/>
    <cellStyle name="Normal 110" xfId="1496"/>
    <cellStyle name="Normal 111" xfId="1497"/>
    <cellStyle name="Normal 112" xfId="1498"/>
    <cellStyle name="Normal 113" xfId="1499"/>
    <cellStyle name="Normal 114" xfId="1500"/>
    <cellStyle name="Normal 115" xfId="1501"/>
    <cellStyle name="Normal 116" xfId="1502"/>
    <cellStyle name="Normal 117" xfId="1503"/>
    <cellStyle name="Normal 117 2" xfId="1504"/>
    <cellStyle name="Normal 117 2 2" xfId="1505"/>
    <cellStyle name="Normal 118" xfId="1506"/>
    <cellStyle name="Normal 119" xfId="1507"/>
    <cellStyle name="Normal 12" xfId="1508"/>
    <cellStyle name="Normal 12 2" xfId="1509"/>
    <cellStyle name="Normal 12 2 2" xfId="1510"/>
    <cellStyle name="Normal 12 3" xfId="2669"/>
    <cellStyle name="Normal 12_Book3" xfId="1511"/>
    <cellStyle name="Normal 120" xfId="1512"/>
    <cellStyle name="Normal 121" xfId="1513"/>
    <cellStyle name="Normal 122" xfId="1514"/>
    <cellStyle name="Normal 123" xfId="1515"/>
    <cellStyle name="Normal 124" xfId="1516"/>
    <cellStyle name="Normal 125" xfId="1517"/>
    <cellStyle name="Normal 126" xfId="1518"/>
    <cellStyle name="Normal 126 2" xfId="1519"/>
    <cellStyle name="Normal 127" xfId="1520"/>
    <cellStyle name="Normal 128" xfId="1521"/>
    <cellStyle name="Normal 129" xfId="1522"/>
    <cellStyle name="Normal 13" xfId="1523"/>
    <cellStyle name="Normal 13 2" xfId="1524"/>
    <cellStyle name="Normal 13 2 2" xfId="1525"/>
    <cellStyle name="Normal 13 3" xfId="1526"/>
    <cellStyle name="Normal 13 3 2" xfId="1527"/>
    <cellStyle name="Normal 13 4" xfId="1528"/>
    <cellStyle name="Normal 13_Book3" xfId="1529"/>
    <cellStyle name="Normal 130" xfId="1530"/>
    <cellStyle name="Normal 131" xfId="1531"/>
    <cellStyle name="Normal 132" xfId="1532"/>
    <cellStyle name="Normal 133" xfId="1533"/>
    <cellStyle name="Normal 134" xfId="1534"/>
    <cellStyle name="Normal 134 2" xfId="1535"/>
    <cellStyle name="Normal 135" xfId="1536"/>
    <cellStyle name="Normal 136" xfId="1537"/>
    <cellStyle name="Normal 137" xfId="1538"/>
    <cellStyle name="Normal 137 2" xfId="1539"/>
    <cellStyle name="Normal 137 2 2" xfId="2673"/>
    <cellStyle name="Normal 137 3" xfId="2670"/>
    <cellStyle name="Normal 14" xfId="1540"/>
    <cellStyle name="Normal 14 2" xfId="1541"/>
    <cellStyle name="Normal 14 2 2" xfId="1542"/>
    <cellStyle name="Normal 14 2 2 2" xfId="1543"/>
    <cellStyle name="Normal 14 2 2 2 2" xfId="1544"/>
    <cellStyle name="Normal 14 2 2 2 2 2" xfId="1545"/>
    <cellStyle name="Normal 14 2 2 2 2 2 2" xfId="1546"/>
    <cellStyle name="Normal 14 2 2 2 2 2 2 2" xfId="1547"/>
    <cellStyle name="Normal 14 2 2 2 2 2_4_Pembangunan JTM Baru Penyulang CPU 5" xfId="1548"/>
    <cellStyle name="Normal 14 2 2 2 2 3" xfId="1549"/>
    <cellStyle name="Normal 14 2 2 2 3" xfId="1550"/>
    <cellStyle name="Normal 14 2 2 2 3 2" xfId="1551"/>
    <cellStyle name="Normal 14 2 2 2_4_Pembangunan JTM Baru Penyulang CPU 5" xfId="1552"/>
    <cellStyle name="Normal 14 2 2 3" xfId="1553"/>
    <cellStyle name="Normal 14 2 2 3 2" xfId="1554"/>
    <cellStyle name="Normal 14 2 2 3 2 2" xfId="1555"/>
    <cellStyle name="Normal 14 2 2 3_4_Pembangunan JTM Baru Penyulang CPU 5" xfId="1556"/>
    <cellStyle name="Normal 14 2 2 4" xfId="1557"/>
    <cellStyle name="Normal 14 2 3" xfId="1558"/>
    <cellStyle name="Normal 14 2 3 2" xfId="1559"/>
    <cellStyle name="Normal 14 2 3 2 2" xfId="1560"/>
    <cellStyle name="Normal 14 2 3 2 2 2" xfId="1561"/>
    <cellStyle name="Normal 14 2 3 2_4_Pembangunan JTM Baru Penyulang CPU 5" xfId="1562"/>
    <cellStyle name="Normal 14 2 3 3" xfId="1563"/>
    <cellStyle name="Normal 14 2 4" xfId="1564"/>
    <cellStyle name="Normal 14 2 4 2" xfId="1565"/>
    <cellStyle name="Normal 14 3" xfId="1566"/>
    <cellStyle name="Normal 14 4" xfId="1567"/>
    <cellStyle name="Normal 14 5" xfId="1568"/>
    <cellStyle name="Normal 15" xfId="1569"/>
    <cellStyle name="Normal 15 2" xfId="1570"/>
    <cellStyle name="Normal 16" xfId="1571"/>
    <cellStyle name="Normal 16 2" xfId="1572"/>
    <cellStyle name="Normal 16 2 2" xfId="3225"/>
    <cellStyle name="Normal 16 3" xfId="1573"/>
    <cellStyle name="Normal 16 3 2" xfId="1574"/>
    <cellStyle name="Normal 16 3 2 2" xfId="3227"/>
    <cellStyle name="Normal 16 3 3" xfId="3226"/>
    <cellStyle name="Normal 16 4" xfId="1575"/>
    <cellStyle name="Normal 16 4 2" xfId="1576"/>
    <cellStyle name="Normal 16 5" xfId="1577"/>
    <cellStyle name="Normal 16_4_Pembangunan JTM Baru Penyulang CPU 5" xfId="1578"/>
    <cellStyle name="Normal 17" xfId="1579"/>
    <cellStyle name="Normal 17 2" xfId="1580"/>
    <cellStyle name="Normal 17 3" xfId="1581"/>
    <cellStyle name="Normal 17 3 2" xfId="1582"/>
    <cellStyle name="Normal 17 4" xfId="1583"/>
    <cellStyle name="Normal 17 4 2" xfId="1584"/>
    <cellStyle name="Normal 17 5" xfId="1585"/>
    <cellStyle name="Normal 17 5 2" xfId="1586"/>
    <cellStyle name="Normal 17 6" xfId="1587"/>
    <cellStyle name="Normal 17 7" xfId="1588"/>
    <cellStyle name="Normal 17_B2-Ds. Pakis Putih" xfId="1589"/>
    <cellStyle name="Normal 18" xfId="1590"/>
    <cellStyle name="Normal 18 2" xfId="1591"/>
    <cellStyle name="Normal 18 2 2" xfId="1592"/>
    <cellStyle name="Normal 18 3" xfId="1593"/>
    <cellStyle name="Normal 18 3 2" xfId="1594"/>
    <cellStyle name="Normal 18 4" xfId="1595"/>
    <cellStyle name="Normal 18 5" xfId="3228"/>
    <cellStyle name="Normal 18_4_Pembangunan JTM Baru Penyulang CPU 5" xfId="1596"/>
    <cellStyle name="Normal 19" xfId="1597"/>
    <cellStyle name="Normal 19 2" xfId="3229"/>
    <cellStyle name="Normal 2" xfId="1598"/>
    <cellStyle name="Normal 2 10" xfId="1599"/>
    <cellStyle name="Normal 2 10 2" xfId="1600"/>
    <cellStyle name="Normal 2 10 2 2" xfId="1601"/>
    <cellStyle name="Normal 2 100" xfId="1602"/>
    <cellStyle name="Normal 2 100 2" xfId="1603"/>
    <cellStyle name="Normal 2 101" xfId="1604"/>
    <cellStyle name="Normal 2 101 2" xfId="1605"/>
    <cellStyle name="Normal 2 102" xfId="1606"/>
    <cellStyle name="Normal 2 102 2" xfId="1607"/>
    <cellStyle name="Normal 2 103" xfId="1608"/>
    <cellStyle name="Normal 2 103 2" xfId="1609"/>
    <cellStyle name="Normal 2 104" xfId="1610"/>
    <cellStyle name="Normal 2 105" xfId="1611"/>
    <cellStyle name="Normal 2 106" xfId="1612"/>
    <cellStyle name="Normal 2 106 2" xfId="3230"/>
    <cellStyle name="Normal 2 107" xfId="1613"/>
    <cellStyle name="Normal 2 108" xfId="1614"/>
    <cellStyle name="Normal 2 108 2" xfId="1615"/>
    <cellStyle name="Normal 2 11" xfId="1616"/>
    <cellStyle name="Normal 2 11 2" xfId="1617"/>
    <cellStyle name="Normal 2 11 2 2" xfId="3232"/>
    <cellStyle name="Normal 2 11 3" xfId="1618"/>
    <cellStyle name="Normal 2 11 3 2" xfId="3233"/>
    <cellStyle name="Normal 2 11 4" xfId="1619"/>
    <cellStyle name="Normal 2 11 4 2" xfId="3234"/>
    <cellStyle name="Normal 2 11 5" xfId="3231"/>
    <cellStyle name="Normal 2 12" xfId="1620"/>
    <cellStyle name="Normal 2 12 2" xfId="1621"/>
    <cellStyle name="Normal 2 12 2 2" xfId="3236"/>
    <cellStyle name="Normal 2 12 3" xfId="3235"/>
    <cellStyle name="Normal 2 12_SR DERET_ASLI" xfId="1622"/>
    <cellStyle name="Normal 2 13" xfId="1623"/>
    <cellStyle name="Normal 2 13 2" xfId="3237"/>
    <cellStyle name="Normal 2 14" xfId="1624"/>
    <cellStyle name="Normal 2 15" xfId="1625"/>
    <cellStyle name="Normal 2 15 2" xfId="3238"/>
    <cellStyle name="Normal 2 16" xfId="1626"/>
    <cellStyle name="Normal 2 16 2" xfId="1627"/>
    <cellStyle name="Normal 2 17" xfId="1628"/>
    <cellStyle name="Normal 2 17 2" xfId="1629"/>
    <cellStyle name="Normal 2 18" xfId="1630"/>
    <cellStyle name="Normal 2 18 2" xfId="1631"/>
    <cellStyle name="Normal 2 19" xfId="1632"/>
    <cellStyle name="Normal 2 19 2" xfId="1633"/>
    <cellStyle name="Normal 2 2" xfId="1634"/>
    <cellStyle name="Normal 2 2 10" xfId="1635"/>
    <cellStyle name="Normal 2 2 10 2" xfId="3239"/>
    <cellStyle name="Normal 2 2 11" xfId="1636"/>
    <cellStyle name="Normal 2 2 11 2" xfId="3240"/>
    <cellStyle name="Normal 2 2 12" xfId="1637"/>
    <cellStyle name="Normal 2 2 12 2" xfId="3241"/>
    <cellStyle name="Normal 2 2 13" xfId="1638"/>
    <cellStyle name="Normal 2 2 13 2" xfId="3242"/>
    <cellStyle name="Normal 2 2 14" xfId="1639"/>
    <cellStyle name="Normal 2 2 14 2" xfId="3243"/>
    <cellStyle name="Normal 2 2 15" xfId="1640"/>
    <cellStyle name="Normal 2 2 15 2" xfId="3244"/>
    <cellStyle name="Normal 2 2 16" xfId="1641"/>
    <cellStyle name="Normal 2 2 16 2" xfId="3245"/>
    <cellStyle name="Normal 2 2 17" xfId="1642"/>
    <cellStyle name="Normal 2 2 17 2" xfId="1643"/>
    <cellStyle name="Normal 2 2 18" xfId="1644"/>
    <cellStyle name="Normal 2 2 19" xfId="1645"/>
    <cellStyle name="Normal 2 2 2" xfId="1646"/>
    <cellStyle name="Normal 2 2 2 2" xfId="1647"/>
    <cellStyle name="Normal 2 2 2 2 2" xfId="1648"/>
    <cellStyle name="Normal 2 2 2 2 2 2" xfId="1649"/>
    <cellStyle name="Normal 2 2 2 2 3" xfId="1650"/>
    <cellStyle name="Normal 2 2 2 2 3 2" xfId="1651"/>
    <cellStyle name="Normal 2 2 2 2 3 3" xfId="1652"/>
    <cellStyle name="Normal 2 2 2 2 3 3 2" xfId="1653"/>
    <cellStyle name="Normal 2 2 2 2 4" xfId="1654"/>
    <cellStyle name="Normal 2 2 2 3" xfId="1655"/>
    <cellStyle name="Normal 2 2 2 4" xfId="1656"/>
    <cellStyle name="Normal 2 2 2 5" xfId="1657"/>
    <cellStyle name="Normal 2 2 2_4_Pembangunan JTM Baru Penyulang CPU 5" xfId="1658"/>
    <cellStyle name="Normal 2 2 3" xfId="1659"/>
    <cellStyle name="Normal 2 2 3 2" xfId="1660"/>
    <cellStyle name="Normal 2 2 3 2 2" xfId="1661"/>
    <cellStyle name="Normal 2 2 3 2 2 2" xfId="1662"/>
    <cellStyle name="Normal 2 2 3 2 2 3" xfId="1663"/>
    <cellStyle name="Normal 2 2 3 2 2 4" xfId="1664"/>
    <cellStyle name="Normal 2 2 3 2 2 5" xfId="1665"/>
    <cellStyle name="Normal 2 2 3 2 2 6" xfId="1666"/>
    <cellStyle name="Normal 2 2 3 2 2 7" xfId="1667"/>
    <cellStyle name="Normal 2 2 3 2 2 8" xfId="1668"/>
    <cellStyle name="Normal 2 2 3 2 2_Book2" xfId="1669"/>
    <cellStyle name="Normal 2 2 3 2 3" xfId="1670"/>
    <cellStyle name="Normal 2 2 3 2 3 2" xfId="1671"/>
    <cellStyle name="Normal 2 2 3 3" xfId="1672"/>
    <cellStyle name="Normal 2 2 4" xfId="1673"/>
    <cellStyle name="Normal 2 2 4 2" xfId="3246"/>
    <cellStyle name="Normal 2 2 5" xfId="1674"/>
    <cellStyle name="Normal 2 2 5 2" xfId="3247"/>
    <cellStyle name="Normal 2 2 6" xfId="1675"/>
    <cellStyle name="Normal 2 2 6 2" xfId="3248"/>
    <cellStyle name="Normal 2 2 7" xfId="1676"/>
    <cellStyle name="Normal 2 2 7 2" xfId="3249"/>
    <cellStyle name="Normal 2 2 8" xfId="1677"/>
    <cellStyle name="Normal 2 2 8 2" xfId="3250"/>
    <cellStyle name="Normal 2 2 9" xfId="1678"/>
    <cellStyle name="Normal 2 2 9 2" xfId="3251"/>
    <cellStyle name="Normal 2 2_1.2.2.1 SLM Pembangunan FEEDER BARU MDI 9 dan 10 2052011" xfId="1679"/>
    <cellStyle name="Normal 2 20" xfId="1680"/>
    <cellStyle name="Normal 2 20 2" xfId="1681"/>
    <cellStyle name="Normal 2 21" xfId="1682"/>
    <cellStyle name="Normal 2 21 2" xfId="1683"/>
    <cellStyle name="Normal 2 22" xfId="1684"/>
    <cellStyle name="Normal 2 22 2" xfId="1685"/>
    <cellStyle name="Normal 2 23" xfId="1686"/>
    <cellStyle name="Normal 2 23 2" xfId="1687"/>
    <cellStyle name="Normal 2 24" xfId="1688"/>
    <cellStyle name="Normal 2 25" xfId="1689"/>
    <cellStyle name="Normal 2 25 2" xfId="1690"/>
    <cellStyle name="Normal 2 26" xfId="1691"/>
    <cellStyle name="Normal 2 26 2" xfId="1692"/>
    <cellStyle name="Normal 2 27" xfId="1693"/>
    <cellStyle name="Normal 2 27 2" xfId="1694"/>
    <cellStyle name="Normal 2 28" xfId="1695"/>
    <cellStyle name="Normal 2 28 2" xfId="1696"/>
    <cellStyle name="Normal 2 29" xfId="1697"/>
    <cellStyle name="Normal 2 29 2" xfId="1698"/>
    <cellStyle name="Normal 2 3" xfId="1699"/>
    <cellStyle name="Normal 2 3 2" xfId="1700"/>
    <cellStyle name="Normal 2 3 2 2" xfId="1701"/>
    <cellStyle name="Normal 2 3 2 3" xfId="1702"/>
    <cellStyle name="Normal 2 3 3" xfId="1703"/>
    <cellStyle name="Normal 2 3 3 2" xfId="1704"/>
    <cellStyle name="Normal 2 3 4" xfId="1705"/>
    <cellStyle name="Normal 2 3 5" xfId="1706"/>
    <cellStyle name="Normal 2 3_1001 -Batur Jaya I.3-555KVA" xfId="1707"/>
    <cellStyle name="Normal 2 30" xfId="1708"/>
    <cellStyle name="Normal 2 30 2" xfId="1709"/>
    <cellStyle name="Normal 2 31" xfId="1710"/>
    <cellStyle name="Normal 2 31 2" xfId="1711"/>
    <cellStyle name="Normal 2 32" xfId="1712"/>
    <cellStyle name="Normal 2 32 2" xfId="1713"/>
    <cellStyle name="Normal 2 33" xfId="1714"/>
    <cellStyle name="Normal 2 33 2" xfId="1715"/>
    <cellStyle name="Normal 2 34" xfId="1716"/>
    <cellStyle name="Normal 2 34 2" xfId="1717"/>
    <cellStyle name="Normal 2 35" xfId="1718"/>
    <cellStyle name="Normal 2 35 2" xfId="1719"/>
    <cellStyle name="Normal 2 36" xfId="1720"/>
    <cellStyle name="Normal 2 36 2" xfId="1721"/>
    <cellStyle name="Normal 2 37" xfId="1722"/>
    <cellStyle name="Normal 2 37 2" xfId="1723"/>
    <cellStyle name="Normal 2 38" xfId="1724"/>
    <cellStyle name="Normal 2 39" xfId="1725"/>
    <cellStyle name="Normal 2 4" xfId="1726"/>
    <cellStyle name="Normal 2 4 2" xfId="1727"/>
    <cellStyle name="Normal 2 4 2 2" xfId="1728"/>
    <cellStyle name="Normal 2 4 3" xfId="1729"/>
    <cellStyle name="Normal 2 4 3 2" xfId="1730"/>
    <cellStyle name="Normal 2 4 4" xfId="1731"/>
    <cellStyle name="Normal 2 40" xfId="1732"/>
    <cellStyle name="Normal 2 41" xfId="1733"/>
    <cellStyle name="Normal 2 41 2" xfId="1734"/>
    <cellStyle name="Normal 2 42" xfId="1735"/>
    <cellStyle name="Normal 2 42 2" xfId="1736"/>
    <cellStyle name="Normal 2 43" xfId="1737"/>
    <cellStyle name="Normal 2 43 2" xfId="1738"/>
    <cellStyle name="Normal 2 44" xfId="1739"/>
    <cellStyle name="Normal 2 44 2" xfId="1740"/>
    <cellStyle name="Normal 2 45" xfId="1741"/>
    <cellStyle name="Normal 2 45 2" xfId="1742"/>
    <cellStyle name="Normal 2 46" xfId="1743"/>
    <cellStyle name="Normal 2 46 2" xfId="1744"/>
    <cellStyle name="Normal 2 47" xfId="1745"/>
    <cellStyle name="Normal 2 47 2" xfId="1746"/>
    <cellStyle name="Normal 2 48" xfId="1747"/>
    <cellStyle name="Normal 2 48 2" xfId="1748"/>
    <cellStyle name="Normal 2 49" xfId="1749"/>
    <cellStyle name="Normal 2 49 2" xfId="1750"/>
    <cellStyle name="Normal 2 5" xfId="1751"/>
    <cellStyle name="Normal 2 5 2" xfId="1752"/>
    <cellStyle name="Normal 2 5 2 2" xfId="1753"/>
    <cellStyle name="Normal 2 5 3" xfId="1754"/>
    <cellStyle name="Normal 2 5 4" xfId="2694"/>
    <cellStyle name="Normal 2 50" xfId="1755"/>
    <cellStyle name="Normal 2 50 2" xfId="1756"/>
    <cellStyle name="Normal 2 51" xfId="1757"/>
    <cellStyle name="Normal 2 51 2" xfId="1758"/>
    <cellStyle name="Normal 2 52" xfId="1759"/>
    <cellStyle name="Normal 2 52 2" xfId="1760"/>
    <cellStyle name="Normal 2 53" xfId="1761"/>
    <cellStyle name="Normal 2 53 2" xfId="1762"/>
    <cellStyle name="Normal 2 54" xfId="1763"/>
    <cellStyle name="Normal 2 54 2" xfId="1764"/>
    <cellStyle name="Normal 2 55" xfId="1765"/>
    <cellStyle name="Normal 2 55 2" xfId="1766"/>
    <cellStyle name="Normal 2 56" xfId="1767"/>
    <cellStyle name="Normal 2 56 2" xfId="1768"/>
    <cellStyle name="Normal 2 57" xfId="1769"/>
    <cellStyle name="Normal 2 57 2" xfId="1770"/>
    <cellStyle name="Normal 2 58" xfId="1771"/>
    <cellStyle name="Normal 2 58 2" xfId="1772"/>
    <cellStyle name="Normal 2 59" xfId="1773"/>
    <cellStyle name="Normal 2 59 2" xfId="1774"/>
    <cellStyle name="Normal 2 6" xfId="1775"/>
    <cellStyle name="Normal 2 6 2" xfId="1776"/>
    <cellStyle name="Normal 2 6 3" xfId="3252"/>
    <cellStyle name="Normal 2 60" xfId="1777"/>
    <cellStyle name="Normal 2 60 2" xfId="1778"/>
    <cellStyle name="Normal 2 61" xfId="1779"/>
    <cellStyle name="Normal 2 61 2" xfId="1780"/>
    <cellStyle name="Normal 2 62" xfId="1781"/>
    <cellStyle name="Normal 2 62 2" xfId="1782"/>
    <cellStyle name="Normal 2 63" xfId="1783"/>
    <cellStyle name="Normal 2 63 2" xfId="1784"/>
    <cellStyle name="Normal 2 64" xfId="1785"/>
    <cellStyle name="Normal 2 64 2" xfId="1786"/>
    <cellStyle name="Normal 2 65" xfId="1787"/>
    <cellStyle name="Normal 2 65 2" xfId="1788"/>
    <cellStyle name="Normal 2 66" xfId="1789"/>
    <cellStyle name="Normal 2 66 2" xfId="1790"/>
    <cellStyle name="Normal 2 67" xfId="1791"/>
    <cellStyle name="Normal 2 67 2" xfId="1792"/>
    <cellStyle name="Normal 2 68" xfId="1793"/>
    <cellStyle name="Normal 2 68 2" xfId="1794"/>
    <cellStyle name="Normal 2 69" xfId="1795"/>
    <cellStyle name="Normal 2 69 2" xfId="1796"/>
    <cellStyle name="Normal 2 7" xfId="1797"/>
    <cellStyle name="Normal 2 7 2" xfId="3253"/>
    <cellStyle name="Normal 2 70" xfId="1798"/>
    <cellStyle name="Normal 2 70 2" xfId="1799"/>
    <cellStyle name="Normal 2 71" xfId="1800"/>
    <cellStyle name="Normal 2 71 2" xfId="1801"/>
    <cellStyle name="Normal 2 72" xfId="1802"/>
    <cellStyle name="Normal 2 72 2" xfId="1803"/>
    <cellStyle name="Normal 2 73" xfId="1804"/>
    <cellStyle name="Normal 2 73 2" xfId="1805"/>
    <cellStyle name="Normal 2 74" xfId="1806"/>
    <cellStyle name="Normal 2 74 2" xfId="1807"/>
    <cellStyle name="Normal 2 75" xfId="1808"/>
    <cellStyle name="Normal 2 75 2" xfId="1809"/>
    <cellStyle name="Normal 2 76" xfId="1810"/>
    <cellStyle name="Normal 2 76 2" xfId="1811"/>
    <cellStyle name="Normal 2 77" xfId="1812"/>
    <cellStyle name="Normal 2 77 2" xfId="1813"/>
    <cellStyle name="Normal 2 78" xfId="1814"/>
    <cellStyle name="Normal 2 78 2" xfId="1815"/>
    <cellStyle name="Normal 2 79" xfId="1816"/>
    <cellStyle name="Normal 2 79 2" xfId="1817"/>
    <cellStyle name="Normal 2 8" xfId="1818"/>
    <cellStyle name="Normal 2 8 10" xfId="3254"/>
    <cellStyle name="Normal 2 8 2" xfId="1819"/>
    <cellStyle name="Normal 2 8 3" xfId="1820"/>
    <cellStyle name="Normal 2 8 4" xfId="1821"/>
    <cellStyle name="Normal 2 8 5" xfId="1822"/>
    <cellStyle name="Normal 2 8 6" xfId="1823"/>
    <cellStyle name="Normal 2 8 7" xfId="1824"/>
    <cellStyle name="Normal 2 8 8" xfId="1825"/>
    <cellStyle name="Normal 2 8 9" xfId="1826"/>
    <cellStyle name="Normal 2 8_lap ALL" xfId="1827"/>
    <cellStyle name="Normal 2 80" xfId="1828"/>
    <cellStyle name="Normal 2 80 2" xfId="1829"/>
    <cellStyle name="Normal 2 81" xfId="1830"/>
    <cellStyle name="Normal 2 81 2" xfId="1831"/>
    <cellStyle name="Normal 2 82" xfId="1832"/>
    <cellStyle name="Normal 2 82 2" xfId="1833"/>
    <cellStyle name="Normal 2 83" xfId="1834"/>
    <cellStyle name="Normal 2 83 2" xfId="1835"/>
    <cellStyle name="Normal 2 84" xfId="1836"/>
    <cellStyle name="Normal 2 84 2" xfId="1837"/>
    <cellStyle name="Normal 2 85" xfId="1838"/>
    <cellStyle name="Normal 2 85 2" xfId="1839"/>
    <cellStyle name="Normal 2 86" xfId="1840"/>
    <cellStyle name="Normal 2 86 2" xfId="1841"/>
    <cellStyle name="Normal 2 87" xfId="1842"/>
    <cellStyle name="Normal 2 87 2" xfId="1843"/>
    <cellStyle name="Normal 2 88" xfId="1844"/>
    <cellStyle name="Normal 2 88 2" xfId="1845"/>
    <cellStyle name="Normal 2 89" xfId="1846"/>
    <cellStyle name="Normal 2 89 2" xfId="1847"/>
    <cellStyle name="Normal 2 9" xfId="1848"/>
    <cellStyle name="Normal 2 9 2" xfId="3255"/>
    <cellStyle name="Normal 2 90" xfId="1849"/>
    <cellStyle name="Normal 2 90 2" xfId="1850"/>
    <cellStyle name="Normal 2 91" xfId="1851"/>
    <cellStyle name="Normal 2 91 2" xfId="1852"/>
    <cellStyle name="Normal 2 92" xfId="1853"/>
    <cellStyle name="Normal 2 92 2" xfId="1854"/>
    <cellStyle name="Normal 2 93" xfId="1855"/>
    <cellStyle name="Normal 2 93 2" xfId="1856"/>
    <cellStyle name="Normal 2 94" xfId="1857"/>
    <cellStyle name="Normal 2 94 2" xfId="1858"/>
    <cellStyle name="Normal 2 95" xfId="1859"/>
    <cellStyle name="Normal 2 95 2" xfId="1860"/>
    <cellStyle name="Normal 2 96" xfId="1861"/>
    <cellStyle name="Normal 2 96 2" xfId="1862"/>
    <cellStyle name="Normal 2 97" xfId="1863"/>
    <cellStyle name="Normal 2 97 2" xfId="1864"/>
    <cellStyle name="Normal 2 98" xfId="1865"/>
    <cellStyle name="Normal 2 98 2" xfId="1866"/>
    <cellStyle name="Normal 2 99" xfId="1867"/>
    <cellStyle name="Normal 2 99 2" xfId="1868"/>
    <cellStyle name="Normal 2_(PRK 111601-111604) 20130401 Joint AAU - GJN 4 - BNL 5 - KTN 7" xfId="1869"/>
    <cellStyle name="Normal 20" xfId="1870"/>
    <cellStyle name="Normal 20 2" xfId="1871"/>
    <cellStyle name="Normal 20 2 2" xfId="1872"/>
    <cellStyle name="Normal 20 2 3" xfId="1873"/>
    <cellStyle name="Normal 20 2 4" xfId="1874"/>
    <cellStyle name="Normal 20 3" xfId="1875"/>
    <cellStyle name="Normal 20 3 2" xfId="1876"/>
    <cellStyle name="Normal 20 4" xfId="1877"/>
    <cellStyle name="Normal 20 5" xfId="1878"/>
    <cellStyle name="Normal 20 6" xfId="1879"/>
    <cellStyle name="Normal 20 7" xfId="3256"/>
    <cellStyle name="Normal 20_RAB_LOK_SPK_Tw_II_2010-2" xfId="1880"/>
    <cellStyle name="Normal 21" xfId="1881"/>
    <cellStyle name="Normal 21 2" xfId="1882"/>
    <cellStyle name="Normal 21 2 2" xfId="1883"/>
    <cellStyle name="Normal 21 3" xfId="3257"/>
    <cellStyle name="Normal 21_DATA DINGO &amp; IMG _OK" xfId="1884"/>
    <cellStyle name="Normal 22" xfId="1885"/>
    <cellStyle name="Normal 22 2" xfId="3258"/>
    <cellStyle name="Normal 23" xfId="1886"/>
    <cellStyle name="Normal 23 2" xfId="3259"/>
    <cellStyle name="Normal 24" xfId="1887"/>
    <cellStyle name="Normal 24 2" xfId="1888"/>
    <cellStyle name="Normal 24 2 2" xfId="1889"/>
    <cellStyle name="Normal 25" xfId="1890"/>
    <cellStyle name="Normal 25 2" xfId="1891"/>
    <cellStyle name="Normal 26" xfId="1892"/>
    <cellStyle name="Normal 27" xfId="1893"/>
    <cellStyle name="Normal 27 2" xfId="1894"/>
    <cellStyle name="Normal 27 2 2" xfId="1895"/>
    <cellStyle name="Normal 27 3" xfId="1896"/>
    <cellStyle name="Normal 28" xfId="1897"/>
    <cellStyle name="Normal 28 2" xfId="1898"/>
    <cellStyle name="Normal 28 2 2" xfId="1899"/>
    <cellStyle name="Normal 28_Book2" xfId="1900"/>
    <cellStyle name="Normal 29" xfId="1901"/>
    <cellStyle name="Normal 3" xfId="1902"/>
    <cellStyle name="Normal 3 2" xfId="1903"/>
    <cellStyle name="Normal 3 2 2" xfId="1904"/>
    <cellStyle name="Normal 3 2 2 2" xfId="1905"/>
    <cellStyle name="Normal 3 2_4_Pembangunan JTM Baru Penyulang CPU 5" xfId="1906"/>
    <cellStyle name="Normal 3 3" xfId="1907"/>
    <cellStyle name="Normal 3 3 2" xfId="1908"/>
    <cellStyle name="Normal 3 4" xfId="1909"/>
    <cellStyle name="Normal 3 4 2" xfId="1910"/>
    <cellStyle name="Normal 3 4 3" xfId="1911"/>
    <cellStyle name="Normal 3 48" xfId="1912"/>
    <cellStyle name="Normal 3 5" xfId="1913"/>
    <cellStyle name="Normal 3 5 2" xfId="1914"/>
    <cellStyle name="Normal 3 6" xfId="1915"/>
    <cellStyle name="Normal 3 7" xfId="1916"/>
    <cellStyle name="Normal 3 8" xfId="1917"/>
    <cellStyle name="Normal 3_1.2.1 SLM Pembangunan FEEDER BARU MDI 9 dan 10 2052011" xfId="1918"/>
    <cellStyle name="Normal 30" xfId="1919"/>
    <cellStyle name="Normal 30 2" xfId="1920"/>
    <cellStyle name="Normal 31" xfId="1921"/>
    <cellStyle name="Normal 31 2" xfId="1922"/>
    <cellStyle name="Normal 32" xfId="1923"/>
    <cellStyle name="Normal 32 2" xfId="1924"/>
    <cellStyle name="Normal 33" xfId="1925"/>
    <cellStyle name="Normal 34" xfId="1926"/>
    <cellStyle name="Normal 35" xfId="1927"/>
    <cellStyle name="Normal 35 2" xfId="1928"/>
    <cellStyle name="Normal 36" xfId="1929"/>
    <cellStyle name="Normal 36 2" xfId="1930"/>
    <cellStyle name="Normal 37" xfId="1931"/>
    <cellStyle name="Normal 37 2" xfId="1932"/>
    <cellStyle name="Normal 38" xfId="1933"/>
    <cellStyle name="Normal 38 2" xfId="1934"/>
    <cellStyle name="Normal 39" xfId="1935"/>
    <cellStyle name="Normal 39 2" xfId="1936"/>
    <cellStyle name="Normal 4" xfId="1937"/>
    <cellStyle name="Normal 4 2" xfId="1938"/>
    <cellStyle name="Normal 4 2 2" xfId="1939"/>
    <cellStyle name="Normal 4 3" xfId="1940"/>
    <cellStyle name="Normal 4 4" xfId="1941"/>
    <cellStyle name="Normal 4 5" xfId="2692"/>
    <cellStyle name="Normal 4_4_Pembangunan JTM Baru Penyulang CPU 5" xfId="1942"/>
    <cellStyle name="Normal 40" xfId="1943"/>
    <cellStyle name="Normal 40 2" xfId="1944"/>
    <cellStyle name="Normal 41" xfId="1945"/>
    <cellStyle name="Normal 41 2" xfId="1946"/>
    <cellStyle name="Normal 42" xfId="1947"/>
    <cellStyle name="Normal 42 2" xfId="1948"/>
    <cellStyle name="Normal 43" xfId="1949"/>
    <cellStyle name="Normal 44" xfId="1950"/>
    <cellStyle name="Normal 44 2" xfId="1951"/>
    <cellStyle name="Normal 45" xfId="1952"/>
    <cellStyle name="Normal 45 2" xfId="1953"/>
    <cellStyle name="Normal 46" xfId="1954"/>
    <cellStyle name="Normal 46 2" xfId="1955"/>
    <cellStyle name="Normal 47" xfId="1956"/>
    <cellStyle name="Normal 47 2" xfId="1957"/>
    <cellStyle name="Normal 48" xfId="1958"/>
    <cellStyle name="Normal 48 2" xfId="1959"/>
    <cellStyle name="Normal 49" xfId="1960"/>
    <cellStyle name="Normal 49 2" xfId="1961"/>
    <cellStyle name="Normal 5" xfId="1962"/>
    <cellStyle name="Normal 5 2" xfId="1963"/>
    <cellStyle name="Normal 5 2 2" xfId="1964"/>
    <cellStyle name="Normal 5 3" xfId="1965"/>
    <cellStyle name="Normal 5 4" xfId="1966"/>
    <cellStyle name="Normal 5 5" xfId="1967"/>
    <cellStyle name="Normal 5 6" xfId="1968"/>
    <cellStyle name="Normal 5 7" xfId="1969"/>
    <cellStyle name="Normal 5 8" xfId="1970"/>
    <cellStyle name="Normal 5 9" xfId="1971"/>
    <cellStyle name="Normal 5_1.2.2.1 SLM Pembangunan FEEDER BARU MDI 9 dan 10 2052011" xfId="1972"/>
    <cellStyle name="Normal 50" xfId="1973"/>
    <cellStyle name="Normal 50 2" xfId="1974"/>
    <cellStyle name="Normal 51" xfId="1975"/>
    <cellStyle name="Normal 52" xfId="1976"/>
    <cellStyle name="Normal 52 2" xfId="1977"/>
    <cellStyle name="Normal 53" xfId="1978"/>
    <cellStyle name="Normal 53 2" xfId="1979"/>
    <cellStyle name="Normal 54" xfId="1980"/>
    <cellStyle name="Normal 54 2" xfId="1981"/>
    <cellStyle name="Normal 55" xfId="1982"/>
    <cellStyle name="Normal 56" xfId="1983"/>
    <cellStyle name="Normal 56 2" xfId="1984"/>
    <cellStyle name="Normal 57" xfId="1985"/>
    <cellStyle name="Normal 58" xfId="1986"/>
    <cellStyle name="Normal 59" xfId="1987"/>
    <cellStyle name="Normal 6" xfId="1988"/>
    <cellStyle name="Normal 6 2" xfId="1989"/>
    <cellStyle name="Normal 6 2 2" xfId="1990"/>
    <cellStyle name="Normal 6 3" xfId="1991"/>
    <cellStyle name="Normal 6 3 2" xfId="1992"/>
    <cellStyle name="Normal 6 4" xfId="1993"/>
    <cellStyle name="Normal 6_1.2.2.1 SLM Pembangunan FEEDER BARU MDI 9 dan 10 2052011" xfId="1994"/>
    <cellStyle name="Normal 60" xfId="1995"/>
    <cellStyle name="Normal 61" xfId="1996"/>
    <cellStyle name="Normal 62" xfId="1997"/>
    <cellStyle name="Normal 63" xfId="1998"/>
    <cellStyle name="Normal 64" xfId="1999"/>
    <cellStyle name="Normal 65" xfId="2000"/>
    <cellStyle name="Normal 66" xfId="2001"/>
    <cellStyle name="Normal 67" xfId="2002"/>
    <cellStyle name="Normal 68" xfId="2003"/>
    <cellStyle name="Normal 69" xfId="2004"/>
    <cellStyle name="Normal 7" xfId="2005"/>
    <cellStyle name="Normal 7 2" xfId="2006"/>
    <cellStyle name="Normal 7 2 2" xfId="2007"/>
    <cellStyle name="Normal 7 3" xfId="2008"/>
    <cellStyle name="Normal 7 4" xfId="2009"/>
    <cellStyle name="Normal 7 5" xfId="2010"/>
    <cellStyle name="Normal 7_1.2.2.1 SLM Pembangunan FEEDER BARU MDI 9 dan 10 2052011" xfId="2011"/>
    <cellStyle name="Normal 70" xfId="2012"/>
    <cellStyle name="Normal 71" xfId="2013"/>
    <cellStyle name="Normal 72" xfId="2014"/>
    <cellStyle name="Normal 73" xfId="2015"/>
    <cellStyle name="Normal 74" xfId="2016"/>
    <cellStyle name="Normal 75" xfId="2017"/>
    <cellStyle name="Normal 76" xfId="2018"/>
    <cellStyle name="Normal 77" xfId="2019"/>
    <cellStyle name="Normal 78" xfId="2020"/>
    <cellStyle name="Normal 79" xfId="2021"/>
    <cellStyle name="Normal 8" xfId="2022"/>
    <cellStyle name="Normal 8 2" xfId="2023"/>
    <cellStyle name="Normal 8 2 2" xfId="3261"/>
    <cellStyle name="Normal 8 3" xfId="2024"/>
    <cellStyle name="Normal 8 4" xfId="3260"/>
    <cellStyle name="Normal 8_(PRK 111601-111604) 20130401 Joint AAU - GJN 4 - BNL 5 - KTN 7" xfId="2025"/>
    <cellStyle name="Normal 80" xfId="2026"/>
    <cellStyle name="Normal 81" xfId="2027"/>
    <cellStyle name="Normal 82" xfId="2028"/>
    <cellStyle name="Normal 83" xfId="2029"/>
    <cellStyle name="Normal 84" xfId="2030"/>
    <cellStyle name="Normal 85" xfId="2031"/>
    <cellStyle name="Normal 86" xfId="2032"/>
    <cellStyle name="Normal 86 2" xfId="2033"/>
    <cellStyle name="Normal 87" xfId="2034"/>
    <cellStyle name="Normal 87 2" xfId="2035"/>
    <cellStyle name="Normal 87 2 2" xfId="2036"/>
    <cellStyle name="Normal 87 3" xfId="2037"/>
    <cellStyle name="Normal 88" xfId="2038"/>
    <cellStyle name="Normal 88 2" xfId="2039"/>
    <cellStyle name="Normal 89" xfId="2040"/>
    <cellStyle name="Normal 89 2" xfId="2041"/>
    <cellStyle name="Normal 9" xfId="2042"/>
    <cellStyle name="Normal 9 2" xfId="2043"/>
    <cellStyle name="Normal 9 2 2" xfId="2044"/>
    <cellStyle name="Normal 9 2 2 2" xfId="2045"/>
    <cellStyle name="Normal 9 2 2 2 2" xfId="3265"/>
    <cellStyle name="Normal 9 2 2 3" xfId="2046"/>
    <cellStyle name="Normal 9 2 2 3 2" xfId="3266"/>
    <cellStyle name="Normal 9 2 2 4" xfId="2047"/>
    <cellStyle name="Normal 9 2 2 4 2" xfId="3267"/>
    <cellStyle name="Normal 9 2 2 5" xfId="3264"/>
    <cellStyle name="Normal 9 2 3" xfId="2048"/>
    <cellStyle name="Normal 9 2 3 2" xfId="2049"/>
    <cellStyle name="Normal 9 2 3 2 2" xfId="2050"/>
    <cellStyle name="Normal 9 2 3 2 2 2" xfId="2051"/>
    <cellStyle name="Normal 9 2 3 2 2 2 2" xfId="3271"/>
    <cellStyle name="Normal 9 2 3 2 2 3" xfId="2052"/>
    <cellStyle name="Normal 9 2 3 2 2 3 2" xfId="3272"/>
    <cellStyle name="Normal 9 2 3 2 2 4" xfId="2053"/>
    <cellStyle name="Normal 9 2 3 2 2 4 2" xfId="3273"/>
    <cellStyle name="Normal 9 2 3 2 2 5" xfId="2054"/>
    <cellStyle name="Normal 9 2 3 2 2 5 2" xfId="3274"/>
    <cellStyle name="Normal 9 2 3 2 2 6" xfId="3270"/>
    <cellStyle name="Normal 9 2 3 2 3" xfId="2055"/>
    <cellStyle name="Normal 9 2 3 2 3 2" xfId="2056"/>
    <cellStyle name="Normal 9 2 3 2 3 2 2" xfId="3276"/>
    <cellStyle name="Normal 9 2 3 2 3 3" xfId="2057"/>
    <cellStyle name="Normal 9 2 3 2 3 3 2" xfId="3277"/>
    <cellStyle name="Normal 9 2 3 2 3 4" xfId="2058"/>
    <cellStyle name="Normal 9 2 3 2 3 4 2" xfId="3278"/>
    <cellStyle name="Normal 9 2 3 2 3 5" xfId="3275"/>
    <cellStyle name="Normal 9 2 3 2 4" xfId="2059"/>
    <cellStyle name="Normal 9 2 3 2 4 2" xfId="3279"/>
    <cellStyle name="Normal 9 2 3 2 5" xfId="2060"/>
    <cellStyle name="Normal 9 2 3 2 5 2" xfId="3280"/>
    <cellStyle name="Normal 9 2 3 2 6" xfId="2061"/>
    <cellStyle name="Normal 9 2 3 2 6 2" xfId="3281"/>
    <cellStyle name="Normal 9 2 3 2 7" xfId="3269"/>
    <cellStyle name="Normal 9 2 3 2_PETA POHON LITA TRW I 2010" xfId="2062"/>
    <cellStyle name="Normal 9 2 3 3" xfId="2063"/>
    <cellStyle name="Normal 9 2 3 3 2" xfId="3282"/>
    <cellStyle name="Normal 9 2 3 4" xfId="2064"/>
    <cellStyle name="Normal 9 2 3 4 2" xfId="3283"/>
    <cellStyle name="Normal 9 2 3 5" xfId="2065"/>
    <cellStyle name="Normal 9 2 3 5 2" xfId="3284"/>
    <cellStyle name="Normal 9 2 3 6" xfId="3268"/>
    <cellStyle name="Normal 9 2 3_FORMAT PETA&amp;LOKASI RABAS2 JUNI 2010" xfId="2066"/>
    <cellStyle name="Normal 9 2 4" xfId="2067"/>
    <cellStyle name="Normal 9 2 4 2" xfId="3285"/>
    <cellStyle name="Normal 9 2 5" xfId="2068"/>
    <cellStyle name="Normal 9 2 5 2" xfId="3286"/>
    <cellStyle name="Normal 9 2 6" xfId="2069"/>
    <cellStyle name="Normal 9 2 6 2" xfId="3287"/>
    <cellStyle name="Normal 9 2 7" xfId="3263"/>
    <cellStyle name="Normal 9 2_ENTRI RABAS-RABAS TRW IV_LT_qq" xfId="2070"/>
    <cellStyle name="Normal 9 3" xfId="2071"/>
    <cellStyle name="Normal 9 3 2" xfId="3288"/>
    <cellStyle name="Normal 9 4" xfId="2072"/>
    <cellStyle name="Normal 9 4 2" xfId="3289"/>
    <cellStyle name="Normal 9 5" xfId="2073"/>
    <cellStyle name="Normal 9 5 2" xfId="3290"/>
    <cellStyle name="Normal 9 6" xfId="2074"/>
    <cellStyle name="Normal 9 6 2" xfId="2075"/>
    <cellStyle name="Normal 9 7" xfId="2076"/>
    <cellStyle name="Normal 9 8" xfId="3262"/>
    <cellStyle name="Normal 9_4_Pembangunan JTM Baru Penyulang CPU 5" xfId="2077"/>
    <cellStyle name="Normal 90" xfId="2078"/>
    <cellStyle name="Normal 90 2" xfId="2079"/>
    <cellStyle name="Normal 91" xfId="2080"/>
    <cellStyle name="Normal 91 2" xfId="2081"/>
    <cellStyle name="Normal 92" xfId="2082"/>
    <cellStyle name="Normal 93" xfId="2083"/>
    <cellStyle name="Normal 94" xfId="2084"/>
    <cellStyle name="Normal 94 2" xfId="2085"/>
    <cellStyle name="Normal 95" xfId="2086"/>
    <cellStyle name="Normal 96" xfId="2087"/>
    <cellStyle name="Normal 97" xfId="2088"/>
    <cellStyle name="Normal 98" xfId="2089"/>
    <cellStyle name="Normal 99" xfId="2090"/>
    <cellStyle name="Note" xfId="2091" builtinId="10" customBuiltin="1"/>
    <cellStyle name="Note 10" xfId="2092"/>
    <cellStyle name="Note 10 2" xfId="2093"/>
    <cellStyle name="Note 10 2 2" xfId="2094"/>
    <cellStyle name="Note 10 3" xfId="2095"/>
    <cellStyle name="Note 10_TRAFO" xfId="2096"/>
    <cellStyle name="Note 11" xfId="2097"/>
    <cellStyle name="Note 11 2" xfId="2098"/>
    <cellStyle name="Note 11 2 2" xfId="2099"/>
    <cellStyle name="Note 11 3" xfId="2100"/>
    <cellStyle name="Note 11_TRAFO" xfId="2101"/>
    <cellStyle name="Note 12" xfId="2102"/>
    <cellStyle name="Note 12 2" xfId="2103"/>
    <cellStyle name="Note 12 2 2" xfId="2104"/>
    <cellStyle name="Note 12 3" xfId="2105"/>
    <cellStyle name="Note 12_TRAFO" xfId="2106"/>
    <cellStyle name="Note 13" xfId="2107"/>
    <cellStyle name="Note 13 2" xfId="2108"/>
    <cellStyle name="Note 13 2 2" xfId="2109"/>
    <cellStyle name="Note 13 3" xfId="2110"/>
    <cellStyle name="Note 13_TRAFO" xfId="2111"/>
    <cellStyle name="Note 14" xfId="2112"/>
    <cellStyle name="Note 14 2" xfId="2113"/>
    <cellStyle name="Note 14 2 2" xfId="2114"/>
    <cellStyle name="Note 14 3" xfId="2115"/>
    <cellStyle name="Note 14_TRAFO" xfId="2116"/>
    <cellStyle name="Note 15" xfId="2117"/>
    <cellStyle name="Note 15 2" xfId="2118"/>
    <cellStyle name="Note 15 2 2" xfId="2119"/>
    <cellStyle name="Note 15 3" xfId="2120"/>
    <cellStyle name="Note 15_TRAFO" xfId="2121"/>
    <cellStyle name="Note 16" xfId="2122"/>
    <cellStyle name="Note 16 2" xfId="2123"/>
    <cellStyle name="Note 16 2 2" xfId="2124"/>
    <cellStyle name="Note 16 3" xfId="2125"/>
    <cellStyle name="Note 16 4" xfId="3291"/>
    <cellStyle name="Note 16_TRAFO" xfId="2126"/>
    <cellStyle name="Note 17" xfId="2127"/>
    <cellStyle name="Note 17 2" xfId="2128"/>
    <cellStyle name="Note 17 2 2" xfId="2129"/>
    <cellStyle name="Note 17 3" xfId="2130"/>
    <cellStyle name="Note 17 4" xfId="3292"/>
    <cellStyle name="Note 17_TRAFO" xfId="2131"/>
    <cellStyle name="Note 18" xfId="2132"/>
    <cellStyle name="Note 18 2" xfId="2133"/>
    <cellStyle name="Note 18 2 2" xfId="2134"/>
    <cellStyle name="Note 18 3" xfId="2135"/>
    <cellStyle name="Note 18 4" xfId="3293"/>
    <cellStyle name="Note 18_TRAFO" xfId="2136"/>
    <cellStyle name="Note 19" xfId="2137"/>
    <cellStyle name="Note 19 2" xfId="2138"/>
    <cellStyle name="Note 19 2 2" xfId="2139"/>
    <cellStyle name="Note 19 3" xfId="2140"/>
    <cellStyle name="Note 19 4" xfId="3294"/>
    <cellStyle name="Note 19_TRAFO" xfId="2141"/>
    <cellStyle name="Note 2" xfId="2142"/>
    <cellStyle name="Note 2 2" xfId="2143"/>
    <cellStyle name="Note 2 2 2" xfId="2144"/>
    <cellStyle name="Note 2 3" xfId="2145"/>
    <cellStyle name="Note 2 3 2" xfId="2146"/>
    <cellStyle name="Note 2 4" xfId="2147"/>
    <cellStyle name="Note 2_TRAFO" xfId="2148"/>
    <cellStyle name="Note 20" xfId="2149"/>
    <cellStyle name="Note 20 2" xfId="2150"/>
    <cellStyle name="Note 20 2 2" xfId="2151"/>
    <cellStyle name="Note 20 3" xfId="2152"/>
    <cellStyle name="Note 20 4" xfId="3295"/>
    <cellStyle name="Note 20_TRAFO" xfId="2153"/>
    <cellStyle name="Note 21" xfId="2154"/>
    <cellStyle name="Note 21 2" xfId="2155"/>
    <cellStyle name="Note 21 2 2" xfId="2156"/>
    <cellStyle name="Note 21 3" xfId="2157"/>
    <cellStyle name="Note 21 4" xfId="3296"/>
    <cellStyle name="Note 21_TRAFO" xfId="2158"/>
    <cellStyle name="Note 22" xfId="2159"/>
    <cellStyle name="Note 22 2" xfId="2160"/>
    <cellStyle name="Note 22 2 2" xfId="2161"/>
    <cellStyle name="Note 22 3" xfId="2162"/>
    <cellStyle name="Note 22 4" xfId="3297"/>
    <cellStyle name="Note 22_TRAFO" xfId="2163"/>
    <cellStyle name="Note 23" xfId="2164"/>
    <cellStyle name="Note 23 2" xfId="2165"/>
    <cellStyle name="Note 23 2 2" xfId="2166"/>
    <cellStyle name="Note 23 3" xfId="2167"/>
    <cellStyle name="Note 23 4" xfId="3298"/>
    <cellStyle name="Note 23_TRAFO" xfId="2168"/>
    <cellStyle name="Note 24" xfId="2169"/>
    <cellStyle name="Note 24 2" xfId="2170"/>
    <cellStyle name="Note 24 2 2" xfId="2171"/>
    <cellStyle name="Note 24 3" xfId="2172"/>
    <cellStyle name="Note 24 4" xfId="3299"/>
    <cellStyle name="Note 24_TRAFO" xfId="2173"/>
    <cellStyle name="Note 25" xfId="2174"/>
    <cellStyle name="Note 25 2" xfId="2175"/>
    <cellStyle name="Note 25 2 2" xfId="2176"/>
    <cellStyle name="Note 25 3" xfId="2177"/>
    <cellStyle name="Note 25 4" xfId="3300"/>
    <cellStyle name="Note 25_TRAFO" xfId="2178"/>
    <cellStyle name="Note 26" xfId="2179"/>
    <cellStyle name="Note 26 2" xfId="2180"/>
    <cellStyle name="Note 26 2 2" xfId="2181"/>
    <cellStyle name="Note 26 3" xfId="2182"/>
    <cellStyle name="Note 26 4" xfId="3301"/>
    <cellStyle name="Note 26_TRAFO" xfId="2183"/>
    <cellStyle name="Note 27" xfId="2184"/>
    <cellStyle name="Note 27 2" xfId="2185"/>
    <cellStyle name="Note 27 2 2" xfId="2186"/>
    <cellStyle name="Note 27 3" xfId="2187"/>
    <cellStyle name="Note 27 4" xfId="3302"/>
    <cellStyle name="Note 27_TRAFO" xfId="2188"/>
    <cellStyle name="Note 28" xfId="2189"/>
    <cellStyle name="Note 28 2" xfId="2190"/>
    <cellStyle name="Note 28 2 2" xfId="2191"/>
    <cellStyle name="Note 28 3" xfId="2192"/>
    <cellStyle name="Note 28 4" xfId="3303"/>
    <cellStyle name="Note 28_TRAFO" xfId="2193"/>
    <cellStyle name="Note 29" xfId="2194"/>
    <cellStyle name="Note 29 2" xfId="2195"/>
    <cellStyle name="Note 29 2 2" xfId="2196"/>
    <cellStyle name="Note 29 3" xfId="2197"/>
    <cellStyle name="Note 29 4" xfId="3304"/>
    <cellStyle name="Note 29_TRAFO" xfId="2198"/>
    <cellStyle name="Note 3" xfId="2199"/>
    <cellStyle name="Note 3 2" xfId="2200"/>
    <cellStyle name="Note 3 2 2" xfId="2201"/>
    <cellStyle name="Note 3 3" xfId="2202"/>
    <cellStyle name="Note 3_TRAFO" xfId="2203"/>
    <cellStyle name="Note 30" xfId="2204"/>
    <cellStyle name="Note 30 2" xfId="2205"/>
    <cellStyle name="Note 30 2 2" xfId="2206"/>
    <cellStyle name="Note 30 3" xfId="2207"/>
    <cellStyle name="Note 30 4" xfId="3305"/>
    <cellStyle name="Note 30_TRAFO" xfId="2208"/>
    <cellStyle name="Note 31" xfId="2209"/>
    <cellStyle name="Note 31 2" xfId="2210"/>
    <cellStyle name="Note 31 2 2" xfId="2211"/>
    <cellStyle name="Note 31 3" xfId="2212"/>
    <cellStyle name="Note 31 4" xfId="3306"/>
    <cellStyle name="Note 31_TRAFO" xfId="2213"/>
    <cellStyle name="Note 32" xfId="2214"/>
    <cellStyle name="Note 32 2" xfId="2215"/>
    <cellStyle name="Note 32 2 2" xfId="2216"/>
    <cellStyle name="Note 32 3" xfId="2217"/>
    <cellStyle name="Note 32 4" xfId="3307"/>
    <cellStyle name="Note 32_TRAFO" xfId="2218"/>
    <cellStyle name="Note 33" xfId="2219"/>
    <cellStyle name="Note 33 2" xfId="2220"/>
    <cellStyle name="Note 33 2 2" xfId="2221"/>
    <cellStyle name="Note 33 3" xfId="2222"/>
    <cellStyle name="Note 33 4" xfId="3308"/>
    <cellStyle name="Note 33_TRAFO" xfId="2223"/>
    <cellStyle name="Note 34" xfId="2224"/>
    <cellStyle name="Note 34 2" xfId="2225"/>
    <cellStyle name="Note 34 2 2" xfId="2226"/>
    <cellStyle name="Note 34 3" xfId="2227"/>
    <cellStyle name="Note 34 4" xfId="3309"/>
    <cellStyle name="Note 34_TRAFO" xfId="2228"/>
    <cellStyle name="Note 35" xfId="2229"/>
    <cellStyle name="Note 35 2" xfId="2230"/>
    <cellStyle name="Note 35 2 2" xfId="2231"/>
    <cellStyle name="Note 35 3" xfId="2232"/>
    <cellStyle name="Note 35 4" xfId="3310"/>
    <cellStyle name="Note 35_TRAFO" xfId="2233"/>
    <cellStyle name="Note 36" xfId="2234"/>
    <cellStyle name="Note 36 2" xfId="2235"/>
    <cellStyle name="Note 36 2 2" xfId="2236"/>
    <cellStyle name="Note 36 3" xfId="2237"/>
    <cellStyle name="Note 36 4" xfId="3311"/>
    <cellStyle name="Note 36_TRAFO" xfId="2238"/>
    <cellStyle name="Note 37" xfId="2239"/>
    <cellStyle name="Note 37 2" xfId="2240"/>
    <cellStyle name="Note 37 2 2" xfId="2241"/>
    <cellStyle name="Note 37 3" xfId="2242"/>
    <cellStyle name="Note 37 4" xfId="3312"/>
    <cellStyle name="Note 37_TRAFO" xfId="2243"/>
    <cellStyle name="Note 38" xfId="2244"/>
    <cellStyle name="Note 38 2" xfId="2245"/>
    <cellStyle name="Note 38 2 2" xfId="2246"/>
    <cellStyle name="Note 38 3" xfId="2247"/>
    <cellStyle name="Note 38 4" xfId="3313"/>
    <cellStyle name="Note 38_TRAFO" xfId="2248"/>
    <cellStyle name="Note 39" xfId="2249"/>
    <cellStyle name="Note 39 2" xfId="2250"/>
    <cellStyle name="Note 39 2 2" xfId="2251"/>
    <cellStyle name="Note 39 3" xfId="2252"/>
    <cellStyle name="Note 39 4" xfId="3314"/>
    <cellStyle name="Note 39_TRAFO" xfId="2253"/>
    <cellStyle name="Note 4" xfId="2254"/>
    <cellStyle name="Note 4 2" xfId="2255"/>
    <cellStyle name="Note 4 2 2" xfId="2256"/>
    <cellStyle name="Note 4 3" xfId="2257"/>
    <cellStyle name="Note 4_TRAFO" xfId="2258"/>
    <cellStyle name="Note 40" xfId="2259"/>
    <cellStyle name="Note 40 2" xfId="2260"/>
    <cellStyle name="Note 40 2 2" xfId="2261"/>
    <cellStyle name="Note 40 3" xfId="2262"/>
    <cellStyle name="Note 40 4" xfId="3315"/>
    <cellStyle name="Note 40_TRAFO" xfId="2263"/>
    <cellStyle name="Note 41" xfId="2264"/>
    <cellStyle name="Note 41 2" xfId="2265"/>
    <cellStyle name="Note 41 2 2" xfId="2266"/>
    <cellStyle name="Note 41 3" xfId="2267"/>
    <cellStyle name="Note 41 4" xfId="3316"/>
    <cellStyle name="Note 41_TRAFO" xfId="2268"/>
    <cellStyle name="Note 42" xfId="2269"/>
    <cellStyle name="Note 42 2" xfId="2270"/>
    <cellStyle name="Note 42 2 2" xfId="2271"/>
    <cellStyle name="Note 42 3" xfId="2272"/>
    <cellStyle name="Note 42 4" xfId="3317"/>
    <cellStyle name="Note 42_TRAFO" xfId="2273"/>
    <cellStyle name="Note 43" xfId="2274"/>
    <cellStyle name="Note 43 2" xfId="2275"/>
    <cellStyle name="Note 43 2 2" xfId="2276"/>
    <cellStyle name="Note 43 3" xfId="2277"/>
    <cellStyle name="Note 43 4" xfId="3318"/>
    <cellStyle name="Note 43_TRAFO" xfId="2278"/>
    <cellStyle name="Note 44" xfId="2279"/>
    <cellStyle name="Note 44 2" xfId="2280"/>
    <cellStyle name="Note 44 2 2" xfId="2281"/>
    <cellStyle name="Note 44 3" xfId="2282"/>
    <cellStyle name="Note 44 4" xfId="3319"/>
    <cellStyle name="Note 44_TRAFO" xfId="2283"/>
    <cellStyle name="Note 45" xfId="2284"/>
    <cellStyle name="Note 45 2" xfId="2285"/>
    <cellStyle name="Note 45 2 2" xfId="2286"/>
    <cellStyle name="Note 45 3" xfId="2287"/>
    <cellStyle name="Note 45 4" xfId="3320"/>
    <cellStyle name="Note 45_TRAFO" xfId="2288"/>
    <cellStyle name="Note 46" xfId="2289"/>
    <cellStyle name="Note 46 2" xfId="2290"/>
    <cellStyle name="Note 46 2 2" xfId="2291"/>
    <cellStyle name="Note 46 3" xfId="2292"/>
    <cellStyle name="Note 46 4" xfId="3321"/>
    <cellStyle name="Note 46_TRAFO" xfId="2293"/>
    <cellStyle name="Note 47" xfId="2294"/>
    <cellStyle name="Note 47 2" xfId="2295"/>
    <cellStyle name="Note 47 2 2" xfId="2296"/>
    <cellStyle name="Note 47 3" xfId="2297"/>
    <cellStyle name="Note 47 4" xfId="3322"/>
    <cellStyle name="Note 47_TRAFO" xfId="2298"/>
    <cellStyle name="Note 48" xfId="2299"/>
    <cellStyle name="Note 48 2" xfId="2300"/>
    <cellStyle name="Note 48 2 2" xfId="2301"/>
    <cellStyle name="Note 48 3" xfId="2302"/>
    <cellStyle name="Note 48 4" xfId="3323"/>
    <cellStyle name="Note 48_TRAFO" xfId="2303"/>
    <cellStyle name="Note 49" xfId="2304"/>
    <cellStyle name="Note 49 2" xfId="2305"/>
    <cellStyle name="Note 49 2 2" xfId="2306"/>
    <cellStyle name="Note 49 3" xfId="2307"/>
    <cellStyle name="Note 49 4" xfId="3324"/>
    <cellStyle name="Note 49_TRAFO" xfId="2308"/>
    <cellStyle name="Note 5" xfId="2309"/>
    <cellStyle name="Note 5 2" xfId="2310"/>
    <cellStyle name="Note 5 2 2" xfId="2311"/>
    <cellStyle name="Note 5 3" xfId="2312"/>
    <cellStyle name="Note 5_TRAFO" xfId="2313"/>
    <cellStyle name="Note 50" xfId="2314"/>
    <cellStyle name="Note 50 2" xfId="2315"/>
    <cellStyle name="Note 50 2 2" xfId="2316"/>
    <cellStyle name="Note 50 3" xfId="2317"/>
    <cellStyle name="Note 50 4" xfId="3325"/>
    <cellStyle name="Note 50_TRAFO" xfId="2318"/>
    <cellStyle name="Note 51" xfId="2319"/>
    <cellStyle name="Note 51 2" xfId="2320"/>
    <cellStyle name="Note 51 2 2" xfId="2321"/>
    <cellStyle name="Note 51 3" xfId="2322"/>
    <cellStyle name="Note 51 4" xfId="3326"/>
    <cellStyle name="Note 51_TRAFO" xfId="2323"/>
    <cellStyle name="Note 52" xfId="2324"/>
    <cellStyle name="Note 52 2" xfId="2325"/>
    <cellStyle name="Note 52 2 2" xfId="2326"/>
    <cellStyle name="Note 52 3" xfId="2327"/>
    <cellStyle name="Note 52 4" xfId="3327"/>
    <cellStyle name="Note 52_TRAFO" xfId="2328"/>
    <cellStyle name="Note 53" xfId="2329"/>
    <cellStyle name="Note 53 2" xfId="2330"/>
    <cellStyle name="Note 53 2 2" xfId="2331"/>
    <cellStyle name="Note 53 3" xfId="2332"/>
    <cellStyle name="Note 53 4" xfId="3328"/>
    <cellStyle name="Note 53_TRAFO" xfId="2333"/>
    <cellStyle name="Note 54" xfId="2334"/>
    <cellStyle name="Note 54 2" xfId="2335"/>
    <cellStyle name="Note 54 2 2" xfId="2336"/>
    <cellStyle name="Note 54 3" xfId="2337"/>
    <cellStyle name="Note 54 4" xfId="3329"/>
    <cellStyle name="Note 54_TRAFO" xfId="2338"/>
    <cellStyle name="Note 55" xfId="2339"/>
    <cellStyle name="Note 55 2" xfId="2340"/>
    <cellStyle name="Note 55 2 2" xfId="2341"/>
    <cellStyle name="Note 55 3" xfId="2342"/>
    <cellStyle name="Note 55 4" xfId="3330"/>
    <cellStyle name="Note 55_TRAFO" xfId="2343"/>
    <cellStyle name="Note 56" xfId="2344"/>
    <cellStyle name="Note 56 2" xfId="2345"/>
    <cellStyle name="Note 56 2 2" xfId="2346"/>
    <cellStyle name="Note 56 3" xfId="2347"/>
    <cellStyle name="Note 56 4" xfId="3331"/>
    <cellStyle name="Note 56_TRAFO" xfId="2348"/>
    <cellStyle name="Note 57" xfId="2349"/>
    <cellStyle name="Note 57 2" xfId="2350"/>
    <cellStyle name="Note 57 2 2" xfId="2351"/>
    <cellStyle name="Note 57 3" xfId="2352"/>
    <cellStyle name="Note 57 4" xfId="3332"/>
    <cellStyle name="Note 57_TRAFO" xfId="2353"/>
    <cellStyle name="Note 58" xfId="2354"/>
    <cellStyle name="Note 58 2" xfId="2355"/>
    <cellStyle name="Note 58 2 2" xfId="2356"/>
    <cellStyle name="Note 58 3" xfId="2357"/>
    <cellStyle name="Note 58 4" xfId="3333"/>
    <cellStyle name="Note 58_TRAFO" xfId="2358"/>
    <cellStyle name="Note 59" xfId="2359"/>
    <cellStyle name="Note 59 2" xfId="2360"/>
    <cellStyle name="Note 59 2 2" xfId="2361"/>
    <cellStyle name="Note 59 3" xfId="2362"/>
    <cellStyle name="Note 59 4" xfId="3334"/>
    <cellStyle name="Note 59_TRAFO" xfId="2363"/>
    <cellStyle name="Note 6" xfId="2364"/>
    <cellStyle name="Note 6 2" xfId="2365"/>
    <cellStyle name="Note 6 2 2" xfId="2366"/>
    <cellStyle name="Note 6 3" xfId="2367"/>
    <cellStyle name="Note 6_TRAFO" xfId="2368"/>
    <cellStyle name="Note 60" xfId="2369"/>
    <cellStyle name="Note 60 2" xfId="2370"/>
    <cellStyle name="Note 60 2 2" xfId="2371"/>
    <cellStyle name="Note 60 3" xfId="2372"/>
    <cellStyle name="Note 60 4" xfId="3335"/>
    <cellStyle name="Note 60_TRAFO" xfId="2373"/>
    <cellStyle name="Note 61" xfId="2374"/>
    <cellStyle name="Note 61 2" xfId="2375"/>
    <cellStyle name="Note 61 2 2" xfId="2376"/>
    <cellStyle name="Note 61 3" xfId="2377"/>
    <cellStyle name="Note 61 4" xfId="3336"/>
    <cellStyle name="Note 61_TRAFO" xfId="2378"/>
    <cellStyle name="Note 62" xfId="2379"/>
    <cellStyle name="Note 62 2" xfId="2380"/>
    <cellStyle name="Note 62 2 2" xfId="2381"/>
    <cellStyle name="Note 62 3" xfId="2382"/>
    <cellStyle name="Note 62 4" xfId="3337"/>
    <cellStyle name="Note 62_TRAFO" xfId="2383"/>
    <cellStyle name="Note 63" xfId="2384"/>
    <cellStyle name="Note 63 2" xfId="2385"/>
    <cellStyle name="Note 63 2 2" xfId="2386"/>
    <cellStyle name="Note 63 3" xfId="2387"/>
    <cellStyle name="Note 63 4" xfId="3338"/>
    <cellStyle name="Note 63_TRAFO" xfId="2388"/>
    <cellStyle name="Note 64" xfId="2389"/>
    <cellStyle name="Note 64 2" xfId="2390"/>
    <cellStyle name="Note 64 2 2" xfId="2391"/>
    <cellStyle name="Note 64 3" xfId="2392"/>
    <cellStyle name="Note 64 4" xfId="3339"/>
    <cellStyle name="Note 64_TRAFO" xfId="2393"/>
    <cellStyle name="Note 65" xfId="2394"/>
    <cellStyle name="Note 65 2" xfId="2395"/>
    <cellStyle name="Note 65 2 2" xfId="2396"/>
    <cellStyle name="Note 65 3" xfId="2397"/>
    <cellStyle name="Note 65 4" xfId="3340"/>
    <cellStyle name="Note 65_TRAFO" xfId="2398"/>
    <cellStyle name="Note 66" xfId="2399"/>
    <cellStyle name="Note 66 2" xfId="2400"/>
    <cellStyle name="Note 66 2 2" xfId="2401"/>
    <cellStyle name="Note 66 3" xfId="2402"/>
    <cellStyle name="Note 66 4" xfId="3341"/>
    <cellStyle name="Note 66_TRAFO" xfId="2403"/>
    <cellStyle name="Note 67" xfId="2404"/>
    <cellStyle name="Note 67 2" xfId="2405"/>
    <cellStyle name="Note 67 2 2" xfId="2406"/>
    <cellStyle name="Note 67 3" xfId="2407"/>
    <cellStyle name="Note 67 4" xfId="3342"/>
    <cellStyle name="Note 67_TRAFO" xfId="2408"/>
    <cellStyle name="Note 68" xfId="2409"/>
    <cellStyle name="Note 68 2" xfId="2410"/>
    <cellStyle name="Note 68 2 2" xfId="2411"/>
    <cellStyle name="Note 68 3" xfId="2412"/>
    <cellStyle name="Note 68 4" xfId="3343"/>
    <cellStyle name="Note 68_TRAFO" xfId="2413"/>
    <cellStyle name="Note 69" xfId="2414"/>
    <cellStyle name="Note 69 2" xfId="2415"/>
    <cellStyle name="Note 69 2 2" xfId="2416"/>
    <cellStyle name="Note 69 3" xfId="2417"/>
    <cellStyle name="Note 69 4" xfId="3344"/>
    <cellStyle name="Note 69_TRAFO" xfId="2418"/>
    <cellStyle name="Note 7" xfId="2419"/>
    <cellStyle name="Note 7 2" xfId="2420"/>
    <cellStyle name="Note 7 2 2" xfId="2421"/>
    <cellStyle name="Note 7 3" xfId="2422"/>
    <cellStyle name="Note 7_TRAFO" xfId="2423"/>
    <cellStyle name="Note 70" xfId="2424"/>
    <cellStyle name="Note 70 2" xfId="2425"/>
    <cellStyle name="Note 70 2 2" xfId="2426"/>
    <cellStyle name="Note 70 3" xfId="2427"/>
    <cellStyle name="Note 70 4" xfId="3345"/>
    <cellStyle name="Note 70_TRAFO" xfId="2428"/>
    <cellStyle name="Note 71" xfId="2429"/>
    <cellStyle name="Note 71 2" xfId="2430"/>
    <cellStyle name="Note 71 2 2" xfId="2431"/>
    <cellStyle name="Note 71 3" xfId="2432"/>
    <cellStyle name="Note 71 4" xfId="3346"/>
    <cellStyle name="Note 71_TRAFO" xfId="2433"/>
    <cellStyle name="Note 72" xfId="2434"/>
    <cellStyle name="Note 72 2" xfId="2435"/>
    <cellStyle name="Note 72 2 2" xfId="2436"/>
    <cellStyle name="Note 72 3" xfId="2437"/>
    <cellStyle name="Note 72 4" xfId="3347"/>
    <cellStyle name="Note 72_TRAFO" xfId="2438"/>
    <cellStyle name="Note 73" xfId="2439"/>
    <cellStyle name="Note 73 2" xfId="2440"/>
    <cellStyle name="Note 73 2 2" xfId="2441"/>
    <cellStyle name="Note 73 3" xfId="2442"/>
    <cellStyle name="Note 73 4" xfId="3348"/>
    <cellStyle name="Note 73_TRAFO" xfId="2443"/>
    <cellStyle name="Note 74" xfId="2444"/>
    <cellStyle name="Note 74 2" xfId="2445"/>
    <cellStyle name="Note 74 2 2" xfId="2446"/>
    <cellStyle name="Note 74 3" xfId="2447"/>
    <cellStyle name="Note 74 4" xfId="3349"/>
    <cellStyle name="Note 74_TRAFO" xfId="2448"/>
    <cellStyle name="Note 75" xfId="2449"/>
    <cellStyle name="Note 75 2" xfId="2450"/>
    <cellStyle name="Note 75 2 2" xfId="2451"/>
    <cellStyle name="Note 75 3" xfId="2452"/>
    <cellStyle name="Note 75 4" xfId="3350"/>
    <cellStyle name="Note 75_TRAFO" xfId="2453"/>
    <cellStyle name="Note 76" xfId="2454"/>
    <cellStyle name="Note 76 2" xfId="2455"/>
    <cellStyle name="Note 76 2 2" xfId="2456"/>
    <cellStyle name="Note 76 3" xfId="2457"/>
    <cellStyle name="Note 76 4" xfId="3351"/>
    <cellStyle name="Note 76_TRAFO" xfId="2458"/>
    <cellStyle name="Note 77" xfId="2459"/>
    <cellStyle name="Note 77 2" xfId="2460"/>
    <cellStyle name="Note 77 2 2" xfId="2461"/>
    <cellStyle name="Note 77 3" xfId="2462"/>
    <cellStyle name="Note 77 4" xfId="3352"/>
    <cellStyle name="Note 77_TRAFO" xfId="2463"/>
    <cellStyle name="Note 78" xfId="2464"/>
    <cellStyle name="Note 78 2" xfId="2465"/>
    <cellStyle name="Note 78 2 2" xfId="2466"/>
    <cellStyle name="Note 78 3" xfId="2467"/>
    <cellStyle name="Note 78 4" xfId="3353"/>
    <cellStyle name="Note 78_TRAFO" xfId="2468"/>
    <cellStyle name="Note 8" xfId="2469"/>
    <cellStyle name="Note 8 2" xfId="2470"/>
    <cellStyle name="Note 8 2 2" xfId="2471"/>
    <cellStyle name="Note 8 3" xfId="2472"/>
    <cellStyle name="Note 8_TRAFO" xfId="2473"/>
    <cellStyle name="Note 9" xfId="2474"/>
    <cellStyle name="Note 9 2" xfId="2475"/>
    <cellStyle name="Note 9 2 2" xfId="2476"/>
    <cellStyle name="Note 9 3" xfId="2477"/>
    <cellStyle name="Note 9_TRAFO" xfId="2478"/>
    <cellStyle name="Output" xfId="2479" builtinId="21" customBuiltin="1"/>
    <cellStyle name="Output 10" xfId="2480"/>
    <cellStyle name="Output 10 2" xfId="2481"/>
    <cellStyle name="Output 11" xfId="2482"/>
    <cellStyle name="Output 11 2" xfId="2483"/>
    <cellStyle name="Output 12" xfId="2484"/>
    <cellStyle name="Output 12 2" xfId="2485"/>
    <cellStyle name="Output 13" xfId="2486"/>
    <cellStyle name="Output 13 2" xfId="2487"/>
    <cellStyle name="Output 14" xfId="2488"/>
    <cellStyle name="Output 14 2" xfId="2489"/>
    <cellStyle name="Output 15" xfId="2490"/>
    <cellStyle name="Output 15 2" xfId="2491"/>
    <cellStyle name="Output 16" xfId="2492"/>
    <cellStyle name="Output 16 2" xfId="2493"/>
    <cellStyle name="Output 2" xfId="2494"/>
    <cellStyle name="Output 2 2" xfId="2495"/>
    <cellStyle name="Output 2 2 2" xfId="2496"/>
    <cellStyle name="Output 2 3" xfId="2497"/>
    <cellStyle name="Output 2 3 2" xfId="2498"/>
    <cellStyle name="Output 2 4" xfId="2499"/>
    <cellStyle name="Output 3" xfId="2500"/>
    <cellStyle name="Output 3 2" xfId="2501"/>
    <cellStyle name="Output 4" xfId="2502"/>
    <cellStyle name="Output 4 2" xfId="2503"/>
    <cellStyle name="Output 5" xfId="2504"/>
    <cellStyle name="Output 5 2" xfId="2505"/>
    <cellStyle name="Output 6" xfId="2506"/>
    <cellStyle name="Output 6 2" xfId="2507"/>
    <cellStyle name="Output 7" xfId="2508"/>
    <cellStyle name="Output 7 2" xfId="2509"/>
    <cellStyle name="Output 8" xfId="2510"/>
    <cellStyle name="Output 8 2" xfId="2511"/>
    <cellStyle name="Output 9" xfId="2512"/>
    <cellStyle name="Output 9 2" xfId="2513"/>
    <cellStyle name="Percent" xfId="2675" builtinId="5"/>
    <cellStyle name="Percent [0]" xfId="2514"/>
    <cellStyle name="Percent [0] 2" xfId="2515"/>
    <cellStyle name="Percent [00]" xfId="2516"/>
    <cellStyle name="Percent [00] 2" xfId="2517"/>
    <cellStyle name="Percent [2]" xfId="2518"/>
    <cellStyle name="Percent [2] 2" xfId="2519"/>
    <cellStyle name="Percent 10" xfId="2520"/>
    <cellStyle name="Percent 11" xfId="2521"/>
    <cellStyle name="Percent 11 2" xfId="2671"/>
    <cellStyle name="Percent 2" xfId="2522"/>
    <cellStyle name="Percent 2 2" xfId="2523"/>
    <cellStyle name="Percent 2 2 2" xfId="2524"/>
    <cellStyle name="Percent 2 2 2 2" xfId="2525"/>
    <cellStyle name="Percent 2 2 2 2 2" xfId="2526"/>
    <cellStyle name="Percent 2 2 2 2 2 2" xfId="2527"/>
    <cellStyle name="Percent 2 2 2 2 2 2 2" xfId="3357"/>
    <cellStyle name="Percent 2 2 2 2 2 3" xfId="2528"/>
    <cellStyle name="Percent 2 2 2 2 2 3 2" xfId="3358"/>
    <cellStyle name="Percent 2 2 2 2 2 4" xfId="2529"/>
    <cellStyle name="Percent 2 2 2 2 2 4 2" xfId="3359"/>
    <cellStyle name="Percent 2 2 2 2 2 5" xfId="2530"/>
    <cellStyle name="Percent 2 2 2 2 2 5 2" xfId="3360"/>
    <cellStyle name="Percent 2 2 2 2 2 6" xfId="3356"/>
    <cellStyle name="Percent 2 2 2 2 3" xfId="2531"/>
    <cellStyle name="Percent 2 2 2 2 3 2" xfId="3361"/>
    <cellStyle name="Percent 2 2 2 2 4" xfId="2532"/>
    <cellStyle name="Percent 2 2 2 2 4 2" xfId="3362"/>
    <cellStyle name="Percent 2 2 2 2 5" xfId="2533"/>
    <cellStyle name="Percent 2 2 2 2 5 2" xfId="3363"/>
    <cellStyle name="Percent 2 2 2 2 6" xfId="3355"/>
    <cellStyle name="Percent 2 2 2 3" xfId="2534"/>
    <cellStyle name="Percent 2 2 2 3 2" xfId="3364"/>
    <cellStyle name="Percent 2 2 2 4" xfId="2535"/>
    <cellStyle name="Percent 2 2 2 4 2" xfId="3365"/>
    <cellStyle name="Percent 2 2 2 5" xfId="2536"/>
    <cellStyle name="Percent 2 2 2 5 2" xfId="3366"/>
    <cellStyle name="Percent 2 2 2 6" xfId="2537"/>
    <cellStyle name="Percent 2 2 2 6 2" xfId="3367"/>
    <cellStyle name="Percent 2 2 2 7" xfId="2538"/>
    <cellStyle name="Percent 2 2 2 7 2" xfId="3368"/>
    <cellStyle name="Percent 2 2 2 8" xfId="3354"/>
    <cellStyle name="Percent 2 2 3" xfId="2539"/>
    <cellStyle name="Percent 2 2 3 2" xfId="3369"/>
    <cellStyle name="Percent 2 2 4" xfId="2540"/>
    <cellStyle name="Percent 2 2 4 2" xfId="3370"/>
    <cellStyle name="Percent 2 2 5" xfId="2541"/>
    <cellStyle name="Percent 2 2 5 2" xfId="3371"/>
    <cellStyle name="Percent 2 2 6" xfId="2542"/>
    <cellStyle name="Percent 2 3" xfId="2543"/>
    <cellStyle name="Percent 2 3 2" xfId="2544"/>
    <cellStyle name="Percent 2 3 2 2" xfId="2545"/>
    <cellStyle name="Percent 2 3 3" xfId="3372"/>
    <cellStyle name="Percent 2 4" xfId="2546"/>
    <cellStyle name="Percent 2 4 2" xfId="3373"/>
    <cellStyle name="Percent 2 5" xfId="2547"/>
    <cellStyle name="Percent 2 5 2" xfId="3374"/>
    <cellStyle name="Percent 2 6" xfId="2548"/>
    <cellStyle name="Percent 2 6 2" xfId="3375"/>
    <cellStyle name="Percent 2 7" xfId="2549"/>
    <cellStyle name="Percent 3" xfId="2550"/>
    <cellStyle name="Percent 3 2" xfId="2551"/>
    <cellStyle name="Percent 4" xfId="2552"/>
    <cellStyle name="Percent 4 2" xfId="2553"/>
    <cellStyle name="Percent 4 2 2" xfId="2554"/>
    <cellStyle name="Percent 5" xfId="2555"/>
    <cellStyle name="Percent 5 2" xfId="2556"/>
    <cellStyle name="Percent 5 2 2" xfId="2557"/>
    <cellStyle name="Percent 5 2 2 2" xfId="3378"/>
    <cellStyle name="Percent 5 2 3" xfId="2558"/>
    <cellStyle name="Percent 5 2 3 2" xfId="3379"/>
    <cellStyle name="Percent 5 2 4" xfId="2559"/>
    <cellStyle name="Percent 5 2 4 2" xfId="3380"/>
    <cellStyle name="Percent 5 2 5" xfId="2560"/>
    <cellStyle name="Percent 5 2 5 2" xfId="3381"/>
    <cellStyle name="Percent 5 2 6" xfId="2561"/>
    <cellStyle name="Percent 5 2 6 2" xfId="2562"/>
    <cellStyle name="Percent 5 2 7" xfId="3377"/>
    <cellStyle name="Percent 5 3" xfId="2563"/>
    <cellStyle name="Percent 5 3 2" xfId="3382"/>
    <cellStyle name="Percent 5 4" xfId="2564"/>
    <cellStyle name="Percent 5 4 2" xfId="3383"/>
    <cellStyle name="Percent 5 5" xfId="2565"/>
    <cellStyle name="Percent 5 5 2" xfId="3384"/>
    <cellStyle name="Percent 5 6" xfId="3376"/>
    <cellStyle name="Percent 6" xfId="2566"/>
    <cellStyle name="Percent 6 2" xfId="2567"/>
    <cellStyle name="Percent 7" xfId="2568"/>
    <cellStyle name="Percent 7 2" xfId="2569"/>
    <cellStyle name="Percent 7 2 2" xfId="2570"/>
    <cellStyle name="Percent 7 3" xfId="2571"/>
    <cellStyle name="Percent 8" xfId="2572"/>
    <cellStyle name="Percent 8 2" xfId="3385"/>
    <cellStyle name="Percent 9" xfId="2573"/>
    <cellStyle name="Percent 9 2" xfId="2574"/>
    <cellStyle name="PrePop Currency (0)" xfId="2575"/>
    <cellStyle name="PrePop Currency (0) 2" xfId="2576"/>
    <cellStyle name="PrePop Currency (2)" xfId="2577"/>
    <cellStyle name="PrePop Currency (2) 2" xfId="2578"/>
    <cellStyle name="PrePop Units (0)" xfId="2579"/>
    <cellStyle name="PrePop Units (0) 2" xfId="2580"/>
    <cellStyle name="PrePop Units (1)" xfId="2581"/>
    <cellStyle name="PrePop Units (1) 2" xfId="2582"/>
    <cellStyle name="PrePop Units (2)" xfId="2583"/>
    <cellStyle name="PrePop Units (2) 2" xfId="2584"/>
    <cellStyle name="Reset range style to defaults" xfId="2585"/>
    <cellStyle name="RevList" xfId="2586"/>
    <cellStyle name="sbt2" xfId="2587"/>
    <cellStyle name="sbt2 2" xfId="2588"/>
    <cellStyle name="sbt2 3" xfId="3386"/>
    <cellStyle name="subt1" xfId="2589"/>
    <cellStyle name="subt1 2" xfId="2590"/>
    <cellStyle name="subt1 3" xfId="3387"/>
    <cellStyle name="Subtotal" xfId="2591"/>
    <cellStyle name="Text Indent A" xfId="2592"/>
    <cellStyle name="Text Indent B" xfId="2593"/>
    <cellStyle name="Text Indent B 2" xfId="2594"/>
    <cellStyle name="Text Indent C" xfId="2595"/>
    <cellStyle name="Text Indent C 2" xfId="2596"/>
    <cellStyle name="TIGA" xfId="2597"/>
    <cellStyle name="Title" xfId="2598" builtinId="15" customBuiltin="1"/>
    <cellStyle name="Title 10" xfId="2599"/>
    <cellStyle name="Title 11" xfId="2600"/>
    <cellStyle name="Title 12" xfId="2601"/>
    <cellStyle name="Title 13" xfId="2602"/>
    <cellStyle name="Title 14" xfId="2603"/>
    <cellStyle name="Title 15" xfId="2604"/>
    <cellStyle name="Title 16" xfId="2605"/>
    <cellStyle name="Title 2" xfId="2606"/>
    <cellStyle name="Title 2 2" xfId="2607"/>
    <cellStyle name="Title 2 3" xfId="2608"/>
    <cellStyle name="Title 3" xfId="2609"/>
    <cellStyle name="Title 4" xfId="2610"/>
    <cellStyle name="Title 5" xfId="2611"/>
    <cellStyle name="Title 6" xfId="2612"/>
    <cellStyle name="Title 7" xfId="2613"/>
    <cellStyle name="Title 8" xfId="2614"/>
    <cellStyle name="Title 9" xfId="2615"/>
    <cellStyle name="Total" xfId="2616" builtinId="25" customBuiltin="1"/>
    <cellStyle name="Total 10" xfId="2617"/>
    <cellStyle name="Total 10 2" xfId="2618"/>
    <cellStyle name="Total 11" xfId="2619"/>
    <cellStyle name="Total 11 2" xfId="2620"/>
    <cellStyle name="Total 12" xfId="2621"/>
    <cellStyle name="Total 12 2" xfId="2622"/>
    <cellStyle name="Total 13" xfId="2623"/>
    <cellStyle name="Total 13 2" xfId="2624"/>
    <cellStyle name="Total 14" xfId="2625"/>
    <cellStyle name="Total 14 2" xfId="2626"/>
    <cellStyle name="Total 15" xfId="2627"/>
    <cellStyle name="Total 15 2" xfId="2628"/>
    <cellStyle name="Total 16" xfId="2629"/>
    <cellStyle name="Total 16 2" xfId="2630"/>
    <cellStyle name="Total 2" xfId="2631"/>
    <cellStyle name="Total 2 2" xfId="2632"/>
    <cellStyle name="Total 2 2 2" xfId="2633"/>
    <cellStyle name="Total 2 3" xfId="2634"/>
    <cellStyle name="Total 2 3 2" xfId="2635"/>
    <cellStyle name="Total 2 4" xfId="2636"/>
    <cellStyle name="Total 3" xfId="2637"/>
    <cellStyle name="Total 3 2" xfId="2638"/>
    <cellStyle name="Total 4" xfId="2639"/>
    <cellStyle name="Total 4 2" xfId="2640"/>
    <cellStyle name="Total 5" xfId="2641"/>
    <cellStyle name="Total 5 2" xfId="2642"/>
    <cellStyle name="Total 6" xfId="2643"/>
    <cellStyle name="Total 6 2" xfId="2644"/>
    <cellStyle name="Total 7" xfId="2645"/>
    <cellStyle name="Total 7 2" xfId="2646"/>
    <cellStyle name="Total 8" xfId="2647"/>
    <cellStyle name="Total 8 2" xfId="2648"/>
    <cellStyle name="Total 9" xfId="2649"/>
    <cellStyle name="Total 9 2" xfId="2650"/>
    <cellStyle name="Warning Text" xfId="2651" builtinId="11" customBuiltin="1"/>
    <cellStyle name="Warning Text 10" xfId="2652"/>
    <cellStyle name="Warning Text 11" xfId="2653"/>
    <cellStyle name="Warning Text 12" xfId="2654"/>
    <cellStyle name="Warning Text 13" xfId="2655"/>
    <cellStyle name="Warning Text 14" xfId="2656"/>
    <cellStyle name="Warning Text 15" xfId="2657"/>
    <cellStyle name="Warning Text 16" xfId="2658"/>
    <cellStyle name="Warning Text 2" xfId="2659"/>
    <cellStyle name="Warning Text 2 2" xfId="2660"/>
    <cellStyle name="Warning Text 2 3" xfId="2661"/>
    <cellStyle name="Warning Text 3" xfId="2662"/>
    <cellStyle name="Warning Text 4" xfId="2663"/>
    <cellStyle name="Warning Text 5" xfId="2664"/>
    <cellStyle name="Warning Text 6" xfId="2665"/>
    <cellStyle name="Warning Text 7" xfId="2666"/>
    <cellStyle name="Warning Text 8" xfId="2667"/>
    <cellStyle name="Warning Text 9" xfId="2668"/>
  </cellStyles>
  <dxfs count="5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0.21199999999999999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1.0284051669940208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18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19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77</xdr:row>
      <xdr:rowOff>81642</xdr:rowOff>
    </xdr:from>
    <xdr:to>
      <xdr:col>12</xdr:col>
      <xdr:colOff>41108</xdr:colOff>
      <xdr:row>80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B8C8E68-4E1C-451B-9088-EF81CFB4F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87" y="192698"/>
          <a:ext cx="827374" cy="812260"/>
        </a:xfrm>
        <a:prstGeom prst="rect">
          <a:avLst/>
        </a:prstGeom>
      </xdr:spPr>
    </xdr:pic>
    <xdr:clientData/>
  </xdr:twoCellAnchor>
  <xdr:twoCellAnchor>
    <xdr:from>
      <xdr:col>26</xdr:col>
      <xdr:colOff>93498</xdr:colOff>
      <xdr:row>5</xdr:row>
      <xdr:rowOff>31607</xdr:rowOff>
    </xdr:from>
    <xdr:to>
      <xdr:col>29</xdr:col>
      <xdr:colOff>378135</xdr:colOff>
      <xdr:row>17</xdr:row>
      <xdr:rowOff>4634</xdr:rowOff>
    </xdr:to>
    <xdr:grpSp>
      <xdr:nvGrpSpPr>
        <xdr:cNvPr id="113" name="Group 112">
          <a:extLst>
            <a:ext uri="{FF2B5EF4-FFF2-40B4-BE49-F238E27FC236}">
              <a16:creationId xmlns:a16="http://schemas.microsoft.com/office/drawing/2014/main" id="{5FF559FE-3B3D-4610-A5A3-0E9CD31F922E}"/>
            </a:ext>
          </a:extLst>
        </xdr:cNvPr>
        <xdr:cNvGrpSpPr/>
      </xdr:nvGrpSpPr>
      <xdr:grpSpPr>
        <a:xfrm>
          <a:off x="9593650" y="810172"/>
          <a:ext cx="1485615" cy="1778636"/>
          <a:chOff x="9713886" y="808452"/>
          <a:chExt cx="1342558" cy="1766630"/>
        </a:xfrm>
      </xdr:grpSpPr>
      <xdr:grpSp>
        <xdr:nvGrpSpPr>
          <xdr:cNvPr id="114" name="Group 13">
            <a:extLst>
              <a:ext uri="{FF2B5EF4-FFF2-40B4-BE49-F238E27FC236}">
                <a16:creationId xmlns:a16="http://schemas.microsoft.com/office/drawing/2014/main" id="{1392328E-D318-4532-8ADC-433EF7A9262F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73" name="Oval 1">
              <a:extLst>
                <a:ext uri="{FF2B5EF4-FFF2-40B4-BE49-F238E27FC236}">
                  <a16:creationId xmlns:a16="http://schemas.microsoft.com/office/drawing/2014/main" id="{269859A5-6170-4CB2-9871-7B3C9107A9D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4" name="Straight Connector 3">
              <a:extLst>
                <a:ext uri="{FF2B5EF4-FFF2-40B4-BE49-F238E27FC236}">
                  <a16:creationId xmlns:a16="http://schemas.microsoft.com/office/drawing/2014/main" id="{247FF49D-1040-448A-ACC9-DD32A8C6CA54}"/>
                </a:ext>
              </a:extLst>
            </xdr:cNvPr>
            <xdr:cNvCxnSpPr>
              <a:stCxn id="130" idx="1"/>
              <a:endCxn id="13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5" name="Straight Connector 7">
              <a:extLst>
                <a:ext uri="{FF2B5EF4-FFF2-40B4-BE49-F238E27FC236}">
                  <a16:creationId xmlns:a16="http://schemas.microsoft.com/office/drawing/2014/main" id="{4BBBAC34-1568-47B8-8DAD-3C47DAEC150C}"/>
                </a:ext>
              </a:extLst>
            </xdr:cNvPr>
            <xdr:cNvCxnSpPr>
              <a:stCxn id="130" idx="3"/>
              <a:endCxn id="13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5" name="Oval 114">
            <a:extLst>
              <a:ext uri="{FF2B5EF4-FFF2-40B4-BE49-F238E27FC236}">
                <a16:creationId xmlns:a16="http://schemas.microsoft.com/office/drawing/2014/main" id="{B158E6CE-7D6E-475C-A8A3-CB8AD5EF5174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16" name="Group 115">
            <a:extLst>
              <a:ext uri="{FF2B5EF4-FFF2-40B4-BE49-F238E27FC236}">
                <a16:creationId xmlns:a16="http://schemas.microsoft.com/office/drawing/2014/main" id="{A84884A8-2261-49E7-A1F9-3BDB539181E5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70" name="Oval 169">
              <a:extLst>
                <a:ext uri="{FF2B5EF4-FFF2-40B4-BE49-F238E27FC236}">
                  <a16:creationId xmlns:a16="http://schemas.microsoft.com/office/drawing/2014/main" id="{0A78F262-AF33-4609-A17B-1645843ED53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1" name="Straight Connector 170">
              <a:extLst>
                <a:ext uri="{FF2B5EF4-FFF2-40B4-BE49-F238E27FC236}">
                  <a16:creationId xmlns:a16="http://schemas.microsoft.com/office/drawing/2014/main" id="{366BDAE4-ADC6-4D13-BE9E-17813018AB6C}"/>
                </a:ext>
              </a:extLst>
            </xdr:cNvPr>
            <xdr:cNvCxnSpPr>
              <a:stCxn id="170" idx="1"/>
              <a:endCxn id="17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2" name="Straight Connector 171">
              <a:extLst>
                <a:ext uri="{FF2B5EF4-FFF2-40B4-BE49-F238E27FC236}">
                  <a16:creationId xmlns:a16="http://schemas.microsoft.com/office/drawing/2014/main" id="{DF1A2C17-CF99-4CD1-B551-0CB6D9A1BF97}"/>
                </a:ext>
              </a:extLst>
            </xdr:cNvPr>
            <xdr:cNvCxnSpPr>
              <a:stCxn id="170" idx="3"/>
              <a:endCxn id="17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7" name="Oval 116">
            <a:extLst>
              <a:ext uri="{FF2B5EF4-FFF2-40B4-BE49-F238E27FC236}">
                <a16:creationId xmlns:a16="http://schemas.microsoft.com/office/drawing/2014/main" id="{9005D581-0DA5-4BF0-BC90-4313B674FA3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8" name="Straight Connector 117">
            <a:extLst>
              <a:ext uri="{FF2B5EF4-FFF2-40B4-BE49-F238E27FC236}">
                <a16:creationId xmlns:a16="http://schemas.microsoft.com/office/drawing/2014/main" id="{A3AAC857-67F5-4F72-A95D-F426DEFE24B7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99116364-31E1-47A9-8007-33087B507E97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119">
            <a:extLst>
              <a:ext uri="{FF2B5EF4-FFF2-40B4-BE49-F238E27FC236}">
                <a16:creationId xmlns:a16="http://schemas.microsoft.com/office/drawing/2014/main" id="{A764E3E9-AED5-4516-9F99-2149BDE48E13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8BF9FEB3-0543-43CA-B015-23C21558A386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D6923920-B644-4A6B-9D9F-77879313993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CF214C96-8BA6-44A7-8382-12C474E303F7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C0992ED2-4DCA-4503-B31C-14A990E33A3B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5CCBC0A3-78A7-46D9-BC7F-95A7C71AF88A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C8C63844-A0A6-47FE-A060-9A4A29098BF5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973C8FDD-A47C-42AF-BC2A-AB24C1C7742B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68D86C06-4AE3-4FC4-A39E-45DC433A1ED8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128">
            <a:extLst>
              <a:ext uri="{FF2B5EF4-FFF2-40B4-BE49-F238E27FC236}">
                <a16:creationId xmlns:a16="http://schemas.microsoft.com/office/drawing/2014/main" id="{A7878A09-21E7-455F-A3C4-61689FA4673E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50">
            <a:extLst>
              <a:ext uri="{FF2B5EF4-FFF2-40B4-BE49-F238E27FC236}">
                <a16:creationId xmlns:a16="http://schemas.microsoft.com/office/drawing/2014/main" id="{760AEF30-F7BC-48FE-9C3B-95D00212EC99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5C7319C9-365B-4DD3-9D82-AF8069DCCE37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52">
            <a:extLst>
              <a:ext uri="{FF2B5EF4-FFF2-40B4-BE49-F238E27FC236}">
                <a16:creationId xmlns:a16="http://schemas.microsoft.com/office/drawing/2014/main" id="{36B651F3-9247-4184-8DCF-6C7AAA0EC193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083F9C7D-E257-432D-9D78-0072AE17CC1C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4EB9E04B-3114-40D1-86A1-827EA8166C45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BF73412-5848-4F7C-9B4F-B6A44CC0CDA4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A3AA218A-F535-4906-B9E5-8A3E41A47C53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6FA7DF33-277A-4D4B-A4F7-97E5911C47A2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C25A1855-F0F8-4780-A139-84C57532FFD6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8EF6B3E0-33A6-42AB-9BEC-D87C6BFD53C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0" name="Isosceles Triangle 139">
            <a:extLst>
              <a:ext uri="{FF2B5EF4-FFF2-40B4-BE49-F238E27FC236}">
                <a16:creationId xmlns:a16="http://schemas.microsoft.com/office/drawing/2014/main" id="{ED624AF2-8B1D-4B8A-AD03-E3C72C81E82E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1" name="Isosceles Triangle 140">
            <a:extLst>
              <a:ext uri="{FF2B5EF4-FFF2-40B4-BE49-F238E27FC236}">
                <a16:creationId xmlns:a16="http://schemas.microsoft.com/office/drawing/2014/main" id="{C0954A0D-BF14-4774-903E-2766D7A6D8F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42" name="Group 73">
            <a:extLst>
              <a:ext uri="{FF2B5EF4-FFF2-40B4-BE49-F238E27FC236}">
                <a16:creationId xmlns:a16="http://schemas.microsoft.com/office/drawing/2014/main" id="{ECEF9B85-1182-4529-BCC1-3CD78C37A224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68" name="TextBox 167">
              <a:extLst>
                <a:ext uri="{FF2B5EF4-FFF2-40B4-BE49-F238E27FC236}">
                  <a16:creationId xmlns:a16="http://schemas.microsoft.com/office/drawing/2014/main" id="{5392FA46-72A2-4BEA-B9FF-814FF42F434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69" name="Straight Connector 168">
              <a:extLst>
                <a:ext uri="{FF2B5EF4-FFF2-40B4-BE49-F238E27FC236}">
                  <a16:creationId xmlns:a16="http://schemas.microsoft.com/office/drawing/2014/main" id="{48E21424-2F35-4E2A-90BB-B8B4F22ED4B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3" name="Group 74">
            <a:extLst>
              <a:ext uri="{FF2B5EF4-FFF2-40B4-BE49-F238E27FC236}">
                <a16:creationId xmlns:a16="http://schemas.microsoft.com/office/drawing/2014/main" id="{3D89EDD0-0AF6-4928-9922-8D625732C3E1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66" name="TextBox 165">
              <a:extLst>
                <a:ext uri="{FF2B5EF4-FFF2-40B4-BE49-F238E27FC236}">
                  <a16:creationId xmlns:a16="http://schemas.microsoft.com/office/drawing/2014/main" id="{F26CBC04-F2A6-49C7-AAC2-2C201820CD08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67" name="Straight Connector 166">
              <a:extLst>
                <a:ext uri="{FF2B5EF4-FFF2-40B4-BE49-F238E27FC236}">
                  <a16:creationId xmlns:a16="http://schemas.microsoft.com/office/drawing/2014/main" id="{F885CE72-59C7-4122-B5F9-FAFD49752576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4" name="Group 89">
            <a:extLst>
              <a:ext uri="{FF2B5EF4-FFF2-40B4-BE49-F238E27FC236}">
                <a16:creationId xmlns:a16="http://schemas.microsoft.com/office/drawing/2014/main" id="{E38AAC79-9736-4405-8181-8C704ACF3647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62" name="Straight Connector 161">
              <a:extLst>
                <a:ext uri="{FF2B5EF4-FFF2-40B4-BE49-F238E27FC236}">
                  <a16:creationId xmlns:a16="http://schemas.microsoft.com/office/drawing/2014/main" id="{678DC464-D584-4FD0-B9F1-449D95EADF6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9">
              <a:extLst>
                <a:ext uri="{FF2B5EF4-FFF2-40B4-BE49-F238E27FC236}">
                  <a16:creationId xmlns:a16="http://schemas.microsoft.com/office/drawing/2014/main" id="{EAA75029-01B0-4C59-AEC4-ABC347B1126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4" name="Straight Connector 80">
              <a:extLst>
                <a:ext uri="{FF2B5EF4-FFF2-40B4-BE49-F238E27FC236}">
                  <a16:creationId xmlns:a16="http://schemas.microsoft.com/office/drawing/2014/main" id="{1A0C0B8F-B7B2-430B-82D5-2899A347CB7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5" name="Straight Connector 88">
              <a:extLst>
                <a:ext uri="{FF2B5EF4-FFF2-40B4-BE49-F238E27FC236}">
                  <a16:creationId xmlns:a16="http://schemas.microsoft.com/office/drawing/2014/main" id="{A54E7F36-574B-442E-8EE3-32820BEF9CAD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5" name="Group 90">
            <a:extLst>
              <a:ext uri="{FF2B5EF4-FFF2-40B4-BE49-F238E27FC236}">
                <a16:creationId xmlns:a16="http://schemas.microsoft.com/office/drawing/2014/main" id="{C6954AD4-E21C-437C-A664-B4E6DD4AE39D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8" name="Straight Connector 157">
              <a:extLst>
                <a:ext uri="{FF2B5EF4-FFF2-40B4-BE49-F238E27FC236}">
                  <a16:creationId xmlns:a16="http://schemas.microsoft.com/office/drawing/2014/main" id="{CC85C210-94CA-46BD-8F05-3089EE162BEF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15BA98C1-E28B-4F3F-9D09-1739B9EC388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F08D1A48-9F90-4865-BC46-D63E24A931A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1" name="Straight Connector 160">
              <a:extLst>
                <a:ext uri="{FF2B5EF4-FFF2-40B4-BE49-F238E27FC236}">
                  <a16:creationId xmlns:a16="http://schemas.microsoft.com/office/drawing/2014/main" id="{901CED83-7B6E-40F3-B216-D244C8BC32B8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6D5DF06E-962C-45C8-A2F1-B3727829BAA5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56F9C520-8256-488B-9E0A-794A0100C174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Arrow Connector 147">
            <a:extLst>
              <a:ext uri="{FF2B5EF4-FFF2-40B4-BE49-F238E27FC236}">
                <a16:creationId xmlns:a16="http://schemas.microsoft.com/office/drawing/2014/main" id="{3EEBEA39-A573-4DC1-A500-6898E2865958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Arrow Connector 148">
            <a:extLst>
              <a:ext uri="{FF2B5EF4-FFF2-40B4-BE49-F238E27FC236}">
                <a16:creationId xmlns:a16="http://schemas.microsoft.com/office/drawing/2014/main" id="{BC42C95F-41BB-4EF2-98B7-F04E401197AC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50" name="Group 155">
            <a:extLst>
              <a:ext uri="{FF2B5EF4-FFF2-40B4-BE49-F238E27FC236}">
                <a16:creationId xmlns:a16="http://schemas.microsoft.com/office/drawing/2014/main" id="{9EBE2CD0-BAB4-4E3F-BFF3-073F4FF5D05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55" name="Isosceles Triangle 154">
              <a:extLst>
                <a:ext uri="{FF2B5EF4-FFF2-40B4-BE49-F238E27FC236}">
                  <a16:creationId xmlns:a16="http://schemas.microsoft.com/office/drawing/2014/main" id="{2935D8E0-9E4A-4200-94AB-02EC84BE3D1E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6" name="Isosceles Triangle 155">
              <a:extLst>
                <a:ext uri="{FF2B5EF4-FFF2-40B4-BE49-F238E27FC236}">
                  <a16:creationId xmlns:a16="http://schemas.microsoft.com/office/drawing/2014/main" id="{6FAEB21E-D744-4DA5-B7BE-5860994C996E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7" name="Isosceles Triangle 156">
              <a:extLst>
                <a:ext uri="{FF2B5EF4-FFF2-40B4-BE49-F238E27FC236}">
                  <a16:creationId xmlns:a16="http://schemas.microsoft.com/office/drawing/2014/main" id="{3F72246E-1384-44BD-AC7F-7DF6E50A2FB6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51" name="Group 134">
            <a:extLst>
              <a:ext uri="{FF2B5EF4-FFF2-40B4-BE49-F238E27FC236}">
                <a16:creationId xmlns:a16="http://schemas.microsoft.com/office/drawing/2014/main" id="{DF280F17-7D47-4921-B209-EB41FDBD2F89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52" name="Isosceles Triangle 151">
              <a:extLst>
                <a:ext uri="{FF2B5EF4-FFF2-40B4-BE49-F238E27FC236}">
                  <a16:creationId xmlns:a16="http://schemas.microsoft.com/office/drawing/2014/main" id="{79405B2A-C30D-42D6-976B-26C3E834A44A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3" name="Isosceles Triangle 152">
              <a:extLst>
                <a:ext uri="{FF2B5EF4-FFF2-40B4-BE49-F238E27FC236}">
                  <a16:creationId xmlns:a16="http://schemas.microsoft.com/office/drawing/2014/main" id="{289464FB-DD80-4E56-B222-6D1105CAB307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4" name="Isosceles Triangle 153">
              <a:extLst>
                <a:ext uri="{FF2B5EF4-FFF2-40B4-BE49-F238E27FC236}">
                  <a16:creationId xmlns:a16="http://schemas.microsoft.com/office/drawing/2014/main" id="{E89B48DE-A4DC-4B12-A573-24A30FDAC707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11</xdr:col>
      <xdr:colOff>27787</xdr:colOff>
      <xdr:row>26</xdr:row>
      <xdr:rowOff>46461</xdr:rowOff>
    </xdr:from>
    <xdr:to>
      <xdr:col>11</xdr:col>
      <xdr:colOff>321701</xdr:colOff>
      <xdr:row>30</xdr:row>
      <xdr:rowOff>14471</xdr:rowOff>
    </xdr:to>
    <xdr:sp macro="" textlink="">
      <xdr:nvSpPr>
        <xdr:cNvPr id="88" name="Freeform: Shape 87">
          <a:extLst>
            <a:ext uri="{FF2B5EF4-FFF2-40B4-BE49-F238E27FC236}">
              <a16:creationId xmlns:a16="http://schemas.microsoft.com/office/drawing/2014/main" id="{B14A3761-B200-44C2-A04F-0D302276E89A}"/>
            </a:ext>
          </a:extLst>
        </xdr:cNvPr>
        <xdr:cNvSpPr/>
      </xdr:nvSpPr>
      <xdr:spPr>
        <a:xfrm>
          <a:off x="3771526" y="3972418"/>
          <a:ext cx="293914" cy="556075"/>
        </a:xfrm>
        <a:custGeom>
          <a:avLst/>
          <a:gdLst>
            <a:gd name="connsiteX0" fmla="*/ 141514 w 293914"/>
            <a:gd name="connsiteY0" fmla="*/ 0 h 527958"/>
            <a:gd name="connsiteX1" fmla="*/ 5443 w 293914"/>
            <a:gd name="connsiteY1" fmla="*/ 0 h 527958"/>
            <a:gd name="connsiteX2" fmla="*/ 0 w 293914"/>
            <a:gd name="connsiteY2" fmla="*/ 527958 h 527958"/>
            <a:gd name="connsiteX3" fmla="*/ 293914 w 293914"/>
            <a:gd name="connsiteY3" fmla="*/ 522515 h 527958"/>
            <a:gd name="connsiteX4" fmla="*/ 293914 w 293914"/>
            <a:gd name="connsiteY4" fmla="*/ 342900 h 52795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93914" h="527958">
              <a:moveTo>
                <a:pt x="141514" y="0"/>
              </a:moveTo>
              <a:lnTo>
                <a:pt x="5443" y="0"/>
              </a:lnTo>
              <a:cubicBezTo>
                <a:pt x="3629" y="175986"/>
                <a:pt x="1814" y="351972"/>
                <a:pt x="0" y="527958"/>
              </a:cubicBezTo>
              <a:lnTo>
                <a:pt x="293914" y="522515"/>
              </a:lnTo>
              <a:lnTo>
                <a:pt x="293914" y="342900"/>
              </a:lnTo>
            </a:path>
          </a:pathLst>
        </a:cu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15</xdr:col>
      <xdr:colOff>331246</xdr:colOff>
      <xdr:row>26</xdr:row>
      <xdr:rowOff>86429</xdr:rowOff>
    </xdr:from>
    <xdr:to>
      <xdr:col>16</xdr:col>
      <xdr:colOff>60114</xdr:colOff>
      <xdr:row>27</xdr:row>
      <xdr:rowOff>56772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A8322A55-1FBC-451C-80B9-12C726A59D17}"/>
            </a:ext>
          </a:extLst>
        </xdr:cNvPr>
        <xdr:cNvSpPr/>
      </xdr:nvSpPr>
      <xdr:spPr>
        <a:xfrm>
          <a:off x="5598985" y="4012386"/>
          <a:ext cx="109868" cy="119429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326575</xdr:colOff>
      <xdr:row>26</xdr:row>
      <xdr:rowOff>58179</xdr:rowOff>
    </xdr:from>
    <xdr:to>
      <xdr:col>11</xdr:col>
      <xdr:colOff>88568</xdr:colOff>
      <xdr:row>27</xdr:row>
      <xdr:rowOff>68270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12984552-B9FE-4076-878C-5C8CF4F4FB7D}"/>
            </a:ext>
          </a:extLst>
        </xdr:cNvPr>
        <xdr:cNvSpPr/>
      </xdr:nvSpPr>
      <xdr:spPr>
        <a:xfrm>
          <a:off x="3689314" y="3984136"/>
          <a:ext cx="142993" cy="159177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165652</xdr:colOff>
      <xdr:row>31</xdr:row>
      <xdr:rowOff>42359</xdr:rowOff>
    </xdr:from>
    <xdr:to>
      <xdr:col>17</xdr:col>
      <xdr:colOff>250730</xdr:colOff>
      <xdr:row>33</xdr:row>
      <xdr:rowOff>75075</xdr:rowOff>
    </xdr:to>
    <xdr:grpSp>
      <xdr:nvGrpSpPr>
        <xdr:cNvPr id="91" name="Group 90">
          <a:extLst>
            <a:ext uri="{FF2B5EF4-FFF2-40B4-BE49-F238E27FC236}">
              <a16:creationId xmlns:a16="http://schemas.microsoft.com/office/drawing/2014/main" id="{89DD0F2A-2A57-44A3-B5BA-F918EB0D0CE4}"/>
            </a:ext>
          </a:extLst>
        </xdr:cNvPr>
        <xdr:cNvGrpSpPr/>
      </xdr:nvGrpSpPr>
      <xdr:grpSpPr>
        <a:xfrm>
          <a:off x="1623391" y="4705468"/>
          <a:ext cx="4657078" cy="330890"/>
          <a:chOff x="1140095" y="1166098"/>
          <a:chExt cx="2200820" cy="60292"/>
        </a:xfrm>
      </xdr:grpSpPr>
      <xdr:cxnSp macro="">
        <xdr:nvCxnSpPr>
          <xdr:cNvPr id="92" name="Straight Connector 91">
            <a:extLst>
              <a:ext uri="{FF2B5EF4-FFF2-40B4-BE49-F238E27FC236}">
                <a16:creationId xmlns:a16="http://schemas.microsoft.com/office/drawing/2014/main" id="{371E9117-423B-CE6D-7F72-545A15EEB6C3}"/>
              </a:ext>
            </a:extLst>
          </xdr:cNvPr>
          <xdr:cNvCxnSpPr/>
        </xdr:nvCxnSpPr>
        <xdr:spPr>
          <a:xfrm flipV="1">
            <a:off x="1140095" y="1192884"/>
            <a:ext cx="2200820" cy="6399"/>
          </a:xfrm>
          <a:prstGeom prst="line">
            <a:avLst/>
          </a:prstGeom>
          <a:ln w="190500">
            <a:solidFill>
              <a:schemeClr val="bg1">
                <a:lumMod val="6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3" name="Rectangle 92">
            <a:extLst>
              <a:ext uri="{FF2B5EF4-FFF2-40B4-BE49-F238E27FC236}">
                <a16:creationId xmlns:a16="http://schemas.microsoft.com/office/drawing/2014/main" id="{967F39EB-9063-8A8C-E49C-613B4D3BD690}"/>
              </a:ext>
            </a:extLst>
          </xdr:cNvPr>
          <xdr:cNvSpPr/>
        </xdr:nvSpPr>
        <xdr:spPr>
          <a:xfrm>
            <a:off x="1740700" y="1166098"/>
            <a:ext cx="883566" cy="60292"/>
          </a:xfrm>
          <a:prstGeom prst="rect">
            <a:avLst/>
          </a:prstGeom>
          <a:noFill/>
          <a:ln w="6350">
            <a:noFill/>
            <a:prstDash val="lg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700" b="1" u="sng">
                <a:solidFill>
                  <a:schemeClr val="tx1"/>
                </a:solidFill>
              </a:rPr>
              <a:t>JL. SULTAN HADI WIJAYA</a:t>
            </a:r>
            <a:endParaRPr lang="en-US" sz="700" b="1" u="sng" baseline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376001</xdr:colOff>
      <xdr:row>27</xdr:row>
      <xdr:rowOff>108712</xdr:rowOff>
    </xdr:from>
    <xdr:to>
      <xdr:col>15</xdr:col>
      <xdr:colOff>360988</xdr:colOff>
      <xdr:row>27</xdr:row>
      <xdr:rowOff>120898</xdr:rowOff>
    </xdr:to>
    <xdr:cxnSp macro="">
      <xdr:nvCxnSpPr>
        <xdr:cNvPr id="94" name="Straight Connector 93">
          <a:extLst>
            <a:ext uri="{FF2B5EF4-FFF2-40B4-BE49-F238E27FC236}">
              <a16:creationId xmlns:a16="http://schemas.microsoft.com/office/drawing/2014/main" id="{C7CB83D3-5DDC-47B0-AE7B-316660981E16}"/>
            </a:ext>
          </a:extLst>
        </xdr:cNvPr>
        <xdr:cNvCxnSpPr>
          <a:stCxn id="96" idx="1"/>
          <a:endCxn id="178" idx="7"/>
        </xdr:cNvCxnSpPr>
      </xdr:nvCxnSpPr>
      <xdr:spPr>
        <a:xfrm flipH="1" flipV="1">
          <a:off x="2214740" y="4183755"/>
          <a:ext cx="3413987" cy="12186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342445</xdr:colOff>
      <xdr:row>27</xdr:row>
      <xdr:rowOff>98080</xdr:rowOff>
    </xdr:from>
    <xdr:to>
      <xdr:col>16</xdr:col>
      <xdr:colOff>88062</xdr:colOff>
      <xdr:row>28</xdr:row>
      <xdr:rowOff>74646</xdr:rowOff>
    </xdr:to>
    <xdr:grpSp>
      <xdr:nvGrpSpPr>
        <xdr:cNvPr id="95" name="Group 94">
          <a:extLst>
            <a:ext uri="{FF2B5EF4-FFF2-40B4-BE49-F238E27FC236}">
              <a16:creationId xmlns:a16="http://schemas.microsoft.com/office/drawing/2014/main" id="{A2470A2B-3A25-42E1-ABFA-7A1008B73D73}"/>
            </a:ext>
          </a:extLst>
        </xdr:cNvPr>
        <xdr:cNvGrpSpPr/>
      </xdr:nvGrpSpPr>
      <xdr:grpSpPr>
        <a:xfrm>
          <a:off x="5610184" y="4173123"/>
          <a:ext cx="126617" cy="12565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6" name="Oval 95">
            <a:extLst>
              <a:ext uri="{FF2B5EF4-FFF2-40B4-BE49-F238E27FC236}">
                <a16:creationId xmlns:a16="http://schemas.microsoft.com/office/drawing/2014/main" id="{DCA995B1-50BB-4657-5CF4-85EE050EEEA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C4E74934-09BF-7003-D3B1-959F9511EF42}"/>
              </a:ext>
            </a:extLst>
          </xdr:cNvPr>
          <xdr:cNvCxnSpPr>
            <a:stCxn id="96" idx="1"/>
            <a:endCxn id="9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A1BC760A-66C6-CF12-F54F-C58D427A1069}"/>
              </a:ext>
            </a:extLst>
          </xdr:cNvPr>
          <xdr:cNvCxnSpPr>
            <a:stCxn id="96" idx="3"/>
            <a:endCxn id="9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234485</xdr:colOff>
      <xdr:row>19</xdr:row>
      <xdr:rowOff>146957</xdr:rowOff>
    </xdr:from>
    <xdr:to>
      <xdr:col>10</xdr:col>
      <xdr:colOff>352716</xdr:colOff>
      <xdr:row>26</xdr:row>
      <xdr:rowOff>140734</xdr:rowOff>
    </xdr:to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0922FB0C-B457-4DF9-A0B3-D5F4CE4C2E12}"/>
            </a:ext>
          </a:extLst>
        </xdr:cNvPr>
        <xdr:cNvSpPr txBox="1"/>
      </xdr:nvSpPr>
      <xdr:spPr>
        <a:xfrm>
          <a:off x="3211728" y="3075214"/>
          <a:ext cx="499231" cy="106057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SYG-14</a:t>
          </a:r>
        </a:p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SYG-15</a:t>
          </a:r>
        </a:p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K3-314A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C12-350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C6 313</a:t>
          </a:r>
        </a:p>
        <a:p>
          <a:pPr algn="l"/>
          <a:r>
            <a:rPr lang="en-US" sz="500" b="0" u="none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TRF 160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TRF 250 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CC1A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CJ5-T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11</xdr:col>
      <xdr:colOff>120627</xdr:colOff>
      <xdr:row>27</xdr:row>
      <xdr:rowOff>729</xdr:rowOff>
    </xdr:from>
    <xdr:to>
      <xdr:col>11</xdr:col>
      <xdr:colOff>230673</xdr:colOff>
      <xdr:row>27</xdr:row>
      <xdr:rowOff>129914</xdr:rowOff>
    </xdr:to>
    <xdr:grpSp>
      <xdr:nvGrpSpPr>
        <xdr:cNvPr id="100" name="Group 99">
          <a:extLst>
            <a:ext uri="{FF2B5EF4-FFF2-40B4-BE49-F238E27FC236}">
              <a16:creationId xmlns:a16="http://schemas.microsoft.com/office/drawing/2014/main" id="{1FB3E5CA-D5EB-466A-8F53-0C3C737207DA}"/>
            </a:ext>
          </a:extLst>
        </xdr:cNvPr>
        <xdr:cNvGrpSpPr/>
      </xdr:nvGrpSpPr>
      <xdr:grpSpPr>
        <a:xfrm>
          <a:off x="3864366" y="4075772"/>
          <a:ext cx="110046" cy="12918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80E96D46-D5DA-3069-B0A6-A7DB4D2A0AC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7B407F38-31BD-BFCE-3167-49FA5308441B}"/>
              </a:ext>
            </a:extLst>
          </xdr:cNvPr>
          <xdr:cNvCxnSpPr>
            <a:stCxn id="101" idx="1"/>
            <a:endCxn id="10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25E4D398-C765-8943-B96E-EEE3B0078325}"/>
              </a:ext>
            </a:extLst>
          </xdr:cNvPr>
          <xdr:cNvCxnSpPr>
            <a:stCxn id="101" idx="3"/>
            <a:endCxn id="10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178518</xdr:colOff>
      <xdr:row>28</xdr:row>
      <xdr:rowOff>74646</xdr:rowOff>
    </xdr:from>
    <xdr:to>
      <xdr:col>16</xdr:col>
      <xdr:colOff>24754</xdr:colOff>
      <xdr:row>28</xdr:row>
      <xdr:rowOff>103846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6494B1B5-795B-4E25-8C0C-7FF6935E473E}"/>
            </a:ext>
          </a:extLst>
        </xdr:cNvPr>
        <xdr:cNvCxnSpPr>
          <a:stCxn id="96" idx="4"/>
          <a:endCxn id="106" idx="4"/>
        </xdr:cNvCxnSpPr>
      </xdr:nvCxnSpPr>
      <xdr:spPr>
        <a:xfrm flipH="1">
          <a:off x="3922257" y="4298776"/>
          <a:ext cx="1751236" cy="29200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123495</xdr:colOff>
      <xdr:row>27</xdr:row>
      <xdr:rowOff>130526</xdr:rowOff>
    </xdr:from>
    <xdr:to>
      <xdr:col>11</xdr:col>
      <xdr:colOff>233541</xdr:colOff>
      <xdr:row>28</xdr:row>
      <xdr:rowOff>103846</xdr:rowOff>
    </xdr:to>
    <xdr:grpSp>
      <xdr:nvGrpSpPr>
        <xdr:cNvPr id="105" name="Group 104">
          <a:extLst>
            <a:ext uri="{FF2B5EF4-FFF2-40B4-BE49-F238E27FC236}">
              <a16:creationId xmlns:a16="http://schemas.microsoft.com/office/drawing/2014/main" id="{2A500CE5-6D52-4D39-943A-EB1FE2141CF0}"/>
            </a:ext>
          </a:extLst>
        </xdr:cNvPr>
        <xdr:cNvGrpSpPr/>
      </xdr:nvGrpSpPr>
      <xdr:grpSpPr>
        <a:xfrm>
          <a:off x="3867234" y="4205569"/>
          <a:ext cx="110046" cy="12240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06" name="Oval 105">
            <a:extLst>
              <a:ext uri="{FF2B5EF4-FFF2-40B4-BE49-F238E27FC236}">
                <a16:creationId xmlns:a16="http://schemas.microsoft.com/office/drawing/2014/main" id="{182268AA-77CC-51AC-40BC-8E09AFC3FC3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16071065-001B-A019-D606-C71B744B05BF}"/>
              </a:ext>
            </a:extLst>
          </xdr:cNvPr>
          <xdr:cNvCxnSpPr>
            <a:stCxn id="106" idx="1"/>
            <a:endCxn id="10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E152087C-C73F-4402-52E9-6EB1092471BC}"/>
              </a:ext>
            </a:extLst>
          </xdr:cNvPr>
          <xdr:cNvCxnSpPr>
            <a:stCxn id="106" idx="3"/>
            <a:endCxn id="10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180463</xdr:colOff>
      <xdr:row>28</xdr:row>
      <xdr:rowOff>44535</xdr:rowOff>
    </xdr:from>
    <xdr:to>
      <xdr:col>13</xdr:col>
      <xdr:colOff>306228</xdr:colOff>
      <xdr:row>28</xdr:row>
      <xdr:rowOff>125281</xdr:rowOff>
    </xdr:to>
    <xdr:grpSp>
      <xdr:nvGrpSpPr>
        <xdr:cNvPr id="109" name="Group 108">
          <a:extLst>
            <a:ext uri="{FF2B5EF4-FFF2-40B4-BE49-F238E27FC236}">
              <a16:creationId xmlns:a16="http://schemas.microsoft.com/office/drawing/2014/main" id="{2306F945-1667-4514-9056-3AEA96F97374}"/>
            </a:ext>
          </a:extLst>
        </xdr:cNvPr>
        <xdr:cNvGrpSpPr/>
      </xdr:nvGrpSpPr>
      <xdr:grpSpPr>
        <a:xfrm>
          <a:off x="4686202" y="4268665"/>
          <a:ext cx="125765" cy="80746"/>
          <a:chOff x="4056342" y="3053161"/>
          <a:chExt cx="125765" cy="76264"/>
        </a:xfrm>
      </xdr:grpSpPr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D33DDFBB-6814-EE00-0DC0-495EF0FC0ED0}"/>
              </a:ext>
            </a:extLst>
          </xdr:cNvPr>
          <xdr:cNvCxnSpPr/>
        </xdr:nvCxnSpPr>
        <xdr:spPr>
          <a:xfrm flipH="1" flipV="1">
            <a:off x="4056342" y="3065330"/>
            <a:ext cx="45155" cy="63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584069C3-A5C0-10A6-B599-0258B1B1A02F}"/>
              </a:ext>
            </a:extLst>
          </xdr:cNvPr>
          <xdr:cNvCxnSpPr/>
        </xdr:nvCxnSpPr>
        <xdr:spPr>
          <a:xfrm flipH="1" flipV="1">
            <a:off x="4087316" y="3065960"/>
            <a:ext cx="37685" cy="63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60E0627E-5933-045E-2B7C-984AE226AD84}"/>
              </a:ext>
            </a:extLst>
          </xdr:cNvPr>
          <xdr:cNvCxnSpPr/>
        </xdr:nvCxnSpPr>
        <xdr:spPr>
          <a:xfrm flipH="1" flipV="1">
            <a:off x="4114486" y="3058978"/>
            <a:ext cx="37685" cy="63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Straight Connector 175">
            <a:extLst>
              <a:ext uri="{FF2B5EF4-FFF2-40B4-BE49-F238E27FC236}">
                <a16:creationId xmlns:a16="http://schemas.microsoft.com/office/drawing/2014/main" id="{1A3CF2E6-D95D-F485-7D97-F9E0FC053D13}"/>
              </a:ext>
            </a:extLst>
          </xdr:cNvPr>
          <xdr:cNvCxnSpPr/>
        </xdr:nvCxnSpPr>
        <xdr:spPr>
          <a:xfrm flipH="1" flipV="1">
            <a:off x="4136952" y="3053161"/>
            <a:ext cx="45155" cy="63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273733</xdr:colOff>
      <xdr:row>27</xdr:row>
      <xdr:rowOff>85228</xdr:rowOff>
    </xdr:from>
    <xdr:to>
      <xdr:col>7</xdr:col>
      <xdr:colOff>12548</xdr:colOff>
      <xdr:row>28</xdr:row>
      <xdr:rowOff>66344</xdr:rowOff>
    </xdr:to>
    <xdr:grpSp>
      <xdr:nvGrpSpPr>
        <xdr:cNvPr id="177" name="Group 176">
          <a:extLst>
            <a:ext uri="{FF2B5EF4-FFF2-40B4-BE49-F238E27FC236}">
              <a16:creationId xmlns:a16="http://schemas.microsoft.com/office/drawing/2014/main" id="{6AC03625-14AF-4B07-8406-7D22A03AF28A}"/>
            </a:ext>
          </a:extLst>
        </xdr:cNvPr>
        <xdr:cNvGrpSpPr/>
      </xdr:nvGrpSpPr>
      <xdr:grpSpPr>
        <a:xfrm>
          <a:off x="2112472" y="4160271"/>
          <a:ext cx="119815" cy="13020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78" name="Oval 177">
            <a:extLst>
              <a:ext uri="{FF2B5EF4-FFF2-40B4-BE49-F238E27FC236}">
                <a16:creationId xmlns:a16="http://schemas.microsoft.com/office/drawing/2014/main" id="{91871EE5-3E8B-EF81-44F5-B96C3B589B5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9" name="Straight Connector 178">
            <a:extLst>
              <a:ext uri="{FF2B5EF4-FFF2-40B4-BE49-F238E27FC236}">
                <a16:creationId xmlns:a16="http://schemas.microsoft.com/office/drawing/2014/main" id="{FF042FE7-6146-C147-6BA0-191EC1D7BE77}"/>
              </a:ext>
            </a:extLst>
          </xdr:cNvPr>
          <xdr:cNvCxnSpPr>
            <a:stCxn id="178" idx="1"/>
            <a:endCxn id="17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179">
            <a:extLst>
              <a:ext uri="{FF2B5EF4-FFF2-40B4-BE49-F238E27FC236}">
                <a16:creationId xmlns:a16="http://schemas.microsoft.com/office/drawing/2014/main" id="{0BEEC42A-F691-D11F-8B3D-4F96D5B74B99}"/>
              </a:ext>
            </a:extLst>
          </xdr:cNvPr>
          <xdr:cNvCxnSpPr>
            <a:stCxn id="178" idx="3"/>
            <a:endCxn id="17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260716</xdr:colOff>
      <xdr:row>15</xdr:row>
      <xdr:rowOff>119661</xdr:rowOff>
    </xdr:from>
    <xdr:to>
      <xdr:col>14</xdr:col>
      <xdr:colOff>279653</xdr:colOff>
      <xdr:row>22</xdr:row>
      <xdr:rowOff>18447</xdr:rowOff>
    </xdr:to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C9219C40-53DB-4B0D-8FED-EB38EF5C6236}"/>
            </a:ext>
          </a:extLst>
        </xdr:cNvPr>
        <xdr:cNvSpPr txBox="1"/>
      </xdr:nvSpPr>
      <xdr:spPr>
        <a:xfrm>
          <a:off x="4004455" y="2405661"/>
          <a:ext cx="1161937" cy="942395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rgbClr val="00B0F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ANEKA JAYA</a:t>
          </a:r>
        </a:p>
      </xdr:txBody>
    </xdr:sp>
    <xdr:clientData/>
  </xdr:twoCellAnchor>
  <xdr:twoCellAnchor>
    <xdr:from>
      <xdr:col>15</xdr:col>
      <xdr:colOff>55002</xdr:colOff>
      <xdr:row>18</xdr:row>
      <xdr:rowOff>135225</xdr:rowOff>
    </xdr:from>
    <xdr:to>
      <xdr:col>16</xdr:col>
      <xdr:colOff>203708</xdr:colOff>
      <xdr:row>25</xdr:row>
      <xdr:rowOff>2543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CCBCF94F-E994-4688-B850-5AAACA3C80CA}"/>
            </a:ext>
          </a:extLst>
        </xdr:cNvPr>
        <xdr:cNvSpPr txBox="1"/>
      </xdr:nvSpPr>
      <xdr:spPr>
        <a:xfrm>
          <a:off x="5322741" y="2868486"/>
          <a:ext cx="529706" cy="91092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SYG-14</a:t>
          </a:r>
        </a:p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SYG-15</a:t>
          </a:r>
        </a:p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K3-315</a:t>
          </a:r>
        </a:p>
        <a:p>
          <a:pPr algn="l"/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C12-200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C6 312-a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CC1A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11</xdr:col>
      <xdr:colOff>237815</xdr:colOff>
      <xdr:row>27</xdr:row>
      <xdr:rowOff>63586</xdr:rowOff>
    </xdr:from>
    <xdr:to>
      <xdr:col>12</xdr:col>
      <xdr:colOff>104060</xdr:colOff>
      <xdr:row>28</xdr:row>
      <xdr:rowOff>41396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EDA0BF7A-FD64-45F5-BE49-537B16F082E2}"/>
            </a:ext>
          </a:extLst>
        </xdr:cNvPr>
        <xdr:cNvSpPr txBox="1"/>
      </xdr:nvSpPr>
      <xdr:spPr>
        <a:xfrm>
          <a:off x="3981554" y="4138629"/>
          <a:ext cx="247245" cy="126897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300" b="1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</a:t>
          </a:r>
        </a:p>
      </xdr:txBody>
    </xdr:sp>
    <xdr:clientData/>
  </xdr:twoCellAnchor>
  <xdr:twoCellAnchor>
    <xdr:from>
      <xdr:col>11</xdr:col>
      <xdr:colOff>174376</xdr:colOff>
      <xdr:row>22</xdr:row>
      <xdr:rowOff>18447</xdr:rowOff>
    </xdr:from>
    <xdr:to>
      <xdr:col>11</xdr:col>
      <xdr:colOff>175650</xdr:colOff>
      <xdr:row>27</xdr:row>
      <xdr:rowOff>729</xdr:rowOff>
    </xdr:to>
    <xdr:cxnSp macro="">
      <xdr:nvCxnSpPr>
        <xdr:cNvPr id="184" name="Straight Connector 183">
          <a:extLst>
            <a:ext uri="{FF2B5EF4-FFF2-40B4-BE49-F238E27FC236}">
              <a16:creationId xmlns:a16="http://schemas.microsoft.com/office/drawing/2014/main" id="{CA9BCCB1-E8F3-4C46-A659-13620B6DD509}"/>
            </a:ext>
          </a:extLst>
        </xdr:cNvPr>
        <xdr:cNvCxnSpPr>
          <a:endCxn id="101" idx="0"/>
        </xdr:cNvCxnSpPr>
      </xdr:nvCxnSpPr>
      <xdr:spPr>
        <a:xfrm>
          <a:off x="3918115" y="3348056"/>
          <a:ext cx="1274" cy="727716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149998</xdr:colOff>
      <xdr:row>23</xdr:row>
      <xdr:rowOff>109276</xdr:rowOff>
    </xdr:from>
    <xdr:to>
      <xdr:col>11</xdr:col>
      <xdr:colOff>224257</xdr:colOff>
      <xdr:row>24</xdr:row>
      <xdr:rowOff>92442</xdr:rowOff>
    </xdr:to>
    <xdr:grpSp>
      <xdr:nvGrpSpPr>
        <xdr:cNvPr id="185" name="Group 184">
          <a:extLst>
            <a:ext uri="{FF2B5EF4-FFF2-40B4-BE49-F238E27FC236}">
              <a16:creationId xmlns:a16="http://schemas.microsoft.com/office/drawing/2014/main" id="{8BC74B05-F4CC-41BE-89C5-97ED0A98AD03}"/>
            </a:ext>
          </a:extLst>
        </xdr:cNvPr>
        <xdr:cNvGrpSpPr/>
      </xdr:nvGrpSpPr>
      <xdr:grpSpPr>
        <a:xfrm rot="5918630">
          <a:off x="3864740" y="3616969"/>
          <a:ext cx="132253" cy="74259"/>
          <a:chOff x="4056342" y="3053161"/>
          <a:chExt cx="125765" cy="76264"/>
        </a:xfrm>
      </xdr:grpSpPr>
      <xdr:cxnSp macro="">
        <xdr:nvCxnSpPr>
          <xdr:cNvPr id="186" name="Straight Connector 185">
            <a:extLst>
              <a:ext uri="{FF2B5EF4-FFF2-40B4-BE49-F238E27FC236}">
                <a16:creationId xmlns:a16="http://schemas.microsoft.com/office/drawing/2014/main" id="{BF24D9C5-0486-384C-C409-A1E0C21A1898}"/>
              </a:ext>
            </a:extLst>
          </xdr:cNvPr>
          <xdr:cNvCxnSpPr/>
        </xdr:nvCxnSpPr>
        <xdr:spPr>
          <a:xfrm flipH="1" flipV="1">
            <a:off x="4056342" y="3065330"/>
            <a:ext cx="45155" cy="63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Straight Connector 186">
            <a:extLst>
              <a:ext uri="{FF2B5EF4-FFF2-40B4-BE49-F238E27FC236}">
                <a16:creationId xmlns:a16="http://schemas.microsoft.com/office/drawing/2014/main" id="{94B048C0-453B-C521-0F06-C0FEBA288115}"/>
              </a:ext>
            </a:extLst>
          </xdr:cNvPr>
          <xdr:cNvCxnSpPr/>
        </xdr:nvCxnSpPr>
        <xdr:spPr>
          <a:xfrm flipH="1" flipV="1">
            <a:off x="4087316" y="3065960"/>
            <a:ext cx="37685" cy="63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187">
            <a:extLst>
              <a:ext uri="{FF2B5EF4-FFF2-40B4-BE49-F238E27FC236}">
                <a16:creationId xmlns:a16="http://schemas.microsoft.com/office/drawing/2014/main" id="{925544A9-15AA-C8E4-4B54-C711B54CABC7}"/>
              </a:ext>
            </a:extLst>
          </xdr:cNvPr>
          <xdr:cNvCxnSpPr/>
        </xdr:nvCxnSpPr>
        <xdr:spPr>
          <a:xfrm flipH="1" flipV="1">
            <a:off x="4114486" y="3058978"/>
            <a:ext cx="37685" cy="63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188">
            <a:extLst>
              <a:ext uri="{FF2B5EF4-FFF2-40B4-BE49-F238E27FC236}">
                <a16:creationId xmlns:a16="http://schemas.microsoft.com/office/drawing/2014/main" id="{95C21A86-A5A8-BB06-6898-B8832D6E75AD}"/>
              </a:ext>
            </a:extLst>
          </xdr:cNvPr>
          <xdr:cNvCxnSpPr/>
        </xdr:nvCxnSpPr>
        <xdr:spPr>
          <a:xfrm flipH="1" flipV="1">
            <a:off x="4136952" y="3053161"/>
            <a:ext cx="45155" cy="63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128014</xdr:colOff>
      <xdr:row>20</xdr:row>
      <xdr:rowOff>68708</xdr:rowOff>
    </xdr:from>
    <xdr:to>
      <xdr:col>11</xdr:col>
      <xdr:colOff>247405</xdr:colOff>
      <xdr:row>22</xdr:row>
      <xdr:rowOff>16278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BAA77A51-CE3E-4D27-9313-D974FD80CA31}"/>
            </a:ext>
          </a:extLst>
        </xdr:cNvPr>
        <xdr:cNvSpPr txBox="1"/>
      </xdr:nvSpPr>
      <xdr:spPr>
        <a:xfrm rot="5400000">
          <a:off x="3808577" y="3163319"/>
          <a:ext cx="245744" cy="119391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300" b="1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APP</a:t>
          </a:r>
        </a:p>
      </xdr:txBody>
    </xdr:sp>
    <xdr:clientData/>
  </xdr:twoCellAnchor>
  <xdr:twoCellAnchor>
    <xdr:from>
      <xdr:col>11</xdr:col>
      <xdr:colOff>230838</xdr:colOff>
      <xdr:row>26</xdr:row>
      <xdr:rowOff>63195</xdr:rowOff>
    </xdr:from>
    <xdr:to>
      <xdr:col>12</xdr:col>
      <xdr:colOff>99283</xdr:colOff>
      <xdr:row>27</xdr:row>
      <xdr:rowOff>38073</xdr:rowOff>
    </xdr:to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E723992B-B523-4207-BEAA-A2E104850766}"/>
            </a:ext>
          </a:extLst>
        </xdr:cNvPr>
        <xdr:cNvSpPr txBox="1"/>
      </xdr:nvSpPr>
      <xdr:spPr>
        <a:xfrm>
          <a:off x="3974577" y="3989152"/>
          <a:ext cx="249445" cy="12396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300" b="1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APP</a:t>
          </a:r>
        </a:p>
      </xdr:txBody>
    </xdr:sp>
    <xdr:clientData/>
  </xdr:twoCellAnchor>
  <xdr:twoCellAnchor>
    <xdr:from>
      <xdr:col>11</xdr:col>
      <xdr:colOff>356902</xdr:colOff>
      <xdr:row>25</xdr:row>
      <xdr:rowOff>103789</xdr:rowOff>
    </xdr:from>
    <xdr:to>
      <xdr:col>12</xdr:col>
      <xdr:colOff>209697</xdr:colOff>
      <xdr:row>28</xdr:row>
      <xdr:rowOff>98907</xdr:rowOff>
    </xdr:to>
    <xdr:sp macro="" textlink="">
      <xdr:nvSpPr>
        <xdr:cNvPr id="192" name="Freeform: Shape 191">
          <a:extLst>
            <a:ext uri="{FF2B5EF4-FFF2-40B4-BE49-F238E27FC236}">
              <a16:creationId xmlns:a16="http://schemas.microsoft.com/office/drawing/2014/main" id="{C023C0B0-879B-410D-8CDF-26822F213104}"/>
            </a:ext>
          </a:extLst>
        </xdr:cNvPr>
        <xdr:cNvSpPr/>
      </xdr:nvSpPr>
      <xdr:spPr>
        <a:xfrm>
          <a:off x="4100641" y="3880659"/>
          <a:ext cx="233795" cy="442378"/>
        </a:xfrm>
        <a:custGeom>
          <a:avLst/>
          <a:gdLst>
            <a:gd name="connsiteX0" fmla="*/ 4329 w 233795"/>
            <a:gd name="connsiteY0" fmla="*/ 108239 h 428625"/>
            <a:gd name="connsiteX1" fmla="*/ 0 w 233795"/>
            <a:gd name="connsiteY1" fmla="*/ 4330 h 428625"/>
            <a:gd name="connsiteX2" fmla="*/ 216477 w 233795"/>
            <a:gd name="connsiteY2" fmla="*/ 0 h 428625"/>
            <a:gd name="connsiteX3" fmla="*/ 233795 w 233795"/>
            <a:gd name="connsiteY3" fmla="*/ 428625 h 4286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233795" h="428625">
              <a:moveTo>
                <a:pt x="4329" y="108239"/>
              </a:moveTo>
              <a:lnTo>
                <a:pt x="0" y="4330"/>
              </a:lnTo>
              <a:lnTo>
                <a:pt x="216477" y="0"/>
              </a:lnTo>
              <a:lnTo>
                <a:pt x="233795" y="428625"/>
              </a:lnTo>
            </a:path>
          </a:pathLst>
        </a:cu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49504</xdr:colOff>
      <xdr:row>25</xdr:row>
      <xdr:rowOff>68133</xdr:rowOff>
    </xdr:from>
    <xdr:to>
      <xdr:col>12</xdr:col>
      <xdr:colOff>175269</xdr:colOff>
      <xdr:row>26</xdr:row>
      <xdr:rowOff>810</xdr:rowOff>
    </xdr:to>
    <xdr:grpSp>
      <xdr:nvGrpSpPr>
        <xdr:cNvPr id="193" name="Group 192">
          <a:extLst>
            <a:ext uri="{FF2B5EF4-FFF2-40B4-BE49-F238E27FC236}">
              <a16:creationId xmlns:a16="http://schemas.microsoft.com/office/drawing/2014/main" id="{4E650389-78DC-49AA-9745-76840E8F0A79}"/>
            </a:ext>
          </a:extLst>
        </xdr:cNvPr>
        <xdr:cNvGrpSpPr/>
      </xdr:nvGrpSpPr>
      <xdr:grpSpPr>
        <a:xfrm>
          <a:off x="4174243" y="3845003"/>
          <a:ext cx="125765" cy="81764"/>
          <a:chOff x="4056342" y="3053161"/>
          <a:chExt cx="125765" cy="76264"/>
        </a:xfrm>
      </xdr:grpSpPr>
      <xdr:cxnSp macro="">
        <xdr:nvCxnSpPr>
          <xdr:cNvPr id="194" name="Straight Connector 193">
            <a:extLst>
              <a:ext uri="{FF2B5EF4-FFF2-40B4-BE49-F238E27FC236}">
                <a16:creationId xmlns:a16="http://schemas.microsoft.com/office/drawing/2014/main" id="{F10451DD-BB99-0755-7AF6-43AE550FBE0A}"/>
              </a:ext>
            </a:extLst>
          </xdr:cNvPr>
          <xdr:cNvCxnSpPr/>
        </xdr:nvCxnSpPr>
        <xdr:spPr>
          <a:xfrm flipH="1" flipV="1">
            <a:off x="4056342" y="3065330"/>
            <a:ext cx="45155" cy="6346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Straight Connector 194">
            <a:extLst>
              <a:ext uri="{FF2B5EF4-FFF2-40B4-BE49-F238E27FC236}">
                <a16:creationId xmlns:a16="http://schemas.microsoft.com/office/drawing/2014/main" id="{00B9590C-1F00-DABF-3822-16F567476A56}"/>
              </a:ext>
            </a:extLst>
          </xdr:cNvPr>
          <xdr:cNvCxnSpPr/>
        </xdr:nvCxnSpPr>
        <xdr:spPr>
          <a:xfrm flipH="1" flipV="1">
            <a:off x="4087316" y="3065960"/>
            <a:ext cx="37685" cy="6346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595200CC-6228-74BE-5A70-B38262D7395B}"/>
              </a:ext>
            </a:extLst>
          </xdr:cNvPr>
          <xdr:cNvCxnSpPr/>
        </xdr:nvCxnSpPr>
        <xdr:spPr>
          <a:xfrm flipH="1" flipV="1">
            <a:off x="4114486" y="3058978"/>
            <a:ext cx="37685" cy="6346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196">
            <a:extLst>
              <a:ext uri="{FF2B5EF4-FFF2-40B4-BE49-F238E27FC236}">
                <a16:creationId xmlns:a16="http://schemas.microsoft.com/office/drawing/2014/main" id="{4FB6A8C1-0793-7CBB-FC14-0BD13B45544E}"/>
              </a:ext>
            </a:extLst>
          </xdr:cNvPr>
          <xdr:cNvCxnSpPr/>
        </xdr:nvCxnSpPr>
        <xdr:spPr>
          <a:xfrm flipH="1" flipV="1">
            <a:off x="4136952" y="3053161"/>
            <a:ext cx="45155" cy="6346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377756</xdr:colOff>
      <xdr:row>28</xdr:row>
      <xdr:rowOff>126694</xdr:rowOff>
    </xdr:from>
    <xdr:to>
      <xdr:col>11</xdr:col>
      <xdr:colOff>72154</xdr:colOff>
      <xdr:row>29</xdr:row>
      <xdr:rowOff>104391</xdr:rowOff>
    </xdr:to>
    <xdr:grpSp>
      <xdr:nvGrpSpPr>
        <xdr:cNvPr id="198" name="Group 197">
          <a:extLst>
            <a:ext uri="{FF2B5EF4-FFF2-40B4-BE49-F238E27FC236}">
              <a16:creationId xmlns:a16="http://schemas.microsoft.com/office/drawing/2014/main" id="{317E0DE4-E4A6-4CE7-B388-B0DCC7264756}"/>
            </a:ext>
          </a:extLst>
        </xdr:cNvPr>
        <xdr:cNvGrpSpPr/>
      </xdr:nvGrpSpPr>
      <xdr:grpSpPr>
        <a:xfrm rot="17392456">
          <a:off x="3714802" y="4376517"/>
          <a:ext cx="126784" cy="75398"/>
          <a:chOff x="4056342" y="3053161"/>
          <a:chExt cx="125765" cy="76264"/>
        </a:xfrm>
      </xdr:grpSpPr>
      <xdr:cxnSp macro="">
        <xdr:nvCxnSpPr>
          <xdr:cNvPr id="199" name="Straight Connector 198">
            <a:extLst>
              <a:ext uri="{FF2B5EF4-FFF2-40B4-BE49-F238E27FC236}">
                <a16:creationId xmlns:a16="http://schemas.microsoft.com/office/drawing/2014/main" id="{1EB99B58-049E-875E-ABF4-65317778BD9F}"/>
              </a:ext>
            </a:extLst>
          </xdr:cNvPr>
          <xdr:cNvCxnSpPr/>
        </xdr:nvCxnSpPr>
        <xdr:spPr>
          <a:xfrm flipH="1" flipV="1">
            <a:off x="4056342" y="3065330"/>
            <a:ext cx="45155" cy="6346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334AEF30-2BEF-C48A-968F-D7C0F5AADA76}"/>
              </a:ext>
            </a:extLst>
          </xdr:cNvPr>
          <xdr:cNvCxnSpPr/>
        </xdr:nvCxnSpPr>
        <xdr:spPr>
          <a:xfrm flipH="1" flipV="1">
            <a:off x="4087316" y="3065960"/>
            <a:ext cx="37685" cy="6346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Straight Connector 200">
            <a:extLst>
              <a:ext uri="{FF2B5EF4-FFF2-40B4-BE49-F238E27FC236}">
                <a16:creationId xmlns:a16="http://schemas.microsoft.com/office/drawing/2014/main" id="{ED32F817-7AAD-601F-9FBA-C8A0F4485361}"/>
              </a:ext>
            </a:extLst>
          </xdr:cNvPr>
          <xdr:cNvCxnSpPr/>
        </xdr:nvCxnSpPr>
        <xdr:spPr>
          <a:xfrm flipH="1" flipV="1">
            <a:off x="4114486" y="3058978"/>
            <a:ext cx="37685" cy="6346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2" name="Straight Connector 201">
            <a:extLst>
              <a:ext uri="{FF2B5EF4-FFF2-40B4-BE49-F238E27FC236}">
                <a16:creationId xmlns:a16="http://schemas.microsoft.com/office/drawing/2014/main" id="{3FBAC380-3DFB-0159-2DC9-E899EA161DAE}"/>
              </a:ext>
            </a:extLst>
          </xdr:cNvPr>
          <xdr:cNvCxnSpPr/>
        </xdr:nvCxnSpPr>
        <xdr:spPr>
          <a:xfrm flipH="1" flipV="1">
            <a:off x="4136952" y="3053161"/>
            <a:ext cx="45155" cy="6346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306659</xdr:colOff>
      <xdr:row>27</xdr:row>
      <xdr:rowOff>88280</xdr:rowOff>
    </xdr:from>
    <xdr:to>
      <xdr:col>11</xdr:col>
      <xdr:colOff>68652</xdr:colOff>
      <xdr:row>28</xdr:row>
      <xdr:rowOff>98370</xdr:rowOff>
    </xdr:to>
    <xdr:sp macro="" textlink="">
      <xdr:nvSpPr>
        <xdr:cNvPr id="203" name="Isosceles Triangle 202">
          <a:extLst>
            <a:ext uri="{FF2B5EF4-FFF2-40B4-BE49-F238E27FC236}">
              <a16:creationId xmlns:a16="http://schemas.microsoft.com/office/drawing/2014/main" id="{7D9DFCCE-A3F4-4D54-B4E7-F1CED899AC93}"/>
            </a:ext>
          </a:extLst>
        </xdr:cNvPr>
        <xdr:cNvSpPr/>
      </xdr:nvSpPr>
      <xdr:spPr>
        <a:xfrm>
          <a:off x="3665964" y="4256048"/>
          <a:ext cx="142993" cy="163420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  <xdr:twoCellAnchor editAs="oneCell">
    <xdr:from>
      <xdr:col>1</xdr:col>
      <xdr:colOff>588818</xdr:colOff>
      <xdr:row>7</xdr:row>
      <xdr:rowOff>138546</xdr:rowOff>
    </xdr:from>
    <xdr:to>
      <xdr:col>21</xdr:col>
      <xdr:colOff>135564</xdr:colOff>
      <xdr:row>51</xdr:row>
      <xdr:rowOff>138547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780946-0082-473D-8DB5-38F4D1B45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0045" y="1385455"/>
          <a:ext cx="11704110" cy="685800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>
            <v>0</v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>
            <v>0</v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>
            <v>0</v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>
            <v>0</v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>
            <v>0</v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>
            <v>0</v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>
            <v>0</v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>
            <v>0</v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>
            <v>0</v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>
            <v>0</v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>
            <v>0</v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>
            <v>0</v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>
            <v>0</v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>
            <v>0</v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>
            <v>0</v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>
            <v>0</v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>
            <v>0</v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>
            <v>0</v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>
            <v>0</v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>
            <v>0</v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>
            <v>0</v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>
            <v>0</v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>
            <v>0</v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>
            <v>0</v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>
            <v>0</v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>
            <v>0</v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>
            <v>0</v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>
            <v>0</v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>
            <v>0</v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>
            <v>0</v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>
            <v>0</v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>
            <v>0</v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>
            <v>0</v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>
            <v>0</v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>
            <v>0</v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>
            <v>0</v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>
            <v>0</v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>
            <v>0</v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>
            <v>0</v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>
            <v>0</v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>
            <v>0</v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>
            <v>0</v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>
            <v>0</v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>
            <v>0</v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>
            <v>0</v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>
            <v>0</v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>
            <v>0</v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>
            <v>0</v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>
            <v>0</v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>
            <v>0</v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>
            <v>0</v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>
            <v>0</v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>
            <v>0</v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>
            <v>0</v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>
            <v>0</v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>
            <v>0</v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>
            <v>0</v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>
            <v>0</v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>
            <v>0</v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>
            <v>0</v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>
            <v>0</v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>
            <v>0</v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>
            <v>0</v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>
            <v>0</v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>
            <v>0</v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>
            <v>0</v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>
            <v>0</v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>
            <v>0</v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>
            <v>0</v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>
            <v>0</v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>
            <v>0</v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>
            <v>0</v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/>
      <sheetData sheetId="247"/>
      <sheetData sheetId="248"/>
      <sheetData sheetId="249"/>
      <sheetData sheetId="250"/>
      <sheetData sheetId="251"/>
      <sheetData sheetId="252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JAN07"/>
      <sheetName val="Kamus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D2">
            <v>390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 refreshError="1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  <sheetName val="Harga BBM Indonesia"/>
      <sheetName val="Fixset"/>
      <sheetName val="x"/>
      <sheetName val="01 A"/>
      <sheetName val="PM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2">
          <cell r="D2">
            <v>390</v>
          </cell>
        </row>
      </sheetData>
      <sheetData sheetId="55" refreshError="1"/>
      <sheetData sheetId="56" refreshError="1"/>
      <sheetData sheetId="57">
        <row r="2">
          <cell r="D2">
            <v>390</v>
          </cell>
        </row>
      </sheetData>
      <sheetData sheetId="58" refreshError="1"/>
      <sheetData sheetId="59">
        <row r="2">
          <cell r="D2">
            <v>390</v>
          </cell>
        </row>
      </sheetData>
      <sheetData sheetId="60" refreshError="1"/>
      <sheetData sheetId="61" refreshError="1"/>
      <sheetData sheetId="62">
        <row r="2">
          <cell r="D2">
            <v>390</v>
          </cell>
        </row>
      </sheetData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Smg"/>
      <sheetName val="MENU1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12">
          <cell r="D12">
            <v>0.54400000000000004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Smg"/>
      <sheetName val="NO. PRK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JAN07"/>
      <sheetName val="DTU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BRD"/>
      <sheetName val="Wil-2"/>
      <sheetName val="REKAP"/>
      <sheetName val="FORM BQ TL PRATU 4cct"/>
      <sheetName val="MU"/>
      <sheetName val="Kontrol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 refreshError="1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6" t="s">
        <v>1134</v>
      </c>
      <c r="C4" s="526"/>
      <c r="D4" s="526"/>
      <c r="E4" s="526"/>
      <c r="F4" s="526"/>
      <c r="G4" s="526"/>
      <c r="H4" s="526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7" t="s">
        <v>0</v>
      </c>
      <c r="C7" s="527" t="s">
        <v>1</v>
      </c>
      <c r="D7" s="528" t="s">
        <v>42</v>
      </c>
      <c r="E7" s="528" t="s">
        <v>43</v>
      </c>
      <c r="F7" s="528" t="s">
        <v>1135</v>
      </c>
      <c r="G7" s="529" t="s">
        <v>41</v>
      </c>
      <c r="H7" s="525" t="s">
        <v>1042</v>
      </c>
      <c r="I7" s="525" t="s">
        <v>1137</v>
      </c>
      <c r="J7" s="525" t="s">
        <v>1026</v>
      </c>
      <c r="K7" s="519" t="s">
        <v>1024</v>
      </c>
      <c r="L7" s="520"/>
    </row>
    <row r="8" spans="1:12" ht="15" customHeight="1">
      <c r="B8" s="527"/>
      <c r="C8" s="527"/>
      <c r="D8" s="528"/>
      <c r="E8" s="528"/>
      <c r="F8" s="528"/>
      <c r="G8" s="529"/>
      <c r="H8" s="525"/>
      <c r="I8" s="525"/>
      <c r="J8" s="525"/>
      <c r="K8" s="521"/>
      <c r="L8" s="522"/>
    </row>
    <row r="9" spans="1:12" ht="15" customHeight="1">
      <c r="B9" s="527"/>
      <c r="C9" s="527"/>
      <c r="D9" s="528"/>
      <c r="E9" s="528"/>
      <c r="F9" s="528"/>
      <c r="G9" s="529"/>
      <c r="H9" s="525"/>
      <c r="I9" s="525"/>
      <c r="J9" s="525"/>
      <c r="K9" s="523"/>
      <c r="L9" s="524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53 kVA MCCB 80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13644300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250 kVA DYn5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63057400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9</v>
      </c>
      <c r="G17" s="41">
        <f ca="1">IF(ISERROR(OFFSET('HARGA SATUAN'!$I$6,MATCH(C17,'HARGA SATUAN'!$C$7:$C$1492,0),0)),"",OFFSET('HARGA SATUAN'!$I$6,MATCH(C17,'HARGA SATUAN'!$C$7:$C$1492,0),0))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3x70+1x70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44</v>
      </c>
      <c r="G18" s="41">
        <f ca="1">IF(ISERROR(OFFSET('HARGA SATUAN'!$I$6,MATCH(C18,'HARGA SATUAN'!$C$7:$C$1492,0),0)),"",OFFSET('HARGA SATUAN'!$I$6,MATCH(C18,'HARGA SATUAN'!$C$7:$C$1492,0),0))</f>
        <v>54500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Modem 3G/4G</v>
      </c>
      <c r="D19" s="101" t="str">
        <f ca="1">IF(ISERROR(OFFSET('HARGA SATUAN'!$D$6,MATCH(C19,'HARGA SATUAN'!$C$7:$C$1492,0),0)),"",OFFSET('HARGA SATUAN'!$D$6,MATCH(C19,'HARGA SATUAN'!$C$7:$C$1492,0),0))</f>
        <v>HDW</v>
      </c>
      <c r="E19" s="101" t="str">
        <f ca="1">IF(B19="+","Unit",IF(ISERROR(OFFSET('HARGA SATUAN'!$E$6,MATCH(C19,'HARGA SATUAN'!$C$7:$C$1492,0),0)),"",OFFSET('HARGA SATUAN'!$E$6,MATCH(C19,'HARGA SATUAN'!$C$7:$C$1492,0),0)))</f>
        <v>Unit</v>
      </c>
      <c r="F19" s="138">
        <f t="shared" ca="1" si="2"/>
        <v>1</v>
      </c>
      <c r="G19" s="41">
        <f ca="1">IF(ISERROR(OFFSET('HARGA SATUAN'!$I$6,MATCH(C19,'HARGA SATUAN'!$C$7:$C$1492,0),0)),"",OFFSET('HARGA SATUAN'!$I$6,MATCH(C19,'HARGA SATUAN'!$C$7:$C$1492,0),0))</f>
        <v>1113900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SUMIFS(RAB!$F$14:$F$61,RAB!$C$14:$C$61,C714)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SUMIFS(RAB!$F$14:$F$61,RAB!$C$14:$C$61,C715)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SUMIFS(RAB!$F$14:$F$61,RAB!$C$14:$C$61,C716)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SUMIFS(RAB!$F$14:$F$61,RAB!$C$14:$C$61,C717)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SUMIFS(RAB!$F$14:$F$61,RAB!$C$14:$C$61,C718)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SUMIFS(RAB!$F$14:$F$61,RAB!$C$14:$C$61,C719)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SUMIFS(RAB!$F$14:$F$61,RAB!$C$14:$C$61,C720)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SUMIFS(RAB!$F$14:$F$61,RAB!$C$14:$C$61,C721)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SUMIFS(RAB!$F$14:$F$61,RAB!$C$14:$C$61,C722)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SUMIFS(RAB!$F$14:$F$61,RAB!$C$14:$C$61,C723)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SUMIFS(RAB!$F$14:$F$61,RAB!$C$14:$C$61,C724)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SUMIFS(RAB!$F$14:$F$61,RAB!$C$14:$C$61,C725)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SUMIFS(RAB!$F$14:$F$61,RAB!$C$14:$C$61,C726)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SUMIFS(RAB!$F$14:$F$61,RAB!$C$14:$C$61,C727)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SUMIFS(RAB!$F$14:$F$61,RAB!$C$14:$C$61,C728)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SUMIFS(RAB!$F$14:$F$61,RAB!$C$14:$C$61,C729)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SUMIFS(RAB!$F$14:$F$61,RAB!$C$14:$C$61,C730)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SUMIFS(RAB!$F$14:$F$61,RAB!$C$14:$C$61,C731)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SUMIFS(RAB!$F$14:$F$61,RAB!$C$14:$C$61,C732)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SUMIFS(RAB!$F$14:$F$61,RAB!$C$14:$C$61,C733)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SUMIFS(RAB!$F$14:$F$61,RAB!$C$14:$C$61,C734)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SUMIFS(RAB!$F$14:$F$61,RAB!$C$14:$C$61,C735)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SUMIFS(RAB!$F$14:$F$61,RAB!$C$14:$C$61,C736)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SUMIFS(RAB!$F$14:$F$61,RAB!$C$14:$C$61,C737)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SUMIFS(RAB!$F$14:$F$61,RAB!$C$14:$C$61,C738)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SUMIFS(RAB!$F$14:$F$61,RAB!$C$14:$C$61,C739)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SUMIFS(RAB!$F$14:$F$61,RAB!$C$14:$C$61,C740)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SUMIFS(RAB!$F$14:$F$61,RAB!$C$14:$C$61,C741)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SUMIFS(RAB!$F$14:$F$61,RAB!$C$14:$C$61,C742)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SUMIFS(RAB!$F$14:$F$61,RAB!$C$14:$C$61,C743)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SUMIFS(RAB!$F$14:$F$61,RAB!$C$14:$C$61,C744)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SUMIFS(RAB!$F$14:$F$61,RAB!$C$14:$C$61,C745)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SUMIFS(RAB!$F$14:$F$61,RAB!$C$14:$C$61,C746)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SUMIFS(RAB!$F$14:$F$61,RAB!$C$14:$C$61,C747)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SUMIFS(RAB!$F$14:$F$61,RAB!$C$14:$C$61,C748)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SUMIFS(RAB!$F$14:$F$61,RAB!$C$14:$C$61,C749)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SUMIFS(RAB!$F$14:$F$61,RAB!$C$14:$C$61,C750)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SUMIFS(RAB!$F$14:$F$61,RAB!$C$14:$C$61,C751)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SUMIFS(RAB!$F$14:$F$61,RAB!$C$14:$C$61,C752)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SUMIFS(RAB!$F$14:$F$61,RAB!$C$14:$C$61,C753)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SUMIFS(RAB!$F$14:$F$61,RAB!$C$14:$C$61,C754)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SUMIFS(RAB!$F$14:$F$61,RAB!$C$14:$C$61,C755)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SUMIFS(RAB!$F$14:$F$61,RAB!$C$14:$C$61,C756)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SUMIFS(RAB!$F$14:$F$61,RAB!$C$14:$C$61,C757)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SUMIFS(RAB!$F$14:$F$61,RAB!$C$14:$C$61,C758)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SUMIFS(RAB!$F$14:$F$61,RAB!$C$14:$C$61,C759)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SUMIFS(RAB!$F$14:$F$61,RAB!$C$14:$C$61,C760)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SUMIFS(RAB!$F$14:$F$61,RAB!$C$14:$C$61,C761)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SUMIFS(RAB!$F$14:$F$61,RAB!$C$14:$C$61,C762)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SUMIFS(RAB!$F$14:$F$61,RAB!$C$14:$C$61,C763)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SUMIFS(RAB!$F$14:$F$61,RAB!$C$14:$C$61,C764)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SUMIFS(RAB!$F$14:$F$61,RAB!$C$14:$C$61,C765)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SUMIFS(RAB!$F$14:$F$61,RAB!$C$14:$C$61,C766)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SUMIFS(RAB!$F$14:$F$61,RAB!$C$14:$C$61,C767)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SUMIFS(RAB!$F$14:$F$61,RAB!$C$14:$C$61,C768)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SUMIFS(RAB!$F$14:$F$61,RAB!$C$14:$C$61,C769)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SUMIFS(RAB!$F$14:$F$61,RAB!$C$14:$C$61,C770)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SUMIFS(RAB!$F$14:$F$61,RAB!$C$14:$C$61,C771)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SUMIFS(RAB!$F$14:$F$61,RAB!$C$14:$C$61,C772)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SUMIFS(RAB!$F$14:$F$61,RAB!$C$14:$C$61,C773)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SUMIFS(RAB!$F$14:$F$61,RAB!$C$14:$C$61,C774)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SUMIFS(RAB!$F$14:$F$61,RAB!$C$14:$C$61,C775)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SUMIFS(RAB!$F$14:$F$61,RAB!$C$14:$C$61,C776)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SUMIFS(RAB!$F$14:$F$61,RAB!$C$14:$C$61,C777)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SUMIFS(RAB!$F$14:$F$61,RAB!$C$14:$C$61,C778)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SUMIFS(RAB!$F$14:$F$61,RAB!$C$14:$C$61,C779)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SUMIFS(RAB!$F$14:$F$61,RAB!$C$14:$C$61,C780)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SUMIFS(RAB!$F$14:$F$61,RAB!$C$14:$C$61,C781)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SUMIFS(RAB!$F$14:$F$61,RAB!$C$14:$C$61,C782)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SUMIFS(RAB!$F$14:$F$61,RAB!$C$14:$C$61,C783)</f>
        <v>1</v>
      </c>
      <c r="E783" s="26">
        <f t="shared" ca="1" si="34"/>
        <v>1</v>
      </c>
      <c r="F783" s="26">
        <f ca="1">IF(D783=0,0,SUM($E$713:E783))</f>
        <v>2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SUMIFS(RAB!$F$14:$F$61,RAB!$C$14:$C$61,C784)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SUMIFS(RAB!$F$14:$F$61,RAB!$C$14:$C$61,C785)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SUMIFS(RAB!$F$14:$F$61,RAB!$C$14:$C$61,C786)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SUMIFS(RAB!$F$14:$F$61,RAB!$C$14:$C$61,C787)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SUMIFS(RAB!$F$14:$F$61,RAB!$C$14:$C$61,C788)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SUMIFS(RAB!$F$14:$F$61,RAB!$C$14:$C$61,C789)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SUMIFS(RAB!$F$14:$F$61,RAB!$C$14:$C$61,C790)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SUMIFS(RAB!$F$14:$F$61,RAB!$C$14:$C$61,C791)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SUMIFS(RAB!$F$14:$F$61,RAB!$C$14:$C$61,C792)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SUMIFS(RAB!$F$14:$F$61,RAB!$C$14:$C$61,C793)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SUMIFS(RAB!$F$14:$F$61,RAB!$C$14:$C$61,C794)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SUMIFS(RAB!$F$14:$F$61,RAB!$C$14:$C$61,C795)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SUMIFS(RAB!$F$14:$F$61,RAB!$C$14:$C$61,C796)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SUMIFS(RAB!$F$14:$F$61,RAB!$C$14:$C$61,C797)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SUMIFS(RAB!$F$14:$F$61,RAB!$C$14:$C$61,C798)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SUMIFS(RAB!$F$14:$F$61,RAB!$C$14:$C$61,C799)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SUMIFS(RAB!$F$14:$F$61,RAB!$C$14:$C$61,C800)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SUMIFS(RAB!$F$14:$F$61,RAB!$C$14:$C$61,C801)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SUMIFS(RAB!$F$14:$F$61,RAB!$C$14:$C$61,C802)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SUMIFS(RAB!$F$14:$F$61,RAB!$C$14:$C$61,C803)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SUMIFS(RAB!$F$14:$F$61,RAB!$C$14:$C$61,C804)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SUMIFS(RAB!$F$14:$F$61,RAB!$C$14:$C$61,C805)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SUMIFS(RAB!$F$14:$F$61,RAB!$C$14:$C$61,C806)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SUMIFS(RAB!$F$14:$F$61,RAB!$C$14:$C$61,C807)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SUMIFS(RAB!$F$14:$F$61,RAB!$C$14:$C$61,C808)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SUMIFS(RAB!$F$14:$F$61,RAB!$C$14:$C$61,C809)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SUMIFS(RAB!$F$14:$F$61,RAB!$C$14:$C$61,C810)</f>
        <v>1</v>
      </c>
      <c r="E810" s="26">
        <f t="shared" ca="1" si="34"/>
        <v>1</v>
      </c>
      <c r="F810" s="26">
        <f ca="1">IF(D810=0,0,SUM($E$713:E810))</f>
        <v>3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SUMIFS(RAB!$F$14:$F$61,RAB!$C$14:$C$61,C811)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SUMIFS(RAB!$F$14:$F$61,RAB!$C$14:$C$61,C812)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SUMIFS(RAB!$F$14:$F$61,RAB!$C$14:$C$61,C813)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SUMIFS(RAB!$F$14:$F$61,RAB!$C$14:$C$61,C814)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SUMIFS(RAB!$F$14:$F$61,RAB!$C$14:$C$61,C815)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SUMIFS(RAB!$F$14:$F$61,RAB!$C$14:$C$61,C816)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SUMIFS(RAB!$F$14:$F$61,RAB!$C$14:$C$61,C817)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SUMIFS(RAB!$F$14:$F$61,RAB!$C$14:$C$61,C818)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SUMIFS(RAB!$F$14:$F$61,RAB!$C$14:$C$61,C819)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SUMIFS(RAB!$F$14:$F$61,RAB!$C$14:$C$61,C820)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SUMIFS(RAB!$F$14:$F$61,RAB!$C$14:$C$61,C821)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SUMIFS(RAB!$F$14:$F$61,RAB!$C$14:$C$61,C822)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SUMIFS(RAB!$F$14:$F$61,RAB!$C$14:$C$61,C823)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SUMIFS(RAB!$F$14:$F$61,RAB!$C$14:$C$61,C824)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SUMIFS(RAB!$F$14:$F$61,RAB!$C$14:$C$61,C825)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SUMIFS(RAB!$F$14:$F$61,RAB!$C$14:$C$61,C826)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SUMIFS(RAB!$F$14:$F$61,RAB!$C$14:$C$61,C827)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SUMIFS(RAB!$F$14:$F$61,RAB!$C$14:$C$61,C828)</f>
        <v>9</v>
      </c>
      <c r="E828" s="26">
        <f t="shared" ca="1" si="34"/>
        <v>1</v>
      </c>
      <c r="F828" s="26">
        <f ca="1">IF(D828=0,0,SUM($E$713:E828))</f>
        <v>6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SUMIFS(RAB!$F$14:$F$61,RAB!$C$14:$C$61,C829)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SUMIFS(RAB!$F$14:$F$61,RAB!$C$14:$C$61,C830)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SUMIFS(RAB!$F$14:$F$61,RAB!$C$14:$C$61,C831)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SUMIFS(RAB!$F$14:$F$61,RAB!$C$14:$C$61,C832)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SUMIFS(RAB!$F$14:$F$61,RAB!$C$14:$C$61,C833)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SUMIFS(RAB!$F$14:$F$61,RAB!$C$14:$C$61,C834)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SUMIFS(RAB!$F$14:$F$61,RAB!$C$14:$C$61,C835)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SUMIFS(RAB!$F$14:$F$61,RAB!$C$14:$C$61,C836)</f>
        <v>44</v>
      </c>
      <c r="E836" s="26">
        <f t="shared" ca="1" si="34"/>
        <v>1</v>
      </c>
      <c r="F836" s="26">
        <f ca="1">IF(D836=0,0,SUM($E$713:E836))</f>
        <v>7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SUMIFS(RAB!$F$14:$F$61,RAB!$C$14:$C$61,C837)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SUMIFS(RAB!$F$14:$F$61,RAB!$C$14:$C$61,C838)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SUMIFS(RAB!$F$14:$F$61,RAB!$C$14:$C$61,C839)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SUMIFS(RAB!$F$14:$F$61,RAB!$C$14:$C$61,C840)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SUMIFS(RAB!$F$14:$F$61,RAB!$C$14:$C$61,C841)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SUMIFS(RAB!$F$14:$F$61,RAB!$C$14:$C$61,C842)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SUMIFS(RAB!$F$14:$F$61,RAB!$C$14:$C$61,C843)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SUMIFS(RAB!$F$14:$F$61,RAB!$C$14:$C$61,C844)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SUMIFS(RAB!$F$14:$F$61,RAB!$C$14:$C$61,C845)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SUMIFS(RAB!$F$14:$F$61,RAB!$C$14:$C$61,C846)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SUMIFS(RAB!$F$14:$F$61,RAB!$C$14:$C$61,C847)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SUMIFS(RAB!$F$14:$F$61,RAB!$C$14:$C$61,C848)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SUMIFS(RAB!$F$14:$F$61,RAB!$C$14:$C$61,C849)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SUMIFS(RAB!$F$14:$F$61,RAB!$C$14:$C$61,C850)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SUMIFS(RAB!$F$14:$F$61,RAB!$C$14:$C$61,C851)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SUMIFS(RAB!$F$14:$F$61,RAB!$C$14:$C$61,C852)</f>
        <v>1</v>
      </c>
      <c r="E852" s="26">
        <f t="shared" ca="1" si="35"/>
        <v>1</v>
      </c>
      <c r="F852" s="26">
        <f ca="1">IF(D852=0,0,SUM($E$713:E852))</f>
        <v>8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SUMIFS(RAB!$F$14:$F$61,RAB!$C$14:$C$61,C853)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SUMIFS(RAB!$F$14:$F$61,RAB!$C$14:$C$61,C854)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SUMIFS(RAB!$F$14:$F$61,RAB!$C$14:$C$61,C855)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SUMIFS(RAB!$F$14:$F$61,RAB!$C$14:$C$61,C856)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SUMIFS(RAB!$F$14:$F$61,RAB!$C$14:$C$61,C857)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SUMIFS(RAB!$F$14:$F$61,RAB!$C$14:$C$61,C858)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SUMIFS(RAB!$F$14:$F$61,RAB!$C$14:$C$61,C859)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SUMIFS(RAB!$F$14:$F$61,RAB!$C$14:$C$61,C860)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SUMIFS(RAB!$F$14:$F$61,RAB!$C$14:$C$61,C861)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SUMIFS(RAB!$F$14:$F$61,RAB!$C$14:$C$61,C862)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SUMIFS(RAB!$F$14:$F$61,RAB!$C$14:$C$61,C863)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SUMIFS(RAB!$F$14:$F$61,RAB!$C$14:$C$61,C864)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SUMIFS(RAB!$F$14:$F$61,RAB!$C$14:$C$61,C865)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SUMIFS(RAB!$F$14:$F$61,RAB!$C$14:$C$61,C866)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SUMIFS(RAB!$F$14:$F$61,RAB!$C$14:$C$61,C867)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SUMIFS(RAB!$F$14:$F$61,RAB!$C$14:$C$61,C868)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SUMIFS(RAB!$F$14:$F$61,RAB!$C$14:$C$61,C869)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SUMIFS(RAB!$F$14:$F$61,RAB!$C$14:$C$61,C870)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SUMIFS(RAB!$F$14:$F$61,RAB!$C$14:$C$61,C871)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SUMIFS(RAB!$F$14:$F$61,RAB!$C$14:$C$61,C872)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SUMIFS(RAB!$F$14:$F$61,RAB!$C$14:$C$61,C873)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SUMIFS(RAB!$F$14:$F$61,RAB!$C$14:$C$61,C874)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SUMIFS(RAB!$F$14:$F$61,RAB!$C$14:$C$61,C875)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SUMIFS(RAB!$F$14:$F$61,RAB!$C$14:$C$61,C876)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SUMIFS(RAB!$F$14:$F$61,RAB!$C$14:$C$61,C877)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SUMIFS(RAB!$F$14:$F$61,RAB!$C$14:$C$61,C878)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SUMIFS(RAB!$F$14:$F$61,RAB!$C$14:$C$61,C879)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SUMIFS(RAB!$F$14:$F$61,RAB!$C$14:$C$61,C880)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SUMIFS(RAB!$F$14:$F$61,RAB!$C$14:$C$61,C881)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SUMIFS(RAB!$F$14:$F$61,RAB!$C$14:$C$61,C882)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SUMIFS(RAB!$F$14:$F$61,RAB!$C$14:$C$61,C883)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SUMIFS(RAB!$F$14:$F$61,RAB!$C$14:$C$61,C884)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SUMIFS(RAB!$F$14:$F$61,RAB!$C$14:$C$61,C885)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SUMIFS(RAB!$F$14:$F$61,RAB!$C$14:$C$61,C886)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SUMIFS(RAB!$F$14:$F$61,RAB!$C$14:$C$61,C887)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SUMIFS(RAB!$F$14:$F$61,RAB!$C$14:$C$61,C888)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SUMIFS(RAB!$F$14:$F$61,RAB!$C$14:$C$61,C889)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SUMIFS(RAB!$F$14:$F$61,RAB!$C$14:$C$61,C890)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SUMIFS(RAB!$F$14:$F$61,RAB!$C$14:$C$61,C891)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SUMIFS(RAB!$F$14:$F$61,RAB!$C$14:$C$61,C892)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SUMIFS(RAB!$F$14:$F$61,RAB!$C$14:$C$61,C893)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SUMIFS(RAB!$F$14:$F$61,RAB!$C$14:$C$61,C894)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SUMIFS(RAB!$F$14:$F$61,RAB!$C$14:$C$61,C895)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SUMIFS(RAB!$F$14:$F$61,RAB!$C$14:$C$61,C896)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SUMIFS(RAB!$F$14:$F$61,RAB!$C$14:$C$61,C897)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SUMIFS(RAB!$F$14:$F$61,RAB!$C$14:$C$61,C898)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SUMIFS(RAB!$F$14:$F$61,RAB!$C$14:$C$61,C899)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SUMIFS(RAB!$F$14:$F$61,RAB!$C$14:$C$61,C900)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SUMIFS(RAB!$F$14:$F$61,RAB!$C$14:$C$61,C901)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SUMIFS(RAB!$F$14:$F$61,RAB!$C$14:$C$61,C902)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SUMIFS(RAB!$F$14:$F$61,RAB!$C$14:$C$61,C903)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SUMIFS(RAB!$F$14:$F$61,RAB!$C$14:$C$61,C904)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SUMIFS(RAB!$F$14:$F$61,RAB!$C$14:$C$61,C905)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SUMIFS(RAB!$F$14:$F$61,RAB!$C$14:$C$61,C906)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SUMIFS(RAB!$F$14:$F$61,RAB!$C$14:$C$61,C907)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SUMIFS(RAB!$F$14:$F$61,RAB!$C$14:$C$61,C908)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SUMIFS(RAB!$F$14:$F$61,RAB!$C$14:$C$61,C909)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SUMIFS(RAB!$F$14:$F$61,RAB!$C$14:$C$61,C910)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SUMIFS(RAB!$F$14:$F$61,RAB!$C$14:$C$61,C911)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SUMIFS(RAB!$F$14:$F$61,RAB!$C$14:$C$61,C912)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SUMIFS(RAB!$F$14:$F$61,RAB!$C$14:$C$61,C913)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SUMIFS(RAB!$F$14:$F$61,RAB!$C$14:$C$61,C914)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SUMIFS(RAB!$F$14:$F$61,RAB!$C$14:$C$61,C915)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SUMIFS(RAB!$F$14:$F$61,RAB!$C$14:$C$61,C916)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SUMIFS(RAB!$F$14:$F$61,RAB!$C$14:$C$61,C917)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SUMIFS(RAB!$F$14:$F$61,RAB!$C$14:$C$61,C918)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SUMIFS(RAB!$F$14:$F$61,RAB!$C$14:$C$61,C919)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SUMIFS(RAB!$F$14:$F$61,RAB!$C$14:$C$61,C920)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SUMIFS(RAB!$F$14:$F$61,RAB!$C$14:$C$61,C921)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SUMIFS(RAB!$F$14:$F$61,RAB!$C$14:$C$61,C922)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SUMIFS(RAB!$F$14:$F$61,RAB!$C$14:$C$61,C923)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SUMIFS(RAB!$F$14:$F$61,RAB!$C$14:$C$61,C924)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SUMIFS(RAB!$F$14:$F$61,RAB!$C$14:$C$61,C925)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SUMIFS(RAB!$F$14:$F$61,RAB!$C$14:$C$61,C926)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SUMIFS(RAB!$F$14:$F$61,RAB!$C$14:$C$61,C927)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SUMIFS(RAB!$F$14:$F$61,RAB!$C$14:$C$61,C928)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SUMIFS(RAB!$F$14:$F$61,RAB!$C$14:$C$61,C929)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SUMIFS(RAB!$F$14:$F$61,RAB!$C$14:$C$61,C930)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SUMIFS(RAB!$F$14:$F$61,RAB!$C$14:$C$61,C931)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SUMIFS(RAB!$F$14:$F$61,RAB!$C$14:$C$61,C932)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SUMIFS(RAB!$F$14:$F$61,RAB!$C$14:$C$61,C933)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SUMIFS(RAB!$F$14:$F$61,RAB!$C$14:$C$61,C934)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SUMIFS(RAB!$F$14:$F$61,RAB!$C$14:$C$61,C935)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SUMIFS(RAB!$F$14:$F$61,RAB!$C$14:$C$61,C936)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SUMIFS(RAB!$F$14:$F$61,RAB!$C$14:$C$61,C937)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SUMIFS(RAB!$F$14:$F$61,RAB!$C$14:$C$61,C938)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SUMIFS(RAB!$F$14:$F$61,RAB!$C$14:$C$61,C939)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SUMIFS(RAB!$F$14:$F$61,RAB!$C$14:$C$61,C940)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SUMIFS(RAB!$F$14:$F$61,RAB!$C$14:$C$61,C941)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SUMIFS(RAB!$F$14:$F$61,RAB!$C$14:$C$61,C942)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SUMIFS(RAB!$F$14:$F$61,RAB!$C$14:$C$61,C943)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SUMIFS(RAB!$F$14:$F$61,RAB!$C$14:$C$61,C944)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SUMIFS(RAB!$F$14:$F$61,RAB!$C$14:$C$61,C945)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SUMIFS(RAB!$F$14:$F$61,RAB!$C$14:$C$61,C946)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SUMIFS(RAB!$F$14:$F$61,RAB!$C$14:$C$61,C947)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SUMIFS(RAB!$F$14:$F$61,RAB!$C$14:$C$61,C948)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SUMIFS(RAB!$F$14:$F$61,RAB!$C$14:$C$61,C949)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SUMIFS(RAB!$F$14:$F$61,RAB!$C$14:$C$61,C950)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SUMIFS(RAB!$F$14:$F$61,RAB!$C$14:$C$61,C951)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SUMIFS(RAB!$F$14:$F$61,RAB!$C$14:$C$61,C952)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SUMIFS(RAB!$F$14:$F$61,RAB!$C$14:$C$61,C953)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SUMIFS(RAB!$F$14:$F$61,RAB!$C$14:$C$61,C954)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SUMIFS(RAB!$F$14:$F$61,RAB!$C$14:$C$61,C955)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SUMIFS(RAB!$F$14:$F$61,RAB!$C$14:$C$61,C956)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SUMIFS(RAB!$F$14:$F$61,RAB!$C$14:$C$61,C957)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SUMIFS(RAB!$F$14:$F$61,RAB!$C$14:$C$61,C958)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SUMIFS(RAB!$F$14:$F$61,RAB!$C$14:$C$61,C959)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SUMIFS(RAB!$F$14:$F$61,RAB!$C$14:$C$61,C960)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SUMIFS(RAB!$F$14:$F$61,RAB!$C$14:$C$61,C961)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SUMIFS(RAB!$F$14:$F$61,RAB!$C$14:$C$61,C962)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SUMIFS(RAB!$F$14:$F$61,RAB!$C$14:$C$61,C963)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SUMIFS(RAB!$F$14:$F$61,RAB!$C$14:$C$61,C964)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SUMIFS(RAB!$F$14:$F$61,RAB!$C$14:$C$61,C965)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SUMIFS(RAB!$F$14:$F$61,RAB!$C$14:$C$61,C966)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SUMIFS(RAB!$F$14:$F$61,RAB!$C$14:$C$61,C967)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SUMIFS(RAB!$F$14:$F$61,RAB!$C$14:$C$61,C968)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SUMIFS(RAB!$F$14:$F$61,RAB!$C$14:$C$61,C969)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SUMIFS(RAB!$F$14:$F$61,RAB!$C$14:$C$61,C970)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SUMIFS(RAB!$F$14:$F$61,RAB!$C$14:$C$61,C971)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SUMIFS(RAB!$F$14:$F$61,RAB!$C$14:$C$61,C972)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SUMIFS(RAB!$F$14:$F$61,RAB!$C$14:$C$61,C973)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SUMIFS(RAB!$F$14:$F$61,RAB!$C$14:$C$61,C974)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SUMIFS(RAB!$F$14:$F$61,RAB!$C$14:$C$61,C975)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SUMIFS(RAB!$F$14:$F$61,RAB!$C$14:$C$61,C976)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SUMIFS(RAB!$F$14:$F$61,RAB!$C$14:$C$61,C977)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SUMIFS(RAB!$F$14:$F$61,RAB!$C$14:$C$61,C978)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SUMIFS(RAB!$F$14:$F$61,RAB!$C$14:$C$61,C979)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SUMIFS(RAB!$F$14:$F$61,RAB!$C$14:$C$61,C980)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SUMIFS(RAB!$F$14:$F$61,RAB!$C$14:$C$61,C981)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SUMIFS(RAB!$F$14:$F$61,RAB!$C$14:$C$61,C982)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SUMIFS(RAB!$F$14:$F$61,RAB!$C$14:$C$61,C983)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SUMIFS(RAB!$F$14:$F$61,RAB!$C$14:$C$61,C984)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SUMIFS(RAB!$F$14:$F$61,RAB!$C$14:$C$61,C985)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SUMIFS(RAB!$F$14:$F$61,RAB!$C$14:$C$61,C986)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SUMIFS(RAB!$F$14:$F$61,RAB!$C$14:$C$61,C987)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SUMIFS(RAB!$F$14:$F$61,RAB!$C$14:$C$61,C988)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SUMIFS(RAB!$F$14:$F$61,RAB!$C$14:$C$61,C989)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SUMIFS(RAB!$F$14:$F$61,RAB!$C$14:$C$61,C990)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SUMIFS(RAB!$F$14:$F$61,RAB!$C$14:$C$61,C991)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SUMIFS(RAB!$F$14:$F$61,RAB!$C$14:$C$61,C992)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SUMIFS(RAB!$F$14:$F$61,RAB!$C$14:$C$61,C993)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SUMIFS(RAB!$F$14:$F$61,RAB!$C$14:$C$61,C994)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SUMIFS(RAB!$F$14:$F$61,RAB!$C$14:$C$61,C995)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SUMIFS(RAB!$F$14:$F$61,RAB!$C$14:$C$61,C996)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SUMIFS(RAB!$F$14:$F$61,RAB!$C$14:$C$61,C997)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SUMIFS(RAB!$F$14:$F$61,RAB!$C$14:$C$61,C998)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SUMIFS(RAB!$F$14:$F$61,RAB!$C$14:$C$61,C999)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SUMIFS(RAB!$F$14:$F$61,RAB!$C$14:$C$61,C1000)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SUMIFS(RAB!$F$14:$F$61,RAB!$C$14:$C$61,C1001)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SUMIFS(RAB!$F$14:$F$61,RAB!$C$14:$C$61,C1002)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SUMIFS(RAB!$F$14:$F$61,RAB!$C$14:$C$61,C1003)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SUMIFS(RAB!$F$14:$F$61,RAB!$C$14:$C$61,C1004)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SUMIFS(RAB!$F$14:$F$61,RAB!$C$14:$C$61,C1005)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SUMIFS(RAB!$F$14:$F$61,RAB!$C$14:$C$61,C1006)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SUMIFS(RAB!$F$14:$F$61,RAB!$C$14:$C$61,C1007)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SUMIFS(RAB!$F$14:$F$61,RAB!$C$14:$C$61,C1008)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SUMIFS(RAB!$F$14:$F$61,RAB!$C$14:$C$61,C1009)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SUMIFS(RAB!$F$14:$F$61,RAB!$C$14:$C$61,C1010)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SUMIFS(RAB!$F$14:$F$61,RAB!$C$14:$C$61,C1011)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SUMIFS(RAB!$F$14:$F$61,RAB!$C$14:$C$61,C1012)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SUMIFS(RAB!$F$14:$F$61,RAB!$C$14:$C$61,C1013)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SUMIFS(RAB!$F$14:$F$61,RAB!$C$14:$C$61,C1014)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SUMIFS(RAB!$F$14:$F$61,RAB!$C$14:$C$61,C1015)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SUMIFS(RAB!$F$14:$F$61,RAB!$C$14:$C$61,C1016)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SUMIFS(RAB!$F$14:$F$61,RAB!$C$14:$C$61,C1017)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SUMIFS(RAB!$F$14:$F$61,RAB!$C$14:$C$61,C1018)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SUMIFS(RAB!$F$14:$F$61,RAB!$C$14:$C$61,C1019)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SUMIFS(RAB!$F$14:$F$61,RAB!$C$14:$C$61,C1020)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SUMIFS(RAB!$F$14:$F$61,RAB!$C$14:$C$61,C1021)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SUMIFS(RAB!$F$14:$F$61,RAB!$C$14:$C$61,C1022)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SUMIFS(RAB!$F$14:$F$61,RAB!$C$14:$C$61,C1023)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SUMIFS(RAB!$F$14:$F$61,RAB!$C$14:$C$61,C1024)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SUMIFS(RAB!$F$14:$F$61,RAB!$C$14:$C$61,C1025)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SUMIFS(RAB!$F$14:$F$61,RAB!$C$14:$C$61,C1026)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SUMIFS(RAB!$F$14:$F$61,RAB!$C$14:$C$61,C1027)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SUMIFS(RAB!$F$14:$F$61,RAB!$C$14:$C$61,C1028)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SUMIFS(RAB!$F$14:$F$61,RAB!$C$14:$C$61,C1029)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SUMIFS(RAB!$F$14:$F$61,RAB!$C$14:$C$61,C1030)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SUMIFS(RAB!$F$14:$F$61,RAB!$C$14:$C$61,C1031)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SUMIFS(RAB!$F$14:$F$61,RAB!$C$14:$C$61,C1032)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SUMIFS(RAB!$F$14:$F$61,RAB!$C$14:$C$61,C1033)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SUMIFS(RAB!$F$14:$F$61,RAB!$C$14:$C$61,C1034)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SUMIFS(RAB!$F$14:$F$61,RAB!$C$14:$C$61,C1035)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SUMIFS(RAB!$F$14:$F$61,RAB!$C$14:$C$61,C1036)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SUMIFS(RAB!$F$14:$F$61,RAB!$C$14:$C$61,C1037)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SUMIFS(RAB!$F$14:$F$61,RAB!$C$14:$C$61,C1038)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SUMIFS(RAB!$F$14:$F$61,RAB!$C$14:$C$61,C1039)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SUMIFS(RAB!$F$14:$F$61,RAB!$C$14:$C$61,C1040)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SUMIFS(RAB!$F$14:$F$61,RAB!$C$14:$C$61,C1041)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SUMIFS(RAB!$F$14:$F$61,RAB!$C$14:$C$61,C1042)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SUMIFS(RAB!$F$14:$F$61,RAB!$C$14:$C$61,C1043)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SUMIFS(RAB!$F$14:$F$61,RAB!$C$14:$C$61,C1044)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SUMIFS(RAB!$F$14:$F$61,RAB!$C$14:$C$61,C1045)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SUMIFS(RAB!$F$14:$F$61,RAB!$C$14:$C$61,C1046)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SUMIFS(RAB!$F$14:$F$61,RAB!$C$14:$C$61,C1047)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SUMIFS(RAB!$F$14:$F$61,RAB!$C$14:$C$61,C1048)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SUMIFS(RAB!$F$14:$F$61,RAB!$C$14:$C$61,C1049)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SUMIFS(RAB!$F$14:$F$61,RAB!$C$14:$C$61,C1050)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SUMIFS(RAB!$F$14:$F$61,RAB!$C$14:$C$61,C1051)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SUMIFS(RAB!$F$14:$F$61,RAB!$C$14:$C$61,C1052)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SUMIFS(RAB!$F$14:$F$61,RAB!$C$14:$C$61,C1053)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SUMIFS(RAB!$F$14:$F$61,RAB!$C$14:$C$61,C1054)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SUMIFS(RAB!$F$14:$F$61,RAB!$C$14:$C$61,C1055)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SUMIFS(RAB!$F$14:$F$61,RAB!$C$14:$C$61,C1056)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SUMIFS(RAB!$F$14:$F$61,RAB!$C$14:$C$61,C1057)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SUMIFS(RAB!$F$14:$F$61,RAB!$C$14:$C$61,C1058)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SUMIFS(RAB!$F$14:$F$61,RAB!$C$14:$C$61,C1059)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SUMIFS(RAB!$F$14:$F$61,RAB!$C$14:$C$61,C1060)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SUMIFS(RAB!$F$14:$F$61,RAB!$C$14:$C$61,C1061)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SUMIFS(RAB!$F$14:$F$61,RAB!$C$14:$C$61,C1062)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SUMIFS(RAB!$F$14:$F$61,RAB!$C$14:$C$61,C1063)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SUMIFS(RAB!$F$14:$F$61,RAB!$C$14:$C$61,C1064)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SUMIFS(RAB!$F$14:$F$61,RAB!$C$14:$C$61,C1065)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SUMIFS(RAB!$F$14:$F$61,RAB!$C$14:$C$61,C1066)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SUMIFS(RAB!$F$14:$F$61,RAB!$C$14:$C$61,C1067)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SUMIFS(RAB!$F$14:$F$61,RAB!$C$14:$C$61,C1068)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SUMIFS(RAB!$F$14:$F$61,RAB!$C$14:$C$61,C1069)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SUMIFS(RAB!$F$14:$F$61,RAB!$C$14:$C$61,C1070)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SUMIFS(RAB!$F$14:$F$61,RAB!$C$14:$C$61,C1071)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SUMIFS(RAB!$F$14:$F$61,RAB!$C$14:$C$61,C1072)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SUMIFS(RAB!$F$14:$F$61,RAB!$C$14:$C$61,C1073)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SUMIFS(RAB!$F$14:$F$61,RAB!$C$14:$C$61,C1074)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SUMIFS(RAB!$F$14:$F$61,RAB!$C$14:$C$61,C1075)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SUMIFS(RAB!$F$14:$F$61,RAB!$C$14:$C$61,C1076)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SUMIFS(RAB!$F$14:$F$61,RAB!$C$14:$C$61,C1077)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SUMIFS(RAB!$F$14:$F$61,RAB!$C$14:$C$61,C1078)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SUMIFS(RAB!$F$14:$F$61,RAB!$C$14:$C$61,C1079)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SUMIFS(RAB!$F$14:$F$61,RAB!$C$14:$C$61,C1080)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SUMIFS(RAB!$F$14:$F$61,RAB!$C$14:$C$61,C1081)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SUMIFS(RAB!$F$14:$F$61,RAB!$C$14:$C$61,C1082)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SUMIFS(RAB!$F$14:$F$61,RAB!$C$14:$C$61,C1083)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SUMIFS(RAB!$F$14:$F$61,RAB!$C$14:$C$61,C1084)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SUMIFS(RAB!$F$14:$F$61,RAB!$C$14:$C$61,C1085)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SUMIFS(RAB!$F$14:$F$61,RAB!$C$14:$C$61,C1086)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SUMIFS(RAB!$F$14:$F$61,RAB!$C$14:$C$61,C1087)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SUMIFS(RAB!$F$14:$F$61,RAB!$C$14:$C$61,C1088)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SUMIFS(RAB!$F$14:$F$61,RAB!$C$14:$C$61,C1089)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SUMIFS(RAB!$F$14:$F$61,RAB!$C$14:$C$61,C1090)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SUMIFS(RAB!$F$14:$F$61,RAB!$C$14:$C$61,C1091)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SUMIFS(RAB!$F$14:$F$61,RAB!$C$14:$C$61,C1092)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SUMIFS(RAB!$F$14:$F$61,RAB!$C$14:$C$61,C1093)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SUMIFS(RAB!$F$14:$F$61,RAB!$C$14:$C$61,C1094)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SUMIFS(RAB!$F$14:$F$61,RAB!$C$14:$C$61,C1095)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SUMIFS(RAB!$F$14:$F$61,RAB!$C$14:$C$61,C1096)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SUMIFS(RAB!$F$14:$F$61,RAB!$C$14:$C$61,C1097)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SUMIFS(RAB!$F$14:$F$61,RAB!$C$14:$C$61,C1098)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SUMIFS(RAB!$F$14:$F$61,RAB!$C$14:$C$61,C1099)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SUMIFS(RAB!$F$14:$F$61,RAB!$C$14:$C$61,C1100)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SUMIFS(RAB!$F$14:$F$61,RAB!$C$14:$C$61,C1101)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SUMIFS(RAB!$F$14:$F$61,RAB!$C$14:$C$61,C1102)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SUMIFS(RAB!$F$14:$F$61,RAB!$C$14:$C$61,C1103)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SUMIFS(RAB!$F$14:$F$61,RAB!$C$14:$C$61,C1104)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SUMIFS(RAB!$F$14:$F$61,RAB!$C$14:$C$61,C1105)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SUMIFS(RAB!$F$14:$F$61,RAB!$C$14:$C$61,C1106)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SUMIFS(RAB!$F$14:$F$61,RAB!$C$14:$C$61,C1107)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SUMIFS(RAB!$F$14:$F$61,RAB!$C$14:$C$61,C1108)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SUMIFS(RAB!$F$14:$F$61,RAB!$C$14:$C$61,C1109)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SUMIFS(RAB!$F$14:$F$61,RAB!$C$14:$C$61,C1110)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SUMIFS(RAB!$F$14:$F$61,RAB!$C$14:$C$61,C1111)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SUMIFS(RAB!$F$14:$F$61,RAB!$C$14:$C$61,C1112)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SUMIFS(RAB!$F$14:$F$61,RAB!$C$14:$C$61,C1113)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SUMIFS(RAB!$F$14:$F$61,RAB!$C$14:$C$61,C1114)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SUMIFS(RAB!$F$14:$F$61,RAB!$C$14:$C$61,C1115)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SUMIFS(RAB!$F$14:$F$61,RAB!$C$14:$C$61,C1116)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SUMIFS(RAB!$F$14:$F$61,RAB!$C$14:$C$61,C1117)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SUMIFS(RAB!$F$14:$F$61,RAB!$C$14:$C$61,C1118)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SUMIFS(RAB!$F$14:$F$61,RAB!$C$14:$C$61,C1119)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SUMIFS(RAB!$F$14:$F$61,RAB!$C$14:$C$61,C1120)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SUMIFS(RAB!$F$14:$F$61,RAB!$C$14:$C$61,C1121)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SUMIFS(RAB!$F$14:$F$61,RAB!$C$14:$C$61,C1122)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SUMIFS(RAB!$F$14:$F$61,RAB!$C$14:$C$61,C1123)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SUMIFS(RAB!$F$14:$F$61,RAB!$C$14:$C$61,C1124)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SUMIFS(RAB!$F$14:$F$61,RAB!$C$14:$C$61,C1125)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SUMIFS(RAB!$F$14:$F$61,RAB!$C$14:$C$61,C1126)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SUMIFS(RAB!$F$14:$F$61,RAB!$C$14:$C$61,C1127)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SUMIFS(RAB!$F$14:$F$61,RAB!$C$14:$C$61,C1128)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SUMIFS(RAB!$F$14:$F$61,RAB!$C$14:$C$61,C1129)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SUMIFS(RAB!$F$14:$F$61,RAB!$C$14:$C$61,C1130)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SUMIFS(RAB!$F$14:$F$61,RAB!$C$14:$C$61,C1131)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SUMIFS(RAB!$F$14:$F$61,RAB!$C$14:$C$61,C1132)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SUMIFS(RAB!$F$14:$F$61,RAB!$C$14:$C$61,C1133)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SUMIFS(RAB!$F$14:$F$61,RAB!$C$14:$C$61,C1134)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SUMIFS(RAB!$F$14:$F$61,RAB!$C$14:$C$61,C1135)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SUMIFS(RAB!$F$14:$F$61,RAB!$C$14:$C$61,C1136)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SUMIFS(RAB!$F$14:$F$61,RAB!$C$14:$C$61,C1137)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SUMIFS(RAB!$F$14:$F$61,RAB!$C$14:$C$61,C1138)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SUMIFS(RAB!$F$14:$F$61,RAB!$C$14:$C$61,C1139)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SUMIFS(RAB!$F$14:$F$61,RAB!$C$14:$C$61,C1140)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SUMIFS(RAB!$F$14:$F$61,RAB!$C$14:$C$61,C1141)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SUMIFS(RAB!$F$14:$F$61,RAB!$C$14:$C$61,C1142)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SUMIFS(RAB!$F$14:$F$61,RAB!$C$14:$C$61,C1143)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SUMIFS(RAB!$F$14:$F$61,RAB!$C$14:$C$61,C1144)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SUMIFS(RAB!$F$14:$F$61,RAB!$C$14:$C$61,C1145)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SUMIFS(RAB!$F$14:$F$61,RAB!$C$14:$C$61,C1146)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SUMIFS(RAB!$F$14:$F$61,RAB!$C$14:$C$61,C1147)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SUMIFS(RAB!$F$14:$F$61,RAB!$C$14:$C$61,C1148)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SUMIFS(RAB!$F$14:$F$61,RAB!$C$14:$C$61,C1149)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SUMIFS(RAB!$F$14:$F$61,RAB!$C$14:$C$61,C1150)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SUMIFS(RAB!$F$14:$F$61,RAB!$C$14:$C$61,C1151)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SUMIFS(RAB!$F$14:$F$61,RAB!$C$14:$C$61,C1152)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SUMIFS(RAB!$F$14:$F$61,RAB!$C$14:$C$61,C1153)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SUMIFS(RAB!$F$14:$F$61,RAB!$C$14:$C$61,C1154)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SUMIFS(RAB!$F$14:$F$61,RAB!$C$14:$C$61,C1155)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SUMIFS(RAB!$F$14:$F$61,RAB!$C$14:$C$61,C1156)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SUMIFS(RAB!$F$14:$F$61,RAB!$C$14:$C$61,C1157)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SUMIFS(RAB!$F$14:$F$61,RAB!$C$14:$C$61,C1158)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SUMIFS(RAB!$F$14:$F$61,RAB!$C$14:$C$61,C1159)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SUMIFS(RAB!$F$14:$F$61,RAB!$C$14:$C$61,C1160)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SUMIFS(RAB!$F$14:$F$61,RAB!$C$14:$C$61,C1161)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SUMIFS(RAB!$F$14:$F$61,RAB!$C$14:$C$61,C1162)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SUMIFS(RAB!$F$14:$F$61,RAB!$C$14:$C$61,C1163)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SUMIFS(RAB!$F$14:$F$61,RAB!$C$14:$C$61,C1164)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SUMIFS(RAB!$F$14:$F$61,RAB!$C$14:$C$61,C1165)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SUMIFS(RAB!$F$14:$F$61,RAB!$C$14:$C$61,C1166)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SUMIFS(RAB!$F$14:$F$61,RAB!$C$14:$C$61,C1167)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SUMIFS(RAB!$F$14:$F$61,RAB!$C$14:$C$61,C1168)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SUMIFS(RAB!$F$14:$F$61,RAB!$C$14:$C$61,C1169)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SUMIFS(RAB!$F$14:$F$61,RAB!$C$14:$C$61,C1170)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SUMIFS(RAB!$F$14:$F$61,RAB!$C$14:$C$61,C1171)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SUMIFS(RAB!$F$14:$F$61,RAB!$C$14:$C$61,C1172)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SUMIFS(RAB!$F$14:$F$61,RAB!$C$14:$C$61,C1173)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SUMIFS(RAB!$F$14:$F$61,RAB!$C$14:$C$61,C1174)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SUMIFS(RAB!$F$14:$F$61,RAB!$C$14:$C$61,C1175)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SUMIFS(RAB!$F$14:$F$61,RAB!$C$14:$C$61,C1176)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SUMIFS(RAB!$F$14:$F$61,RAB!$C$14:$C$61,C1177)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SUMIFS(RAB!$F$14:$F$61,RAB!$C$14:$C$61,C1178)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SUMIFS(RAB!$F$14:$F$61,RAB!$C$14:$C$61,C1179)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SUMIFS(RAB!$F$14:$F$61,RAB!$C$14:$C$61,C1180)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SUMIFS(RAB!$F$14:$F$61,RAB!$C$14:$C$61,C1181)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SUMIFS(RAB!$F$14:$F$61,RAB!$C$14:$C$61,C1182)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SUMIFS(RAB!$F$14:$F$61,RAB!$C$14:$C$61,C1183)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SUMIFS(RAB!$F$14:$F$61,RAB!$C$14:$C$61,C1184)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SUMIFS(RAB!$F$14:$F$61,RAB!$C$14:$C$61,C1185)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SUMIFS(RAB!$F$14:$F$61,RAB!$C$14:$C$61,C1186)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SUMIFS(RAB!$F$14:$F$61,RAB!$C$14:$C$61,C1187)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SUMIFS(RAB!$F$14:$F$61,RAB!$C$14:$C$61,C1188)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SUMIFS(RAB!$F$14:$F$61,RAB!$C$14:$C$61,C1189)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SUMIFS(RAB!$F$14:$F$61,RAB!$C$14:$C$61,C1190)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SUMIFS(RAB!$F$14:$F$61,RAB!$C$14:$C$61,C1191)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SUMIFS(RAB!$F$14:$F$61,RAB!$C$14:$C$61,C1192)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SUMIFS(RAB!$F$14:$F$61,RAB!$C$14:$C$61,C1193)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SUMIFS(RAB!$F$14:$F$61,RAB!$C$14:$C$61,C1194)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SUMIFS(RAB!$F$14:$F$61,RAB!$C$14:$C$61,C1195)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SUMIFS(RAB!$F$14:$F$61,RAB!$C$14:$C$61,C1196)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SUMIFS(RAB!$F$14:$F$61,RAB!$C$14:$C$61,C1197)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SUMIFS(RAB!$F$14:$F$61,RAB!$C$14:$C$61,C1198)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SUMIFS(RAB!$F$14:$F$61,RAB!$C$14:$C$61,C1199)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SUMIFS(RAB!$F$14:$F$61,RAB!$C$14:$C$61,C1200)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SUMIFS(RAB!$F$14:$F$61,RAB!$C$14:$C$61,C1201)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SUMIFS(RAB!$F$14:$F$61,RAB!$C$14:$C$61,C1202)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SUMIFS(RAB!$F$14:$F$61,RAB!$C$14:$C$61,C1203)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SUMIFS(RAB!$F$14:$F$61,RAB!$C$14:$C$61,C1204)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SUMIFS(RAB!$F$14:$F$61,RAB!$C$14:$C$61,C1205)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SUMIFS(RAB!$F$14:$F$61,RAB!$C$14:$C$61,C1206)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SUMIFS(RAB!$F$14:$F$61,RAB!$C$14:$C$61,C1207)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SUMIFS(RAB!$F$14:$F$61,RAB!$C$14:$C$61,C1208)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SUMIFS(RAB!$F$14:$F$61,RAB!$C$14:$C$61,C1209)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SUMIFS(RAB!$F$14:$F$61,RAB!$C$14:$C$61,C1210)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SUMIFS(RAB!$F$14:$F$61,RAB!$C$14:$C$61,C1211)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SUMIFS(RAB!$F$14:$F$61,RAB!$C$14:$C$61,C1212)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SUMIFS(RAB!$F$14:$F$61,RAB!$C$14:$C$61,C1213)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SUMIFS(RAB!$F$14:$F$61,RAB!$C$14:$C$61,C1214)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SUMIFS(RAB!$F$14:$F$61,RAB!$C$14:$C$61,C1215)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SUMIFS(RAB!$F$14:$F$61,RAB!$C$14:$C$61,C1216)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SUMIFS(RAB!$F$14:$F$61,RAB!$C$14:$C$61,C1217)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SUMIFS(RAB!$F$14:$F$61,RAB!$C$14:$C$61,C1218)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SUMIFS(RAB!$F$14:$F$61,RAB!$C$14:$C$61,C1219)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SUMIFS(RAB!$F$14:$F$61,RAB!$C$14:$C$61,C1220)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SUMIFS(RAB!$F$14:$F$61,RAB!$C$14:$C$61,C1221)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SUMIFS(RAB!$F$14:$F$61,RAB!$C$14:$C$61,C1222)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SUMIFS(RAB!$F$14:$F$61,RAB!$C$14:$C$61,C1223)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SUMIFS(RAB!$F$14:$F$61,RAB!$C$14:$C$61,C1224)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SUMIFS(RAB!$F$14:$F$61,RAB!$C$14:$C$61,C1225)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SUMIFS(RAB!$F$14:$F$61,RAB!$C$14:$C$61,C1226)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SUMIFS(RAB!$F$14:$F$61,RAB!$C$14:$C$61,C1227)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SUMIFS(RAB!$F$14:$F$61,RAB!$C$14:$C$61,C1228)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SUMIFS(RAB!$F$14:$F$61,RAB!$C$14:$C$61,C1229)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SUMIFS(RAB!$F$14:$F$61,RAB!$C$14:$C$61,C1230)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SUMIFS(RAB!$F$14:$F$61,RAB!$C$14:$C$61,C1231)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SUMIFS(RAB!$F$14:$F$61,RAB!$C$14:$C$61,C1232)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SUMIFS(RAB!$F$14:$F$61,RAB!$C$14:$C$61,C1233)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SUMIFS(RAB!$F$14:$F$61,RAB!$C$14:$C$61,C1234)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SUMIFS(RAB!$F$14:$F$61,RAB!$C$14:$C$61,C1235)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SUMIFS(RAB!$F$14:$F$61,RAB!$C$14:$C$61,C1236)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SUMIFS(RAB!$F$14:$F$61,RAB!$C$14:$C$61,C1237)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SUMIFS(RAB!$F$14:$F$61,RAB!$C$14:$C$61,C1238)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SUMIFS(RAB!$F$14:$F$61,RAB!$C$14:$C$61,C1239)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SUMIFS(RAB!$F$14:$F$61,RAB!$C$14:$C$61,C1240)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SUMIFS(RAB!$F$14:$F$61,RAB!$C$14:$C$61,C1241)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SUMIFS(RAB!$F$14:$F$61,RAB!$C$14:$C$61,C1242)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SUMIFS(RAB!$F$14:$F$61,RAB!$C$14:$C$61,C1243)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SUMIFS(RAB!$F$14:$F$61,RAB!$C$14:$C$61,C1244)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SUMIFS(RAB!$F$14:$F$61,RAB!$C$14:$C$61,C1245)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SUMIFS(RAB!$F$14:$F$61,RAB!$C$14:$C$61,C1246)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SUMIFS(RAB!$F$14:$F$61,RAB!$C$14:$C$61,C1247)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SUMIFS(RAB!$F$14:$F$61,RAB!$C$14:$C$61,C1248)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SUMIFS(RAB!$F$14:$F$61,RAB!$C$14:$C$61,C1249)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SUMIFS(RAB!$F$14:$F$61,RAB!$C$14:$C$61,C1250)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SUMIFS(RAB!$F$14:$F$61,RAB!$C$14:$C$61,C1251)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SUMIFS(RAB!$F$14:$F$61,RAB!$C$14:$C$61,C1252)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SUMIFS(RAB!$F$14:$F$61,RAB!$C$14:$C$61,C1253)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SUMIFS(RAB!$F$14:$F$61,RAB!$C$14:$C$61,C1254)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SUMIFS(RAB!$F$14:$F$61,RAB!$C$14:$C$61,C1255)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SUMIFS(RAB!$F$14:$F$61,RAB!$C$14:$C$61,C1256)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SUMIFS(RAB!$F$14:$F$61,RAB!$C$14:$C$61,C1257)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SUMIFS(RAB!$F$14:$F$61,RAB!$C$14:$C$61,C1258)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SUMIFS(RAB!$F$14:$F$61,RAB!$C$14:$C$61,C1259)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SUMIFS(RAB!$F$14:$F$61,RAB!$C$14:$C$61,C1260)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SUMIFS(RAB!$F$14:$F$61,RAB!$C$14:$C$61,C1261)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SUMIFS(RAB!$F$14:$F$61,RAB!$C$14:$C$61,C1262)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SUMIFS(RAB!$F$14:$F$61,RAB!$C$14:$C$61,C1263)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SUMIFS(RAB!$F$14:$F$61,RAB!$C$14:$C$61,C1264)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SUMIFS(RAB!$F$14:$F$61,RAB!$C$14:$C$61,C1265)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SUMIFS(RAB!$F$14:$F$61,RAB!$C$14:$C$61,C1266)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SUMIFS(RAB!$F$14:$F$61,RAB!$C$14:$C$61,C1267)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SUMIFS(RAB!$F$14:$F$61,RAB!$C$14:$C$61,C1268)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SUMIFS(RAB!$F$14:$F$61,RAB!$C$14:$C$61,C1269)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SUMIFS(RAB!$F$14:$F$61,RAB!$C$14:$C$61,C1270)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SUMIFS(RAB!$F$14:$F$61,RAB!$C$14:$C$61,C1271)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SUMIFS(RAB!$F$14:$F$61,RAB!$C$14:$C$61,C1272)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SUMIFS(RAB!$F$14:$F$61,RAB!$C$14:$C$61,C1273)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SUMIFS(RAB!$F$14:$F$61,RAB!$C$14:$C$61,C1274)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SUMIFS(RAB!$F$14:$F$61,RAB!$C$14:$C$61,C1275)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SUMIFS(RAB!$F$14:$F$61,RAB!$C$14:$C$61,C1276)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SUMIFS(RAB!$F$14:$F$61,RAB!$C$14:$C$61,C1277)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SUMIFS(RAB!$F$14:$F$61,RAB!$C$14:$C$61,C1278)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SUMIFS(RAB!$F$14:$F$61,RAB!$C$14:$C$61,C1279)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SUMIFS(RAB!$F$14:$F$61,RAB!$C$14:$C$61,C1280)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SUMIFS(RAB!$F$14:$F$61,RAB!$C$14:$C$61,C1281)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SUMIFS(RAB!$F$14:$F$61,RAB!$C$14:$C$61,C1282)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SUMIFS(RAB!$F$14:$F$61,RAB!$C$14:$C$61,C1283)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SUMIFS(RAB!$F$14:$F$61,RAB!$C$14:$C$61,C1284)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SUMIFS(RAB!$F$14:$F$61,RAB!$C$14:$C$61,C1285)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SUMIFS(RAB!$F$14:$F$61,RAB!$C$14:$C$61,C1286)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SUMIFS(RAB!$F$14:$F$61,RAB!$C$14:$C$61,C1287)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SUMIFS(RAB!$F$14:$F$61,RAB!$C$14:$C$61,C1288)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SUMIFS(RAB!$F$14:$F$61,RAB!$C$14:$C$61,C1289)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SUMIFS(RAB!$F$14:$F$61,RAB!$C$14:$C$61,C1290)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SUMIFS(RAB!$F$14:$F$61,RAB!$C$14:$C$61,C1291)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SUMIFS(RAB!$F$14:$F$61,RAB!$C$14:$C$61,C1292)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SUMIFS(RAB!$F$14:$F$61,RAB!$C$14:$C$61,C1293)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SUMIFS(RAB!$F$14:$F$61,RAB!$C$14:$C$61,C1294)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SUMIFS(RAB!$F$14:$F$61,RAB!$C$14:$C$61,C1295)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SUMIFS(RAB!$F$14:$F$61,RAB!$C$14:$C$61,C1296)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SUMIFS(RAB!$F$14:$F$61,RAB!$C$14:$C$61,C1297)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SUMIFS(RAB!$F$14:$F$61,RAB!$C$14:$C$61,C1298)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SUMIFS(RAB!$F$14:$F$61,RAB!$C$14:$C$61,C1299)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SUMIFS(RAB!$F$14:$F$61,RAB!$C$14:$C$61,C1300)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SUMIFS(RAB!$F$14:$F$61,RAB!$C$14:$C$61,C1301)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SUMIFS(RAB!$F$14:$F$61,RAB!$C$14:$C$61,C1302)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SUMIFS(RAB!$F$14:$F$61,RAB!$C$14:$C$61,C1303)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SUMIFS(RAB!$F$14:$F$61,RAB!$C$14:$C$61,C1304)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SUMIFS(RAB!$F$14:$F$61,RAB!$C$14:$C$61,C1305)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SUMIFS(RAB!$F$14:$F$61,RAB!$C$14:$C$61,C1306)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SUMIFS(RAB!$F$14:$F$61,RAB!$C$14:$C$61,C1307)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SUMIFS(RAB!$F$14:$F$61,RAB!$C$14:$C$61,C1308)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SUMIFS(RAB!$F$14:$F$61,RAB!$C$14:$C$61,C1309)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SUMIFS(RAB!$F$14:$F$61,RAB!$C$14:$C$61,C1310)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SUMIFS(RAB!$F$14:$F$61,RAB!$C$14:$C$61,C1311)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SUMIFS(RAB!$F$14:$F$61,RAB!$C$14:$C$61,C1312)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SUMIFS(RAB!$F$14:$F$61,RAB!$C$14:$C$61,C1313)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SUMIFS(RAB!$F$14:$F$61,RAB!$C$14:$C$61,C1314)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SUMIFS(RAB!$F$14:$F$61,RAB!$C$14:$C$61,C1315)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SUMIFS(RAB!$F$14:$F$61,RAB!$C$14:$C$61,C1316)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SUMIFS(RAB!$F$14:$F$61,RAB!$C$14:$C$61,C1317)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SUMIFS(RAB!$F$14:$F$61,RAB!$C$14:$C$61,C1318)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SUMIFS(RAB!$F$14:$F$61,RAB!$C$14:$C$61,C1319)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SUMIFS(RAB!$F$14:$F$61,RAB!$C$14:$C$61,C1320)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3" priority="5" operator="equal">
      <formula>0</formula>
    </cfRule>
  </conditionalFormatting>
  <conditionalFormatting sqref="A10:L65536">
    <cfRule type="cellIs" dxfId="52" priority="1" operator="equal">
      <formula>0</formula>
    </cfRule>
  </conditionalFormatting>
  <conditionalFormatting sqref="C12:C711">
    <cfRule type="cellIs" dxfId="51" priority="66" stopIfTrue="1" operator="equal">
      <formula>0</formula>
    </cfRule>
  </conditionalFormatting>
  <conditionalFormatting sqref="E712:E65536">
    <cfRule type="cellIs" dxfId="50" priority="16" stopIfTrue="1" operator="equal">
      <formula>0</formula>
    </cfRule>
  </conditionalFormatting>
  <conditionalFormatting sqref="G1:G11 E6:E11 E1:E3 H7 H10:H11 F10:F711 G712:G65536">
    <cfRule type="cellIs" dxfId="49" priority="69" stopIfTrue="1" operator="equal">
      <formula>0</formula>
    </cfRule>
  </conditionalFormatting>
  <conditionalFormatting sqref="G12:H711">
    <cfRule type="cellIs" dxfId="48" priority="12" stopIfTrue="1" operator="equal">
      <formula>0</formula>
    </cfRule>
  </conditionalFormatting>
  <conditionalFormatting sqref="I7:K7">
    <cfRule type="cellIs" dxfId="47" priority="4" stopIfTrue="1" operator="equal">
      <formula>0</formula>
    </cfRule>
  </conditionalFormatting>
  <conditionalFormatting sqref="I10:L711">
    <cfRule type="cellIs" dxfId="46" priority="2" stopIfTrue="1" operator="equal">
      <formula>0</formula>
    </cfRule>
  </conditionalFormatting>
  <conditionalFormatting sqref="L1:L6">
    <cfRule type="cellIs" dxfId="45" priority="10" operator="equal">
      <formula>0</formula>
    </cfRule>
  </conditionalFormatting>
  <conditionalFormatting sqref="M1:IV1048576 A8:G9">
    <cfRule type="cellIs" dxfId="44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6" t="s">
        <v>1127</v>
      </c>
      <c r="C4" s="546"/>
      <c r="D4" s="546"/>
      <c r="E4" s="546"/>
      <c r="F4" s="546"/>
      <c r="G4" s="546"/>
      <c r="H4" s="546"/>
      <c r="I4" s="546"/>
      <c r="J4" s="546"/>
      <c r="K4" s="54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9" t="str">
        <f>RAB!G6</f>
        <v>ANEKA JAYA JL SUTAN HADI WIJAYA</v>
      </c>
      <c r="H6" s="539"/>
      <c r="I6" s="539"/>
      <c r="J6" s="539"/>
      <c r="K6" s="53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SULTAN HADI WIJAYA MANGUNIWAN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7" t="s">
        <v>0</v>
      </c>
      <c r="C11" s="549" t="s">
        <v>1</v>
      </c>
      <c r="D11" s="552" t="s">
        <v>42</v>
      </c>
      <c r="E11" s="552" t="s">
        <v>43</v>
      </c>
      <c r="F11" s="552" t="s">
        <v>2</v>
      </c>
      <c r="G11" s="553" t="s">
        <v>41</v>
      </c>
      <c r="H11" s="552" t="s">
        <v>3</v>
      </c>
      <c r="I11" s="552"/>
      <c r="J11" s="552"/>
      <c r="K11" s="556"/>
      <c r="M11" s="33"/>
      <c r="N11" s="33"/>
      <c r="O11" s="33"/>
      <c r="P11" s="33"/>
      <c r="R11" s="34"/>
      <c r="S11" s="74"/>
      <c r="T11" s="74"/>
    </row>
    <row r="12" spans="1:21" ht="15" customHeight="1">
      <c r="B12" s="548"/>
      <c r="C12" s="550"/>
      <c r="D12" s="542"/>
      <c r="E12" s="542"/>
      <c r="F12" s="542"/>
      <c r="G12" s="554"/>
      <c r="H12" s="544" t="s">
        <v>46</v>
      </c>
      <c r="I12" s="544" t="s">
        <v>5</v>
      </c>
      <c r="J12" s="542" t="s">
        <v>47</v>
      </c>
      <c r="K12" s="54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8"/>
      <c r="C13" s="551"/>
      <c r="D13" s="542"/>
      <c r="E13" s="542"/>
      <c r="F13" s="542"/>
      <c r="G13" s="555"/>
      <c r="H13" s="545"/>
      <c r="I13" s="545"/>
      <c r="J13" s="542"/>
      <c r="K13" s="54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0" t="s">
        <v>1008</v>
      </c>
      <c r="D38" s="540"/>
      <c r="E38" s="540"/>
      <c r="F38" s="540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1" t="s">
        <v>462</v>
      </c>
      <c r="D39" s="541"/>
      <c r="E39" s="541"/>
      <c r="F39" s="541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0" t="s">
        <v>463</v>
      </c>
      <c r="D40" s="530"/>
      <c r="E40" s="530"/>
      <c r="F40" s="530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3" t="e">
        <f ca="1">"Terbilang : ( "&amp;L42&amp;" Rupiah )"</f>
        <v>#NAME?</v>
      </c>
      <c r="C41" s="534"/>
      <c r="D41" s="534"/>
      <c r="E41" s="534"/>
      <c r="F41" s="534"/>
      <c r="G41" s="534"/>
      <c r="H41" s="534"/>
      <c r="I41" s="534"/>
      <c r="J41" s="534"/>
      <c r="K41" s="535"/>
      <c r="L41" s="44"/>
      <c r="R41" s="58"/>
      <c r="S41" s="58"/>
      <c r="T41" s="58"/>
    </row>
    <row r="42" spans="1:20" s="36" customFormat="1">
      <c r="A42" s="30"/>
      <c r="B42" s="536"/>
      <c r="C42" s="537"/>
      <c r="D42" s="537"/>
      <c r="E42" s="537"/>
      <c r="F42" s="537"/>
      <c r="G42" s="537"/>
      <c r="H42" s="537"/>
      <c r="I42" s="537"/>
      <c r="J42" s="537"/>
      <c r="K42" s="538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1"/>
      <c r="I45" s="531"/>
      <c r="J45" s="532"/>
      <c r="K45" s="532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1"/>
      <c r="I46" s="531"/>
      <c r="J46" s="532"/>
      <c r="K46" s="532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1"/>
      <c r="I47" s="531"/>
      <c r="J47" s="532"/>
      <c r="K47" s="532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1"/>
      <c r="I52" s="531"/>
      <c r="J52" s="532"/>
      <c r="K52" s="532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SUMIFS(RAB!$F$14:$F$61,RAB!$C$14:$C$61,'REKAP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SUMIFS(RAB!$F$14:$F$61,RAB!$C$14:$C$61,'REKAP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SUMIFS(RAB!$F$14:$F$61,RAB!$C$14:$C$61,'REKAP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SUMIFS(RAB!$F$14:$F$61,RAB!$C$14:$C$61,'REKAP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SUMIFS(RAB!$F$14:$F$61,RAB!$C$14:$C$61,'REKAP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SUMIFS(RAB!$F$14:$F$61,RAB!$C$14:$C$61,'REKAP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SUMIFS(RAB!$F$14:$F$61,RAB!$C$14:$C$61,'REKAP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SUMIFS(RAB!$F$14:$F$61,RAB!$C$14:$C$61,'REKAP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SUMIFS(RAB!$F$14:$F$61,RAB!$C$14:$C$61,'REKAP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SUMIFS(RAB!$F$14:$F$61,RAB!$C$14:$C$61,'REKAP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SUMIFS(RAB!$F$14:$F$61,RAB!$C$14:$C$61,'REKAP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SUMIFS(RAB!$F$14:$F$61,RAB!$C$14:$C$61,'REKAP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SUMIFS(RAB!$F$14:$F$61,RAB!$C$14:$C$61,'REKAP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SUMIFS(RAB!$F$14:$F$61,RAB!$C$14:$C$61,'REKAP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SUMIFS(RAB!$F$14:$F$61,RAB!$C$14:$C$61,'REKAP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SUMIFS(RAB!$F$14:$F$61,RAB!$C$14:$C$61,'REKAP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SUMIFS(RAB!$F$14:$F$61,RAB!$C$14:$C$61,'REKAP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SUMIFS(RAB!$F$14:$F$61,RAB!$C$14:$C$61,'REKAP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SUMIFS(RAB!$F$14:$F$61,RAB!$C$14:$C$61,'REKAP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SUMIFS(RAB!$F$14:$F$61,RAB!$C$14:$C$61,'REKAP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3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2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 H14:K37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6" t="s">
        <v>1034</v>
      </c>
      <c r="C4" s="546"/>
      <c r="D4" s="546"/>
      <c r="E4" s="546"/>
      <c r="F4" s="546"/>
      <c r="G4" s="546"/>
      <c r="H4" s="546"/>
      <c r="I4" s="546"/>
      <c r="J4" s="546"/>
      <c r="K4" s="54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9" t="str">
        <f>RAB!G6</f>
        <v>ANEKA JAYA JL SUTAN HADI WIJAYA</v>
      </c>
      <c r="H6" s="539"/>
      <c r="I6" s="539"/>
      <c r="J6" s="539"/>
      <c r="K6" s="53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SULTAN HADI WIJAYA MANGUNIWAN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7" t="s">
        <v>0</v>
      </c>
      <c r="C11" s="549" t="s">
        <v>1</v>
      </c>
      <c r="D11" s="552" t="s">
        <v>42</v>
      </c>
      <c r="E11" s="552" t="s">
        <v>43</v>
      </c>
      <c r="F11" s="552" t="s">
        <v>2</v>
      </c>
      <c r="G11" s="553" t="s">
        <v>41</v>
      </c>
      <c r="H11" s="552" t="s">
        <v>3</v>
      </c>
      <c r="I11" s="552"/>
      <c r="J11" s="552"/>
      <c r="K11" s="556"/>
      <c r="M11" s="33"/>
      <c r="N11" s="33"/>
      <c r="O11" s="33"/>
      <c r="P11" s="33"/>
      <c r="R11" s="34"/>
      <c r="S11" s="74"/>
      <c r="T11" s="74"/>
    </row>
    <row r="12" spans="1:21" ht="15" customHeight="1">
      <c r="B12" s="548"/>
      <c r="C12" s="550"/>
      <c r="D12" s="542"/>
      <c r="E12" s="542"/>
      <c r="F12" s="542"/>
      <c r="G12" s="554"/>
      <c r="H12" s="544" t="s">
        <v>46</v>
      </c>
      <c r="I12" s="544" t="s">
        <v>5</v>
      </c>
      <c r="J12" s="542" t="s">
        <v>47</v>
      </c>
      <c r="K12" s="54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8"/>
      <c r="C13" s="551"/>
      <c r="D13" s="542"/>
      <c r="E13" s="542"/>
      <c r="F13" s="542"/>
      <c r="G13" s="555"/>
      <c r="H13" s="545"/>
      <c r="I13" s="545"/>
      <c r="J13" s="542"/>
      <c r="K13" s="54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53 kVA MCCB 80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13644300</v>
      </c>
      <c r="H17" s="42">
        <f t="shared" ca="1" si="1"/>
        <v>13644300</v>
      </c>
      <c r="I17" s="42">
        <f t="shared" ca="1" si="2"/>
        <v>0</v>
      </c>
      <c r="J17" s="42">
        <f t="shared" ca="1" si="3"/>
        <v>0</v>
      </c>
      <c r="K17" s="43">
        <f t="shared" ca="1" si="0"/>
        <v>13644300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250 kVA DYn5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63057400</v>
      </c>
      <c r="H18" s="42">
        <f t="shared" ca="1" si="1"/>
        <v>63057400</v>
      </c>
      <c r="I18" s="42">
        <f t="shared" ca="1" si="2"/>
        <v>0</v>
      </c>
      <c r="J18" s="42">
        <f t="shared" ca="1" si="3"/>
        <v>0</v>
      </c>
      <c r="K18" s="43">
        <f t="shared" ca="1" si="0"/>
        <v>63057400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9</v>
      </c>
      <c r="G21" s="41">
        <f ca="1">IF(ISERROR(OFFSET('HARGA SATUAN'!$I$6,MATCH(C21,'HARGA SATUAN'!$C$7:$C$1492,0),0)),"",OFFSET('HARGA SATUAN'!$I$6,MATCH(C21,'HARGA SATUAN'!$C$7:$C$1492,0),0))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3x70+1x70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44</v>
      </c>
      <c r="G22" s="41">
        <f ca="1">IF(ISERROR(OFFSET('HARGA SATUAN'!$I$6,MATCH(C22,'HARGA SATUAN'!$C$7:$C$1492,0),0)),"",OFFSET('HARGA SATUAN'!$I$6,MATCH(C22,'HARGA SATUAN'!$C$7:$C$1492,0),0))</f>
        <v>54500</v>
      </c>
      <c r="H22" s="42">
        <f t="shared" ca="1" si="1"/>
        <v>2398000</v>
      </c>
      <c r="I22" s="42">
        <f t="shared" ca="1" si="2"/>
        <v>0</v>
      </c>
      <c r="J22" s="42">
        <f t="shared" ca="1" si="3"/>
        <v>0</v>
      </c>
      <c r="K22" s="43">
        <f t="shared" ca="1" si="0"/>
        <v>2398000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0" t="s">
        <v>1008</v>
      </c>
      <c r="D168" s="540"/>
      <c r="E168" s="540"/>
      <c r="F168" s="540"/>
      <c r="G168" s="77" t="s">
        <v>9</v>
      </c>
      <c r="H168" s="55">
        <f ca="1">SUM(H14:H167)</f>
        <v>85454150</v>
      </c>
      <c r="I168" s="55">
        <f ca="1">SUM(I14:I167)</f>
        <v>0</v>
      </c>
      <c r="J168" s="55">
        <f ca="1">SUM(J14:J167)</f>
        <v>0</v>
      </c>
      <c r="K168" s="55">
        <f ca="1">SUM(K14:K167)</f>
        <v>85454150</v>
      </c>
      <c r="L168" s="44"/>
      <c r="R168" s="99"/>
      <c r="S168" s="99"/>
      <c r="T168" s="99"/>
    </row>
    <row r="169" spans="1:20" s="36" customFormat="1">
      <c r="A169" s="30"/>
      <c r="B169" s="56"/>
      <c r="C169" s="541" t="s">
        <v>462</v>
      </c>
      <c r="D169" s="541"/>
      <c r="E169" s="541"/>
      <c r="F169" s="541"/>
      <c r="G169" s="59" t="s">
        <v>9</v>
      </c>
      <c r="H169" s="60">
        <f ca="1">H168*0.1</f>
        <v>8545415</v>
      </c>
      <c r="I169" s="60">
        <f ca="1">I168*0.1</f>
        <v>0</v>
      </c>
      <c r="J169" s="60">
        <f ca="1">J168*0.1</f>
        <v>0</v>
      </c>
      <c r="K169" s="60">
        <f ca="1">K168*0.1</f>
        <v>8545415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0" t="s">
        <v>463</v>
      </c>
      <c r="D170" s="530"/>
      <c r="E170" s="530"/>
      <c r="F170" s="530"/>
      <c r="G170" s="61" t="s">
        <v>9</v>
      </c>
      <c r="H170" s="78">
        <f ca="1">SUM(H168:H169)</f>
        <v>93999565</v>
      </c>
      <c r="I170" s="78">
        <f ca="1">SUM(I168:I169)</f>
        <v>0</v>
      </c>
      <c r="J170" s="61">
        <f ca="1">SUM(J168:J169)</f>
        <v>0</v>
      </c>
      <c r="K170" s="61">
        <f ca="1">SUM(K168:K169)</f>
        <v>93999565</v>
      </c>
      <c r="L170" s="44"/>
      <c r="R170" s="99"/>
      <c r="S170" s="99"/>
      <c r="T170" s="99"/>
    </row>
    <row r="171" spans="1:20" s="36" customFormat="1">
      <c r="A171" s="30"/>
      <c r="B171" s="533" t="e">
        <f ca="1">"Terbilang : ( "&amp;L172&amp;" Rupiah )"</f>
        <v>#NAME?</v>
      </c>
      <c r="C171" s="534"/>
      <c r="D171" s="534"/>
      <c r="E171" s="534"/>
      <c r="F171" s="534"/>
      <c r="G171" s="534"/>
      <c r="H171" s="534"/>
      <c r="I171" s="534"/>
      <c r="J171" s="534"/>
      <c r="K171" s="535"/>
      <c r="L171" s="44"/>
      <c r="R171" s="58"/>
      <c r="S171" s="58"/>
      <c r="T171" s="58"/>
    </row>
    <row r="172" spans="1:20" s="36" customFormat="1">
      <c r="A172" s="30"/>
      <c r="B172" s="536"/>
      <c r="C172" s="537"/>
      <c r="D172" s="537"/>
      <c r="E172" s="537"/>
      <c r="F172" s="537"/>
      <c r="G172" s="537"/>
      <c r="H172" s="537"/>
      <c r="I172" s="537"/>
      <c r="J172" s="537"/>
      <c r="K172" s="538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1"/>
      <c r="I175" s="531"/>
      <c r="J175" s="532"/>
      <c r="K175" s="532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1"/>
      <c r="I176" s="531"/>
      <c r="J176" s="532"/>
      <c r="K176" s="532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1"/>
      <c r="I177" s="531"/>
      <c r="J177" s="532"/>
      <c r="K177" s="532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1"/>
      <c r="I182" s="531"/>
      <c r="J182" s="532"/>
      <c r="K182" s="532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SUMIFS(RAB!$F$14:$F$61,RAB!$C$14:$C$61,C224)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SUMIFS(RAB!$F$14:$F$61,RAB!$C$14:$C$61,C225)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SUMIFS(RAB!$F$14:$F$61,RAB!$C$14:$C$61,C226)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SUMIFS(RAB!$F$14:$F$61,RAB!$C$14:$C$61,C227)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SUMIFS(RAB!$F$14:$F$61,RAB!$C$14:$C$61,C228)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SUMIFS(RAB!$F$14:$F$61,RAB!$C$14:$C$61,C229)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SUMIFS(RAB!$F$14:$F$61,RAB!$C$14:$C$61,C230)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SUMIFS(RAB!$F$14:$F$61,RAB!$C$14:$C$61,C231)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SUMIFS(RAB!$F$14:$F$61,RAB!$C$14:$C$61,C232)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SUMIFS(RAB!$F$14:$F$61,RAB!$C$14:$C$61,C233)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SUMIFS(RAB!$F$14:$F$61,RAB!$C$14:$C$61,C234)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SUMIFS(RAB!$F$14:$F$61,RAB!$C$14:$C$61,C235)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SUMIFS(RAB!$F$14:$F$61,RAB!$C$14:$C$61,C236)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SUMIFS(RAB!$F$14:$F$61,RAB!$C$14:$C$61,C237)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SUMIFS(RAB!$F$14:$F$61,RAB!$C$14:$C$61,C238)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SUMIFS(RAB!$F$14:$F$61,RAB!$C$14:$C$61,C239)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SUMIFS(RAB!$F$14:$F$61,RAB!$C$14:$C$61,C240)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SUMIFS(RAB!$F$14:$F$61,RAB!$C$14:$C$61,C241)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SUMIFS(RAB!$F$14:$F$61,RAB!$C$14:$C$61,C242)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SUMIFS(RAB!$F$14:$F$61,RAB!$C$14:$C$61,C243)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SUMIFS(RAB!$F$14:$F$61,RAB!$C$14:$C$61,C244)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SUMIFS(RAB!$F$14:$F$61,RAB!$C$14:$C$61,C245)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SUMIFS(RAB!$F$14:$F$61,RAB!$C$14:$C$61,C246)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SUMIFS(RAB!$F$14:$F$61,RAB!$C$14:$C$61,C247)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SUMIFS(RAB!$F$14:$F$61,RAB!$C$14:$C$61,C248)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SUMIFS(RAB!$F$14:$F$61,RAB!$C$14:$C$61,C249)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SUMIFS(RAB!$F$14:$F$61,RAB!$C$14:$C$61,C250)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SUMIFS(RAB!$F$14:$F$61,RAB!$C$14:$C$61,C251)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SUMIFS(RAB!$F$14:$F$61,RAB!$C$14:$C$61,C252)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SUMIFS(RAB!$F$14:$F$61,RAB!$C$14:$C$61,C253)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SUMIFS(RAB!$F$14:$F$61,RAB!$C$14:$C$61,C254)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SUMIFS(RAB!$F$14:$F$61,RAB!$C$14:$C$61,C255)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SUMIFS(RAB!$F$14:$F$61,RAB!$C$14:$C$61,C256)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SUMIFS(RAB!$F$14:$F$61,RAB!$C$14:$C$61,C257)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SUMIFS(RAB!$F$14:$F$61,RAB!$C$14:$C$61,C258)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SUMIFS(RAB!$F$14:$F$61,RAB!$C$14:$C$61,C259)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SUMIFS(RAB!$F$14:$F$61,RAB!$C$14:$C$61,C260)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SUMIFS(RAB!$F$14:$F$61,RAB!$C$14:$C$61,C261)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SUMIFS(RAB!$F$14:$F$61,RAB!$C$14:$C$61,C262)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SUMIFS(RAB!$F$14:$F$61,RAB!$C$14:$C$61,C263)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SUMIFS(RAB!$F$14:$F$61,RAB!$C$14:$C$61,C264)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SUMIFS(RAB!$F$14:$F$61,RAB!$C$14:$C$61,C265)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SUMIFS(RAB!$F$14:$F$61,RAB!$C$14:$C$61,C266)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SUMIFS(RAB!$F$14:$F$61,RAB!$C$14:$C$61,C267)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SUMIFS(RAB!$F$14:$F$61,RAB!$C$14:$C$61,C268)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SUMIFS(RAB!$F$14:$F$61,RAB!$C$14:$C$61,C269)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SUMIFS(RAB!$F$14:$F$61,RAB!$C$14:$C$61,C270)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SUMIFS(RAB!$F$14:$F$61,RAB!$C$14:$C$61,C271)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SUMIFS(RAB!$F$14:$F$61,RAB!$C$14:$C$61,C272)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SUMIFS(RAB!$F$14:$F$61,RAB!$C$14:$C$61,C273)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SUMIFS(RAB!$F$14:$F$61,RAB!$C$14:$C$61,C274)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SUMIFS(RAB!$F$14:$F$61,RAB!$C$14:$C$61,C275)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SUMIFS(RAB!$F$14:$F$61,RAB!$C$14:$C$61,C276)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SUMIFS(RAB!$F$14:$F$61,RAB!$C$14:$C$61,C277)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SUMIFS(RAB!$F$14:$F$61,RAB!$C$14:$C$61,C278)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SUMIFS(RAB!$F$14:$F$61,RAB!$C$14:$C$61,C279)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SUMIFS(RAB!$F$14:$F$61,RAB!$C$14:$C$61,C280)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SUMIFS(RAB!$F$14:$F$61,RAB!$C$14:$C$61,C281)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SUMIFS(RAB!$F$14:$F$61,RAB!$C$14:$C$61,C282)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SUMIFS(RAB!$F$14:$F$61,RAB!$C$14:$C$61,C283)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SUMIFS(RAB!$F$14:$F$61,RAB!$C$14:$C$61,C284)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SUMIFS(RAB!$F$14:$F$61,RAB!$C$14:$C$61,C285)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SUMIFS(RAB!$F$14:$F$61,RAB!$C$14:$C$61,C286)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SUMIFS(RAB!$F$14:$F$61,RAB!$C$14:$C$61,C287)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SUMIFS(RAB!$F$14:$F$61,RAB!$C$14:$C$61,C288)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SUMIFS(RAB!$F$14:$F$61,RAB!$C$14:$C$61,C289)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SUMIFS(RAB!$F$14:$F$61,RAB!$C$14:$C$61,C290)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SUMIFS(RAB!$F$14:$F$61,RAB!$C$14:$C$61,C291)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SUMIFS(RAB!$F$14:$F$61,RAB!$C$14:$C$61,C292)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SUMIFS(RAB!$F$14:$F$61,RAB!$C$14:$C$61,C293)</f>
        <v>1</v>
      </c>
      <c r="E293" s="24">
        <f t="shared" ca="1" si="22"/>
        <v>1</v>
      </c>
      <c r="F293" s="24">
        <f ca="1">IF(D293=0,0,SUM($E$223:E293))</f>
        <v>2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SUMIFS(RAB!$F$14:$F$61,RAB!$C$14:$C$61,C294)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SUMIFS(RAB!$F$14:$F$61,RAB!$C$14:$C$61,C295)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SUMIFS(RAB!$F$14:$F$61,RAB!$C$14:$C$61,C296)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SUMIFS(RAB!$F$14:$F$61,RAB!$C$14:$C$61,C297)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SUMIFS(RAB!$F$14:$F$61,RAB!$C$14:$C$61,C298)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SUMIFS(RAB!$F$14:$F$61,RAB!$C$14:$C$61,C299)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SUMIFS(RAB!$F$14:$F$61,RAB!$C$14:$C$61,C300)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SUMIFS(RAB!$F$14:$F$61,RAB!$C$14:$C$61,C301)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SUMIFS(RAB!$F$14:$F$61,RAB!$C$14:$C$61,C302)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SUMIFS(RAB!$F$14:$F$61,RAB!$C$14:$C$61,C303)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SUMIFS(RAB!$F$14:$F$61,RAB!$C$14:$C$61,C304)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SUMIFS(RAB!$F$14:$F$61,RAB!$C$14:$C$61,C305)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SUMIFS(RAB!$F$14:$F$61,RAB!$C$14:$C$61,C306)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SUMIFS(RAB!$F$14:$F$61,RAB!$C$14:$C$61,C307)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SUMIFS(RAB!$F$14:$F$61,RAB!$C$14:$C$61,C308)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SUMIFS(RAB!$F$14:$F$61,RAB!$C$14:$C$61,C309)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SUMIFS(RAB!$F$14:$F$61,RAB!$C$14:$C$61,C310)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SUMIFS(RAB!$F$14:$F$61,RAB!$C$14:$C$61,C311)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SUMIFS(RAB!$F$14:$F$61,RAB!$C$14:$C$61,C312)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SUMIFS(RAB!$F$14:$F$61,RAB!$C$14:$C$61,C313)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SUMIFS(RAB!$F$14:$F$61,RAB!$C$14:$C$61,C314)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SUMIFS(RAB!$F$14:$F$61,RAB!$C$14:$C$61,C315)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SUMIFS(RAB!$F$14:$F$61,RAB!$C$14:$C$61,C316)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SUMIFS(RAB!$F$14:$F$61,RAB!$C$14:$C$61,C317)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SUMIFS(RAB!$F$14:$F$61,RAB!$C$14:$C$61,C318)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SUMIFS(RAB!$F$14:$F$61,RAB!$C$14:$C$61,C319)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SUMIFS(RAB!$F$14:$F$61,RAB!$C$14:$C$61,C320)</f>
        <v>1</v>
      </c>
      <c r="E320" s="24">
        <f t="shared" ca="1" si="22"/>
        <v>1</v>
      </c>
      <c r="F320" s="24">
        <f ca="1">IF(D320=0,0,SUM($E$223:E320))</f>
        <v>3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SUMIFS(RAB!$F$14:$F$61,RAB!$C$14:$C$61,C321)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SUMIFS(RAB!$F$14:$F$61,RAB!$C$14:$C$61,C322)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SUMIFS(RAB!$F$14:$F$61,RAB!$C$14:$C$61,C323)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SUMIFS(RAB!$F$14:$F$61,RAB!$C$14:$C$61,C324)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SUMIFS(RAB!$F$14:$F$61,RAB!$C$14:$C$61,C325)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SUMIFS(RAB!$F$14:$F$61,RAB!$C$14:$C$61,C326)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SUMIFS(RAB!$F$14:$F$61,RAB!$C$14:$C$61,C327)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SUMIFS(RAB!$F$14:$F$61,RAB!$C$14:$C$61,C328)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SUMIFS(RAB!$F$14:$F$61,RAB!$C$14:$C$61,C329)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SUMIFS(RAB!$F$14:$F$61,RAB!$C$14:$C$61,C330)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SUMIFS(RAB!$F$14:$F$61,RAB!$C$14:$C$61,C331)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SUMIFS(RAB!$F$14:$F$61,RAB!$C$14:$C$61,C332)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SUMIFS(RAB!$F$14:$F$61,RAB!$C$14:$C$61,C333)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SUMIFS(RAB!$F$14:$F$61,RAB!$C$14:$C$61,C334)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SUMIFS(RAB!$F$14:$F$61,RAB!$C$14:$C$61,C335)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SUMIFS(RAB!$F$14:$F$61,RAB!$C$14:$C$61,C336)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SUMIFS(RAB!$F$14:$F$61,RAB!$C$14:$C$61,C337)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SUMIFS(RAB!$F$14:$F$61,RAB!$C$14:$C$61,C338)</f>
        <v>9</v>
      </c>
      <c r="E338" s="24">
        <f t="shared" ca="1" si="22"/>
        <v>1</v>
      </c>
      <c r="F338" s="24">
        <f ca="1">IF(D338=0,0,SUM($E$223:E338))</f>
        <v>6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SUMIFS(RAB!$F$14:$F$61,RAB!$C$14:$C$61,C339)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SUMIFS(RAB!$F$14:$F$61,RAB!$C$14:$C$61,C340)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SUMIFS(RAB!$F$14:$F$61,RAB!$C$14:$C$61,C341)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SUMIFS(RAB!$F$14:$F$61,RAB!$C$14:$C$61,C342)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SUMIFS(RAB!$F$14:$F$61,RAB!$C$14:$C$61,C343)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SUMIFS(RAB!$F$14:$F$61,RAB!$C$14:$C$61,C344)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SUMIFS(RAB!$F$14:$F$61,RAB!$C$14:$C$61,C345)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SUMIFS(RAB!$F$14:$F$61,RAB!$C$14:$C$61,C346)</f>
        <v>44</v>
      </c>
      <c r="E346" s="24">
        <f t="shared" ca="1" si="22"/>
        <v>1</v>
      </c>
      <c r="F346" s="24">
        <f ca="1">IF(D346=0,0,SUM($E$223:E346))</f>
        <v>7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SUMIFS(RAB!$F$14:$F$61,RAB!$C$14:$C$61,C347)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SUMIFS(RAB!$F$14:$F$61,RAB!$C$14:$C$61,C348)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SUMIFS(RAB!$F$14:$F$61,RAB!$C$14:$C$61,C349)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SUMIFS(RAB!$F$14:$F$61,RAB!$C$14:$C$61,C350)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SUMIFS(RAB!$F$14:$F$61,RAB!$C$14:$C$61,C351)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SUMIFS(RAB!$F$14:$F$61,RAB!$C$14:$C$61,C352)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SUMIFS(RAB!$F$14:$F$61,RAB!$C$14:$C$61,C353)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SUMIFS(RAB!$F$14:$F$61,RAB!$C$14:$C$61,C354)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SUMIFS(RAB!$F$14:$F$61,RAB!$C$14:$C$61,C355)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SUMIFS(RAB!$F$14:$F$61,RAB!$C$14:$C$61,C356)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SUMIFS(RAB!$F$14:$F$61,RAB!$C$14:$C$61,C357)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SUMIFS(RAB!$F$14:$F$61,RAB!$C$14:$C$61,C358)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SUMIFS(RAB!$F$14:$F$61,RAB!$C$14:$C$61,C359)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SUMIFS(RAB!$F$14:$F$61,RAB!$C$14:$C$61,C360)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SUMIFS(RAB!$F$14:$F$61,RAB!$C$14:$C$61,C361)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SUMIFS(RAB!$F$14:$F$61,RAB!$C$14:$C$61,C362)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SUMIFS(RAB!$F$14:$F$61,RAB!$C$14:$C$61,C363)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SUMIFS(RAB!$F$14:$F$61,RAB!$C$14:$C$61,C364)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SUMIFS(RAB!$F$14:$F$61,RAB!$C$14:$C$61,C365)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SUMIFS(RAB!$F$14:$F$61,RAB!$C$14:$C$61,C366)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SUMIFS(RAB!$F$14:$F$61,RAB!$C$14:$C$61,C367)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SUMIFS(RAB!$F$14:$F$61,RAB!$C$14:$C$61,C368)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SUMIFS(RAB!$F$14:$F$61,RAB!$C$14:$C$61,C369)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SUMIFS(RAB!$F$14:$F$61,RAB!$C$14:$C$61,C370)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SUMIFS(RAB!$F$14:$F$61,RAB!$C$14:$C$61,C371)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SUMIFS(RAB!$F$14:$F$61,RAB!$C$14:$C$61,C372)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SUMIFS(RAB!$F$14:$F$61,RAB!$C$14:$C$61,C373)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1" priority="5" operator="equal">
      <formula>0</formula>
    </cfRule>
  </conditionalFormatting>
  <conditionalFormatting sqref="C16:C165">
    <cfRule type="cellIs" dxfId="40" priority="4" stopIfTrue="1" operator="equal">
      <formula>0</formula>
    </cfRule>
  </conditionalFormatting>
  <conditionalFormatting sqref="C16:E165">
    <cfRule type="cellIs" dxfId="39" priority="1" operator="equal">
      <formula>0</formula>
    </cfRule>
  </conditionalFormatting>
  <conditionalFormatting sqref="D224:F373">
    <cfRule type="cellIs" dxfId="38" priority="8" operator="equal">
      <formula>0</formula>
    </cfRule>
  </conditionalFormatting>
  <conditionalFormatting sqref="E1:E3 G1:G115 E6:E15 H12:I12 N13 F14:F15 H14:K115 E166:K166 G166:G223 E167:F167 H167:K167">
    <cfRule type="cellIs" dxfId="37" priority="43" stopIfTrue="1" operator="equal">
      <formula>0</formula>
    </cfRule>
  </conditionalFormatting>
  <conditionalFormatting sqref="E171:E65536">
    <cfRule type="cellIs" dxfId="36" priority="9" stopIfTrue="1" operator="equal">
      <formula>0</formula>
    </cfRule>
  </conditionalFormatting>
  <conditionalFormatting sqref="G224">
    <cfRule type="cellIs" dxfId="35" priority="10" operator="equal">
      <formula>0</formula>
    </cfRule>
  </conditionalFormatting>
  <conditionalFormatting sqref="G225:G65536">
    <cfRule type="cellIs" dxfId="34" priority="14" stopIfTrue="1" operator="equal">
      <formula>0</formula>
    </cfRule>
  </conditionalFormatting>
  <conditionalFormatting sqref="R14:T166 G116:K165">
    <cfRule type="cellIs" dxfId="33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/>
    <dataValidation type="list" allowBlank="1" showInputMessage="1" showErrorMessage="1" errorTitle="PERINGATAN!!!" error="HARGA YANG DIPAKAI SALAH...." sqref="O3:P3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8"/>
    </row>
    <row r="4" spans="4:4" ht="57" customHeight="1">
      <c r="D4" s="458">
        <v>3</v>
      </c>
    </row>
    <row r="5" spans="4:4" ht="57" customHeight="1">
      <c r="D5" s="458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11" activePane="bottomRight" state="frozen"/>
      <selection activeCell="D209" sqref="D209"/>
      <selection pane="topRight" activeCell="D209" sqref="D209"/>
      <selection pane="bottomLeft" activeCell="D209" sqref="D209"/>
      <selection pane="bottomRight" activeCell="C230" sqref="C230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8" t="s">
        <v>41</v>
      </c>
      <c r="C2" s="558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9" t="s">
        <v>23</v>
      </c>
      <c r="C4" s="560" t="s">
        <v>1012</v>
      </c>
      <c r="D4" s="560" t="s">
        <v>42</v>
      </c>
      <c r="E4" s="559" t="s">
        <v>43</v>
      </c>
      <c r="F4" s="108" t="s">
        <v>1609</v>
      </c>
      <c r="G4" s="108" t="s">
        <v>1608</v>
      </c>
      <c r="H4" s="557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9"/>
      <c r="C5" s="560"/>
      <c r="D5" s="560"/>
      <c r="E5" s="559"/>
      <c r="F5" s="93"/>
      <c r="G5" s="93"/>
      <c r="H5" s="557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5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5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6">
        <v>2740</v>
      </c>
      <c r="G1433" s="486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7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7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7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7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7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2" priority="138" operator="equal">
      <formula>0</formula>
    </cfRule>
  </conditionalFormatting>
  <conditionalFormatting sqref="B8:C135">
    <cfRule type="cellIs" dxfId="31" priority="51" operator="equal">
      <formula>0</formula>
    </cfRule>
  </conditionalFormatting>
  <conditionalFormatting sqref="B150:G1493">
    <cfRule type="cellIs" dxfId="30" priority="1" operator="equal">
      <formula>0</formula>
    </cfRule>
  </conditionalFormatting>
  <conditionalFormatting sqref="C143:G149">
    <cfRule type="cellIs" dxfId="29" priority="5" operator="equal">
      <formula>0</formula>
    </cfRule>
  </conditionalFormatting>
  <conditionalFormatting sqref="D9:G142">
    <cfRule type="cellIs" dxfId="28" priority="11" operator="equal">
      <formula>0</formula>
    </cfRule>
  </conditionalFormatting>
  <conditionalFormatting sqref="D1:IV5 A1:C7 D6:K6 H1455:IV1457 H1458:XFD1485 H1486:H1493 I1486:XFD1494 A1494:H1494 A1495:XFD65536">
    <cfRule type="cellIs" dxfId="27" priority="163" operator="equal">
      <formula>0</formula>
    </cfRule>
  </conditionalFormatting>
  <conditionalFormatting sqref="D7:IV8 C136:C142 B136:B149">
    <cfRule type="cellIs" dxfId="26" priority="62" operator="equal">
      <formula>0</formula>
    </cfRule>
  </conditionalFormatting>
  <conditionalFormatting sqref="H9:H1418">
    <cfRule type="cellIs" dxfId="25" priority="129" operator="equal">
      <formula>0</formula>
    </cfRule>
  </conditionalFormatting>
  <conditionalFormatting sqref="H1419:I1454">
    <cfRule type="cellIs" dxfId="24" priority="128" operator="equal">
      <formula>0</formula>
    </cfRule>
  </conditionalFormatting>
  <conditionalFormatting sqref="I108:I1418">
    <cfRule type="cellIs" dxfId="23" priority="125" operator="equal">
      <formula>0</formula>
    </cfRule>
  </conditionalFormatting>
  <conditionalFormatting sqref="J108:IV1454">
    <cfRule type="cellIs" dxfId="22" priority="139" operator="equal">
      <formula>0</formula>
    </cfRule>
  </conditionalFormatting>
  <conditionalFormatting sqref="M6:IV6">
    <cfRule type="cellIs" dxfId="21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 C1475:C1476 C1479:C1482 C1485"/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A2:L27"/>
  <sheetViews>
    <sheetView zoomScale="55" zoomScaleNormal="55" zoomScaleSheetLayoutView="85" workbookViewId="0">
      <selection activeCell="P25" sqref="P25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5" t="s">
        <v>1454</v>
      </c>
      <c r="C2" s="565"/>
      <c r="D2" s="565"/>
      <c r="E2" s="565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70" t="s">
        <v>1532</v>
      </c>
      <c r="C4" s="571"/>
      <c r="D4" s="571"/>
      <c r="E4" s="572"/>
      <c r="F4" s="440"/>
      <c r="G4" s="440"/>
      <c r="H4" s="441"/>
      <c r="I4" s="597" t="s">
        <v>1533</v>
      </c>
      <c r="J4" s="598"/>
      <c r="K4" s="598"/>
      <c r="L4" s="599"/>
    </row>
    <row r="5" spans="1:12" ht="34.5" customHeight="1">
      <c r="A5" s="204"/>
      <c r="B5" s="443" t="s">
        <v>1379</v>
      </c>
      <c r="C5" s="277" t="s">
        <v>9</v>
      </c>
      <c r="D5" s="566" t="str">
        <f>DATA!D14</f>
        <v>ANEKA JAYA JL SUTAN HADI WIJAYA</v>
      </c>
      <c r="E5" s="567"/>
      <c r="F5" s="208"/>
      <c r="G5" s="208"/>
      <c r="I5" s="444" t="s">
        <v>1379</v>
      </c>
      <c r="J5" s="277" t="s">
        <v>9</v>
      </c>
      <c r="K5" s="600" t="str">
        <f>D5</f>
        <v>ANEKA JAYA JL SUTAN HADI WIJAYA</v>
      </c>
      <c r="L5" s="601"/>
    </row>
    <row r="6" spans="1:12" ht="31.5" customHeight="1">
      <c r="A6" s="204"/>
      <c r="B6" s="443" t="s">
        <v>1529</v>
      </c>
      <c r="C6" s="277" t="s">
        <v>9</v>
      </c>
      <c r="D6" s="575">
        <f>DATA!D17*1000</f>
        <v>0</v>
      </c>
      <c r="E6" s="576"/>
      <c r="F6" s="208"/>
      <c r="G6" s="208"/>
      <c r="I6" s="444" t="s">
        <v>1530</v>
      </c>
      <c r="J6" s="277" t="s">
        <v>9</v>
      </c>
      <c r="K6" s="602">
        <f>DATA!D20*1000</f>
        <v>53000</v>
      </c>
      <c r="L6" s="603"/>
    </row>
    <row r="7" spans="1:12" ht="30.75" customHeight="1">
      <c r="A7" s="204"/>
      <c r="B7" s="443" t="s">
        <v>1441</v>
      </c>
      <c r="C7" s="277" t="s">
        <v>9</v>
      </c>
      <c r="D7" s="573">
        <f>DATA!D18</f>
        <v>1</v>
      </c>
      <c r="E7" s="574"/>
      <c r="F7" s="442" t="s">
        <v>1453</v>
      </c>
      <c r="I7" s="444" t="s">
        <v>1441</v>
      </c>
      <c r="J7" s="277" t="s">
        <v>9</v>
      </c>
      <c r="K7" s="604">
        <f>DATA!D21</f>
        <v>3</v>
      </c>
      <c r="L7" s="605"/>
    </row>
    <row r="8" spans="1:12" ht="51" customHeight="1">
      <c r="A8" s="204"/>
      <c r="B8" s="443" t="s">
        <v>1442</v>
      </c>
      <c r="C8" s="277" t="s">
        <v>9</v>
      </c>
      <c r="D8" s="573">
        <f>DATA!D19</f>
        <v>220</v>
      </c>
      <c r="E8" s="574"/>
      <c r="F8" s="442" t="s">
        <v>1453</v>
      </c>
      <c r="G8" s="437">
        <v>220</v>
      </c>
      <c r="I8" s="444" t="s">
        <v>1442</v>
      </c>
      <c r="J8" s="277" t="s">
        <v>9</v>
      </c>
      <c r="K8" s="604">
        <f>DATA!D22</f>
        <v>380</v>
      </c>
      <c r="L8" s="605"/>
    </row>
    <row r="9" spans="1:12" ht="30" customHeight="1" thickBot="1">
      <c r="A9" s="204"/>
      <c r="B9" s="449" t="s">
        <v>1541</v>
      </c>
      <c r="C9" s="439" t="s">
        <v>9</v>
      </c>
      <c r="D9" s="568">
        <f>IF(D7=1,D6/(380/3^0.5),(D6/(380*3^0.5)))</f>
        <v>0</v>
      </c>
      <c r="E9" s="569"/>
      <c r="F9" s="207"/>
      <c r="G9" s="438">
        <v>380</v>
      </c>
      <c r="I9" s="450" t="s">
        <v>1541</v>
      </c>
      <c r="J9" s="439" t="s">
        <v>9</v>
      </c>
      <c r="K9" s="606">
        <f>IF(K7=1,K6/(380/3^0.5),(K6/(380*3^0.5)))</f>
        <v>80.525169123816227</v>
      </c>
      <c r="L9" s="607"/>
    </row>
    <row r="10" spans="1:12" ht="24.75" customHeight="1">
      <c r="B10" s="451"/>
      <c r="C10" s="448"/>
      <c r="D10" s="452"/>
      <c r="E10" s="452"/>
      <c r="F10" s="207"/>
      <c r="G10" s="438"/>
      <c r="I10" s="451"/>
      <c r="J10" s="448"/>
      <c r="K10" s="452"/>
      <c r="L10" s="452"/>
    </row>
    <row r="11" spans="1:12" ht="16.5" thickBot="1">
      <c r="B11" s="445" t="s">
        <v>1542</v>
      </c>
      <c r="I11" s="445" t="s">
        <v>1536</v>
      </c>
    </row>
    <row r="12" spans="1:12" ht="34.5" customHeight="1">
      <c r="A12" s="204"/>
      <c r="B12" s="473" t="s">
        <v>1534</v>
      </c>
      <c r="C12" s="467" t="s">
        <v>9</v>
      </c>
      <c r="D12" s="577"/>
      <c r="E12" s="578"/>
      <c r="F12" s="208"/>
      <c r="G12" s="208"/>
      <c r="I12" s="466" t="s">
        <v>1534</v>
      </c>
      <c r="J12" s="467" t="s">
        <v>9</v>
      </c>
      <c r="K12" s="577"/>
      <c r="L12" s="578"/>
    </row>
    <row r="13" spans="1:12" ht="31.5" customHeight="1">
      <c r="A13" s="204"/>
      <c r="B13" s="474" t="s">
        <v>1380</v>
      </c>
      <c r="C13" s="454" t="s">
        <v>9</v>
      </c>
      <c r="D13" s="581"/>
      <c r="E13" s="582"/>
      <c r="F13" s="208"/>
      <c r="G13" s="208"/>
      <c r="I13" s="468" t="s">
        <v>1380</v>
      </c>
      <c r="J13" s="454" t="s">
        <v>9</v>
      </c>
      <c r="K13" s="581"/>
      <c r="L13" s="582"/>
    </row>
    <row r="14" spans="1:12" ht="30.75" customHeight="1">
      <c r="A14" s="204"/>
      <c r="B14" s="474" t="s">
        <v>1535</v>
      </c>
      <c r="C14" s="454" t="s">
        <v>9</v>
      </c>
      <c r="D14" s="589">
        <v>160</v>
      </c>
      <c r="E14" s="590"/>
      <c r="F14" s="442" t="s">
        <v>1453</v>
      </c>
      <c r="G14" s="446">
        <v>50</v>
      </c>
      <c r="I14" s="468" t="s">
        <v>1535</v>
      </c>
      <c r="J14" s="454" t="s">
        <v>9</v>
      </c>
      <c r="K14" s="591">
        <v>250</v>
      </c>
      <c r="L14" s="592"/>
    </row>
    <row r="15" spans="1:12" ht="57" customHeight="1">
      <c r="A15" s="204"/>
      <c r="B15" s="474" t="s">
        <v>1441</v>
      </c>
      <c r="C15" s="454" t="s">
        <v>9</v>
      </c>
      <c r="D15" s="460">
        <v>3</v>
      </c>
      <c r="E15" s="469"/>
      <c r="F15" s="442" t="s">
        <v>1453</v>
      </c>
      <c r="G15" s="446">
        <v>100</v>
      </c>
      <c r="I15" s="468" t="s">
        <v>1441</v>
      </c>
      <c r="J15" s="454" t="s">
        <v>9</v>
      </c>
      <c r="K15" s="460">
        <v>3</v>
      </c>
      <c r="L15" s="469"/>
    </row>
    <row r="16" spans="1:12" ht="44.25" customHeight="1">
      <c r="A16" s="204"/>
      <c r="B16" s="474" t="s">
        <v>1545</v>
      </c>
      <c r="C16" s="454"/>
      <c r="D16" s="593">
        <v>250</v>
      </c>
      <c r="E16" s="594"/>
      <c r="F16" s="442"/>
      <c r="G16" s="446">
        <v>160</v>
      </c>
      <c r="I16" s="468" t="s">
        <v>1537</v>
      </c>
      <c r="J16" s="454" t="s">
        <v>9</v>
      </c>
      <c r="K16" s="595">
        <f>K9</f>
        <v>80.525169123816227</v>
      </c>
      <c r="L16" s="596"/>
    </row>
    <row r="17" spans="1:12" ht="34.5" customHeight="1">
      <c r="A17" s="204"/>
      <c r="B17" s="474" t="s">
        <v>1538</v>
      </c>
      <c r="C17" s="454" t="s">
        <v>9</v>
      </c>
      <c r="D17" s="583">
        <f>IF(D15=1,D14/(20/3^0.5),(D14/(20*3^0.5)))</f>
        <v>4.6188021535170067</v>
      </c>
      <c r="E17" s="584"/>
      <c r="F17" s="442" t="s">
        <v>1453</v>
      </c>
      <c r="G17" s="447">
        <v>200</v>
      </c>
      <c r="I17" s="468" t="s">
        <v>1538</v>
      </c>
      <c r="J17" s="454" t="s">
        <v>9</v>
      </c>
      <c r="K17" s="587">
        <f>IF(K15=1,K14/(20/3^0.5),(K14/(20*3^0.5)))</f>
        <v>7.2168783648703227</v>
      </c>
      <c r="L17" s="588"/>
    </row>
    <row r="18" spans="1:12" ht="34.5" customHeight="1">
      <c r="A18" s="204"/>
      <c r="B18" s="474" t="s">
        <v>1539</v>
      </c>
      <c r="C18" s="454" t="s">
        <v>9</v>
      </c>
      <c r="D18" s="583">
        <f>IF(D15=1,D14/(380/3^0.5),(D14/(380*3^0.5)))*1000</f>
        <v>243.0948501851056</v>
      </c>
      <c r="E18" s="584"/>
      <c r="F18" s="442" t="s">
        <v>1453</v>
      </c>
      <c r="G18" s="447">
        <v>250</v>
      </c>
      <c r="I18" s="468" t="s">
        <v>1539</v>
      </c>
      <c r="J18" s="454" t="s">
        <v>9</v>
      </c>
      <c r="K18" s="587">
        <f>IF(K15=1,K14/(380/3^0.5),(K14/(380*3^0.5)))*1000</f>
        <v>379.83570341422751</v>
      </c>
      <c r="L18" s="588"/>
    </row>
    <row r="19" spans="1:12" ht="30" customHeight="1">
      <c r="A19" s="204"/>
      <c r="B19" s="475" t="s">
        <v>1531</v>
      </c>
      <c r="C19" s="453" t="s">
        <v>9</v>
      </c>
      <c r="D19" s="583">
        <f>IF(D15=1,D14/(380/3^0.5),(D14/(380*3^0.5)))</f>
        <v>0.2430948501851056</v>
      </c>
      <c r="E19" s="584"/>
      <c r="F19" s="207"/>
      <c r="G19" s="438"/>
      <c r="I19" s="470" t="s">
        <v>1531</v>
      </c>
      <c r="J19" s="453" t="s">
        <v>9</v>
      </c>
      <c r="K19" s="587">
        <f>IF(K15=1,K14/(380/3^0.5),(K14/(380*3^0.5)))</f>
        <v>0.37983570341422751</v>
      </c>
      <c r="L19" s="588"/>
    </row>
    <row r="20" spans="1:12" ht="30" customHeight="1" thickBot="1">
      <c r="A20" s="204"/>
      <c r="B20" s="476" t="s">
        <v>1540</v>
      </c>
      <c r="C20" s="472" t="s">
        <v>9</v>
      </c>
      <c r="D20" s="579">
        <f>D16/D18</f>
        <v>1.0284051669940208</v>
      </c>
      <c r="E20" s="580"/>
      <c r="F20" s="207"/>
      <c r="G20" s="438"/>
      <c r="I20" s="471" t="s">
        <v>1531</v>
      </c>
      <c r="J20" s="472" t="s">
        <v>9</v>
      </c>
      <c r="K20" s="585">
        <f>K16/K18</f>
        <v>0.21199999999999999</v>
      </c>
      <c r="L20" s="586"/>
    </row>
    <row r="21" spans="1:12" ht="9.75" customHeight="1">
      <c r="A21" s="204"/>
      <c r="B21" s="461" t="s">
        <v>1540</v>
      </c>
      <c r="C21" s="462" t="s">
        <v>9</v>
      </c>
      <c r="D21" s="564">
        <v>1</v>
      </c>
      <c r="E21" s="564"/>
      <c r="F21" s="463"/>
      <c r="G21" s="464"/>
      <c r="H21" s="465"/>
      <c r="I21" s="461" t="s">
        <v>1531</v>
      </c>
      <c r="J21" s="462" t="s">
        <v>9</v>
      </c>
      <c r="K21" s="564">
        <v>1</v>
      </c>
      <c r="L21" s="564"/>
    </row>
    <row r="22" spans="1:12" ht="6.75" customHeight="1">
      <c r="B22" s="451"/>
      <c r="C22" s="448"/>
      <c r="D22" s="459"/>
      <c r="E22" s="459"/>
      <c r="F22" s="207"/>
      <c r="G22" s="438"/>
      <c r="J22" s="448"/>
      <c r="K22" s="459"/>
      <c r="L22" s="459"/>
    </row>
    <row r="23" spans="1:12" ht="15.75" thickBot="1"/>
    <row r="24" spans="1:12" ht="200.25" customHeight="1" thickBot="1">
      <c r="B24" s="561"/>
      <c r="C24" s="562"/>
      <c r="D24" s="562"/>
      <c r="E24" s="563"/>
      <c r="I24" s="561"/>
      <c r="J24" s="562"/>
      <c r="K24" s="562"/>
      <c r="L24" s="563"/>
    </row>
    <row r="26" spans="1:12">
      <c r="D26" s="456"/>
    </row>
    <row r="27" spans="1:12">
      <c r="D27" s="457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0" priority="5" stopIfTrue="1" operator="greaterThan">
      <formula>0.89</formula>
    </cfRule>
    <cfRule type="cellIs" dxfId="19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PDL!$S$28:$S$29</xm:f>
          </x14:formula1>
          <xm:sqref>D15</xm:sqref>
        </x14:dataValidation>
        <x14:dataValidation type="list" allowBlank="1" showInputMessage="1" showErrorMessage="1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B1:K26"/>
  <sheetViews>
    <sheetView showGridLines="0" topLeftCell="A5" zoomScaleNormal="100" workbookViewId="0">
      <selection activeCell="I25" sqref="I25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8"/>
      <c r="C1" s="608"/>
      <c r="D1" s="608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9">
        <v>1084.1250458865841</v>
      </c>
      <c r="F5" s="484" t="s">
        <v>1611</v>
      </c>
      <c r="K5" s="483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4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53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51357000</v>
      </c>
    </row>
    <row r="10" spans="2:11" ht="20.100000000000001" customHeight="1">
      <c r="B10" s="291" t="s">
        <v>1446</v>
      </c>
      <c r="C10" s="292" t="s">
        <v>9</v>
      </c>
      <c r="D10" s="298">
        <f ca="1">RAB!K67</f>
        <v>89695297.140000001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1793905.9428000001</v>
      </c>
    </row>
    <row r="12" spans="2:11" ht="9" customHeight="1">
      <c r="B12" s="609"/>
      <c r="C12" s="609"/>
      <c r="D12" s="609"/>
    </row>
    <row r="13" spans="2:11" ht="15.75" customHeight="1">
      <c r="B13" s="299"/>
      <c r="C13" s="299"/>
      <c r="D13" s="299"/>
    </row>
    <row r="14" spans="2:11" ht="33.75" customHeight="1">
      <c r="B14" s="413" t="s">
        <v>1379</v>
      </c>
      <c r="C14" s="414" t="s">
        <v>9</v>
      </c>
      <c r="D14" s="419" t="s">
        <v>1629</v>
      </c>
      <c r="E14" s="300" t="s">
        <v>1453</v>
      </c>
    </row>
    <row r="15" spans="2:11" ht="20.100000000000001" customHeight="1">
      <c r="B15" s="415" t="s">
        <v>1447</v>
      </c>
      <c r="C15" s="416" t="s">
        <v>9</v>
      </c>
      <c r="D15" s="420" t="s">
        <v>1637</v>
      </c>
      <c r="E15" s="300" t="s">
        <v>1453</v>
      </c>
    </row>
    <row r="16" spans="2:11" ht="20.100000000000001" customHeight="1">
      <c r="B16" s="415" t="s">
        <v>1448</v>
      </c>
      <c r="C16" s="416" t="s">
        <v>9</v>
      </c>
      <c r="D16" s="420" t="s">
        <v>1451</v>
      </c>
      <c r="E16" s="300" t="s">
        <v>1453</v>
      </c>
    </row>
    <row r="17" spans="2:5" ht="20.100000000000001" customHeight="1">
      <c r="B17" s="415" t="s">
        <v>1449</v>
      </c>
      <c r="C17" s="416" t="s">
        <v>9</v>
      </c>
      <c r="D17" s="421">
        <v>0</v>
      </c>
      <c r="E17" s="300" t="s">
        <v>1453</v>
      </c>
    </row>
    <row r="18" spans="2:5" ht="20.100000000000001" hidden="1" customHeight="1">
      <c r="B18" s="415" t="s">
        <v>1543</v>
      </c>
      <c r="C18" s="416"/>
      <c r="D18" s="421">
        <f>IF((D17&lt;=11),1,3)</f>
        <v>1</v>
      </c>
      <c r="E18" s="300"/>
    </row>
    <row r="19" spans="2:5" ht="20.100000000000001" hidden="1" customHeight="1">
      <c r="B19" s="415" t="s">
        <v>1544</v>
      </c>
      <c r="C19" s="416"/>
      <c r="D19" s="421">
        <f>IF((D17&lt;=11),220,380)</f>
        <v>220</v>
      </c>
      <c r="E19" s="300"/>
    </row>
    <row r="20" spans="2:5" ht="20.100000000000001" customHeight="1">
      <c r="B20" s="415" t="s">
        <v>1450</v>
      </c>
      <c r="C20" s="416" t="s">
        <v>9</v>
      </c>
      <c r="D20" s="421">
        <v>53</v>
      </c>
      <c r="E20" s="300" t="s">
        <v>1453</v>
      </c>
    </row>
    <row r="21" spans="2:5" ht="20.100000000000001" hidden="1" customHeight="1">
      <c r="B21" s="415" t="s">
        <v>1543</v>
      </c>
      <c r="C21" s="416"/>
      <c r="D21" s="421">
        <f>IF((D20&lt;=11),1,3)</f>
        <v>3</v>
      </c>
      <c r="E21" s="300"/>
    </row>
    <row r="22" spans="2:5" ht="20.100000000000001" hidden="1" customHeight="1">
      <c r="B22" s="415" t="s">
        <v>1544</v>
      </c>
      <c r="C22" s="416"/>
      <c r="D22" s="421">
        <f>IF((D20&lt;=11),220,380)</f>
        <v>380</v>
      </c>
      <c r="E22" s="300"/>
    </row>
    <row r="23" spans="2:5" ht="20.100000000000001" customHeight="1">
      <c r="B23" s="415" t="s">
        <v>1353</v>
      </c>
      <c r="C23" s="416" t="s">
        <v>9</v>
      </c>
      <c r="D23" s="420">
        <v>1458</v>
      </c>
      <c r="E23" s="300" t="s">
        <v>1453</v>
      </c>
    </row>
    <row r="24" spans="2:5" ht="20.100000000000001" customHeight="1">
      <c r="B24" s="415" t="s">
        <v>1354</v>
      </c>
      <c r="C24" s="416" t="s">
        <v>9</v>
      </c>
      <c r="D24" s="420">
        <v>972</v>
      </c>
      <c r="E24" s="300" t="s">
        <v>1453</v>
      </c>
    </row>
    <row r="25" spans="2:5" ht="20.100000000000001" customHeight="1">
      <c r="B25" s="415" t="s">
        <v>1452</v>
      </c>
      <c r="C25" s="416" t="s">
        <v>9</v>
      </c>
      <c r="D25" s="421">
        <v>969</v>
      </c>
      <c r="E25" s="300" t="s">
        <v>1453</v>
      </c>
    </row>
    <row r="26" spans="2:5" ht="20.100000000000001" customHeight="1">
      <c r="B26" s="417" t="s">
        <v>1355</v>
      </c>
      <c r="C26" s="418" t="s">
        <v>9</v>
      </c>
      <c r="D26" s="422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FF6699"/>
    <pageSetUpPr fitToPage="1"/>
  </sheetPr>
  <dimension ref="A1:V82"/>
  <sheetViews>
    <sheetView showGridLines="0" zoomScale="85" zoomScaleNormal="85" zoomScaleSheetLayoutView="70" workbookViewId="0">
      <pane ySplit="13" topLeftCell="A38" activePane="bottomLeft" state="frozen"/>
      <selection activeCell="H1093" sqref="H1093"/>
      <selection pane="bottomLeft" activeCell="H52" sqref="H52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7" customWidth="1"/>
    <col min="4" max="4" width="13.7109375" style="407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17" t="s">
        <v>1036</v>
      </c>
      <c r="P3" s="617"/>
      <c r="Q3" s="346"/>
      <c r="T3" s="344"/>
      <c r="U3" s="345" t="s">
        <v>1041</v>
      </c>
      <c r="V3" s="344"/>
    </row>
    <row r="4" spans="1:22" ht="15.75" customHeight="1">
      <c r="B4" s="618" t="s">
        <v>1023</v>
      </c>
      <c r="C4" s="618"/>
      <c r="D4" s="618"/>
      <c r="E4" s="618"/>
      <c r="F4" s="618"/>
      <c r="G4" s="618"/>
      <c r="H4" s="618"/>
      <c r="I4" s="618"/>
      <c r="J4" s="618"/>
      <c r="K4" s="618"/>
      <c r="O4" s="617"/>
      <c r="P4" s="617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34" t="str">
        <f>DATA!D14</f>
        <v>ANEKA JAYA JL SUTAN HADI WIJAYA</v>
      </c>
      <c r="H6" s="634"/>
      <c r="I6" s="634"/>
      <c r="J6" s="634"/>
      <c r="K6" s="634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1630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20" t="s">
        <v>0</v>
      </c>
      <c r="C11" s="622" t="s">
        <v>1</v>
      </c>
      <c r="D11" s="625" t="s">
        <v>42</v>
      </c>
      <c r="E11" s="625" t="s">
        <v>43</v>
      </c>
      <c r="F11" s="625" t="s">
        <v>2</v>
      </c>
      <c r="G11" s="627" t="s">
        <v>41</v>
      </c>
      <c r="H11" s="625" t="s">
        <v>3</v>
      </c>
      <c r="I11" s="625"/>
      <c r="J11" s="625"/>
      <c r="K11" s="644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21"/>
      <c r="C12" s="623"/>
      <c r="D12" s="626"/>
      <c r="E12" s="626"/>
      <c r="F12" s="626"/>
      <c r="G12" s="628"/>
      <c r="H12" s="630" t="s">
        <v>46</v>
      </c>
      <c r="I12" s="630" t="s">
        <v>5</v>
      </c>
      <c r="J12" s="626" t="s">
        <v>47</v>
      </c>
      <c r="K12" s="645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21"/>
      <c r="C13" s="624"/>
      <c r="D13" s="626"/>
      <c r="E13" s="626"/>
      <c r="F13" s="626"/>
      <c r="G13" s="629"/>
      <c r="H13" s="631"/>
      <c r="I13" s="631"/>
      <c r="J13" s="626"/>
      <c r="K13" s="645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:H15" ca="1" si="0">IF(OR(D14="MDU",D14="MDU-KD"),(IF($O$3="RAB NON MDU","PLN KD",G14*F14)),0)</f>
        <v>0</v>
      </c>
      <c r="I14" s="361">
        <f t="shared" ref="I14:I15" ca="1" si="1">IF(D14="HDW",G14*F14,0)</f>
        <v>0</v>
      </c>
      <c r="J14" s="361">
        <f t="shared" ref="J14:J15" ca="1" si="2">IF(D14="JASA",G14*F14,0)</f>
        <v>0</v>
      </c>
      <c r="K14" s="362">
        <f t="shared" ref="K14:K15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1612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ca="1" si="0"/>
        <v>0</v>
      </c>
      <c r="I15" s="361">
        <f t="shared" ca="1" si="1"/>
        <v>0</v>
      </c>
      <c r="J15" s="361">
        <f t="shared" ca="1" si="2"/>
        <v>0</v>
      </c>
      <c r="K15" s="362">
        <f t="shared" ca="1" si="3"/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71"/>
      <c r="C16" s="109"/>
      <c r="D16" s="358"/>
      <c r="E16" s="359"/>
      <c r="F16" s="368"/>
      <c r="G16" s="360"/>
      <c r="H16" s="361"/>
      <c r="I16" s="361"/>
      <c r="J16" s="361"/>
      <c r="K16" s="362"/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66" t="s">
        <v>1613</v>
      </c>
      <c r="C17" s="367" t="s">
        <v>1618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/>
      </c>
      <c r="F17" s="368"/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ref="H17" ca="1" si="4">IF(OR(D17="MDU",D17="MDU-KD"),(IF($O$3="RAB NON MDU","PLN KD",G17*F17)),0)</f>
        <v>0</v>
      </c>
      <c r="I17" s="361">
        <f t="shared" ref="I17" ca="1" si="5">IF(D17="HDW",G17*F17,0)</f>
        <v>0</v>
      </c>
      <c r="J17" s="361">
        <f t="shared" ref="J17" ca="1" si="6">IF(D17="JASA",G17*F17,0)</f>
        <v>0</v>
      </c>
      <c r="K17" s="362">
        <f t="shared" ref="K17" ca="1" si="7">SUM(H17:J17)</f>
        <v>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>
      <c r="B18" s="492"/>
      <c r="C18" s="495"/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368"/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ref="H18" ca="1" si="8">IF(OR(D18="MDU",D18="MDU-KD"),(IF($O$3="RAB NON MDU","PLN KD",G18*F18)),0)</f>
        <v>0</v>
      </c>
      <c r="I18" s="361">
        <f t="shared" ref="I18" ca="1" si="9">IF(D18="HDW",G18*F18,0)</f>
        <v>0</v>
      </c>
      <c r="J18" s="361">
        <f t="shared" ref="J18" ca="1" si="10">IF(D18="JASA",G18*F18,0)</f>
        <v>0</v>
      </c>
      <c r="K18" s="362">
        <f t="shared" ref="K18" ca="1" si="11">SUM(H18:J18)</f>
        <v>0</v>
      </c>
    </row>
    <row r="19" spans="1:22">
      <c r="B19" s="366" t="s">
        <v>1614</v>
      </c>
      <c r="C19" s="367" t="s">
        <v>1620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/>
      </c>
      <c r="F19" s="368"/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ref="H19:H41" ca="1" si="12">IF(OR(D19="MDU",D19="MDU-KD"),(IF($O$3="RAB NON MDU","PLN KD",G19*F19)),0)</f>
        <v>0</v>
      </c>
      <c r="I19" s="361">
        <f t="shared" ref="I19:I41" ca="1" si="13">IF(D19="HDW",G19*F19,0)</f>
        <v>0</v>
      </c>
      <c r="J19" s="361">
        <f t="shared" ref="J19:J41" ca="1" si="14">IF(D19="JASA",G19*F19,0)</f>
        <v>0</v>
      </c>
      <c r="K19" s="362">
        <f t="shared" ref="K19:K41" ca="1" si="15">SUM(H19:J19)</f>
        <v>0</v>
      </c>
    </row>
    <row r="20" spans="1:22">
      <c r="B20" s="366"/>
      <c r="C20" s="367"/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368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ca="1" si="12"/>
        <v>0</v>
      </c>
      <c r="I20" s="361">
        <f t="shared" ca="1" si="13"/>
        <v>0</v>
      </c>
      <c r="J20" s="361">
        <f t="shared" ca="1" si="14"/>
        <v>0</v>
      </c>
      <c r="K20" s="362">
        <f t="shared" ca="1" si="15"/>
        <v>0</v>
      </c>
    </row>
    <row r="21" spans="1:22">
      <c r="B21" s="505" t="s">
        <v>1035</v>
      </c>
      <c r="C21" s="506" t="s">
        <v>1621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>Unit</v>
      </c>
      <c r="F21" s="497">
        <v>1</v>
      </c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12"/>
        <v>0</v>
      </c>
      <c r="I21" s="361">
        <f t="shared" ca="1" si="13"/>
        <v>0</v>
      </c>
      <c r="J21" s="361">
        <f t="shared" ca="1" si="14"/>
        <v>0</v>
      </c>
      <c r="K21" s="362">
        <f t="shared" ca="1" si="15"/>
        <v>0</v>
      </c>
    </row>
    <row r="22" spans="1:22">
      <c r="B22" s="505">
        <v>1</v>
      </c>
      <c r="C22" s="109" t="s">
        <v>1458</v>
      </c>
      <c r="D22" s="358" t="str">
        <f ca="1">IF(ISERROR(OFFSET('HARGA SATUAN'!$D$6,MATCH(RAB!C22,'HARGA SATUAN'!$C$7:$C$1492,0),0)),"",OFFSET('HARGA SATUAN'!$D$6,MATCH(RAB!C22,'HARGA SATUAN'!$C$7:$C$1492,0),0))</f>
        <v>MDU-KD</v>
      </c>
      <c r="E22" s="359" t="str">
        <f ca="1">IF(B22="+","Unit",IF(ISERROR(OFFSET('HARGA SATUAN'!$E$6,MATCH(RAB!C22,'HARGA SATUAN'!$C$7:$C$1492,0),0)),"",OFFSET('HARGA SATUAN'!$E$6,MATCH(RAB!C22,'HARGA SATUAN'!$C$7:$C$1492,0),0)))</f>
        <v>Bh</v>
      </c>
      <c r="F22" s="497">
        <f>F21*1</f>
        <v>1</v>
      </c>
      <c r="G22" s="360">
        <f ca="1">IF(ISERROR(OFFSET('HARGA SATUAN'!$I$6,MATCH(RAB!C22,'HARGA SATUAN'!$C$7:$C$1492,0),0)),0,OFFSET('HARGA SATUAN'!$I$6,MATCH(RAB!C22,'HARGA SATUAN'!$C$7:$C$1492,0),0))</f>
        <v>63057400</v>
      </c>
      <c r="H22" s="361">
        <f t="shared" ca="1" si="12"/>
        <v>63057400</v>
      </c>
      <c r="I22" s="361">
        <f t="shared" ca="1" si="13"/>
        <v>0</v>
      </c>
      <c r="J22" s="361">
        <f t="shared" ca="1" si="14"/>
        <v>0</v>
      </c>
      <c r="K22" s="362">
        <f t="shared" ca="1" si="15"/>
        <v>63057400</v>
      </c>
    </row>
    <row r="23" spans="1:22">
      <c r="B23" s="498">
        <v>2</v>
      </c>
      <c r="C23" s="507" t="s">
        <v>1622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508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12"/>
        <v>0</v>
      </c>
      <c r="I23" s="361">
        <f t="shared" ca="1" si="13"/>
        <v>0</v>
      </c>
      <c r="J23" s="361">
        <f t="shared" ca="1" si="14"/>
        <v>0</v>
      </c>
      <c r="K23" s="362">
        <f t="shared" ca="1" si="15"/>
        <v>0</v>
      </c>
    </row>
    <row r="24" spans="1:22">
      <c r="B24" s="505"/>
      <c r="C24" s="507" t="s">
        <v>65</v>
      </c>
      <c r="D24" s="358" t="s">
        <v>1625</v>
      </c>
      <c r="E24" s="359" t="str">
        <f ca="1">IF(B24="+","Unit",IF(ISERROR(OFFSET('HARGA SATUAN'!$E$6,MATCH(RAB!C24,'HARGA SATUAN'!$C$7:$C$1492,0),0)),"",OFFSET('HARGA SATUAN'!$E$6,MATCH(RAB!C24,'HARGA SATUAN'!$C$7:$C$1492,0),0)))</f>
        <v>Mtr</v>
      </c>
      <c r="F24" s="497">
        <f>F21*(3*3)</f>
        <v>9</v>
      </c>
      <c r="G24" s="360">
        <f ca="1">IF(ISERROR(OFFSET('HARGA SATUAN'!$I$6,MATCH(RAB!C24,'HARGA SATUAN'!$C$7:$C$1492,0),0)),0,OFFSET('HARGA SATUAN'!$I$6,MATCH(RAB!C24,'HARGA SATUAN'!$C$7:$C$1492,0),0))</f>
        <v>14200</v>
      </c>
      <c r="H24" s="361">
        <f t="shared" si="12"/>
        <v>0</v>
      </c>
      <c r="I24" s="361">
        <f t="shared" si="13"/>
        <v>0</v>
      </c>
      <c r="J24" s="361">
        <f t="shared" si="14"/>
        <v>0</v>
      </c>
      <c r="K24" s="362">
        <f t="shared" si="15"/>
        <v>0</v>
      </c>
    </row>
    <row r="25" spans="1:22">
      <c r="B25" s="505"/>
      <c r="C25" s="507" t="s">
        <v>1623</v>
      </c>
      <c r="D25" s="358" t="str">
        <f ca="1">IF(ISERROR(OFFSET('HARGA SATUAN'!$D$6,MATCH(RAB!C25,'HARGA SATUAN'!$C$7:$C$1492,0),0)),"",OFFSET('HARGA SATUAN'!$D$6,MATCH(RAB!C25,'HARGA SATUAN'!$C$7:$C$1492,0),0))</f>
        <v/>
      </c>
      <c r="E25" s="359" t="str">
        <f ca="1">IF(B25="+","Unit",IF(ISERROR(OFFSET('HARGA SATUAN'!$E$6,MATCH(RAB!C25,'HARGA SATUAN'!$C$7:$C$1492,0),0)),"",OFFSET('HARGA SATUAN'!$E$6,MATCH(RAB!C25,'HARGA SATUAN'!$C$7:$C$1492,0),0)))</f>
        <v/>
      </c>
      <c r="F25" s="497">
        <f>F21*3</f>
        <v>3</v>
      </c>
      <c r="G25" s="360">
        <f ca="1">IF(ISERROR(OFFSET('HARGA SATUAN'!$I$6,MATCH(RAB!C25,'HARGA SATUAN'!$C$7:$C$1492,0),0)),0,OFFSET('HARGA SATUAN'!$I$6,MATCH(RAB!C25,'HARGA SATUAN'!$C$7:$C$1492,0),0))</f>
        <v>0</v>
      </c>
      <c r="H25" s="361">
        <f t="shared" ca="1" si="12"/>
        <v>0</v>
      </c>
      <c r="I25" s="361">
        <f t="shared" ca="1" si="13"/>
        <v>0</v>
      </c>
      <c r="J25" s="361">
        <f t="shared" ca="1" si="14"/>
        <v>0</v>
      </c>
      <c r="K25" s="362">
        <f t="shared" ca="1" si="15"/>
        <v>0</v>
      </c>
    </row>
    <row r="26" spans="1:22">
      <c r="B26" s="505">
        <v>3</v>
      </c>
      <c r="C26" s="109" t="s">
        <v>559</v>
      </c>
      <c r="D26" s="358" t="s">
        <v>1625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497">
        <f>F21*3</f>
        <v>3</v>
      </c>
      <c r="G26" s="360">
        <f ca="1">IF(ISERROR(OFFSET('HARGA SATUAN'!$I$6,MATCH(RAB!C26,'HARGA SATUAN'!$C$7:$C$1492,0),0)),0,OFFSET('HARGA SATUAN'!$I$6,MATCH(RAB!C26,'HARGA SATUAN'!$C$7:$C$1492,0),0))</f>
        <v>725900</v>
      </c>
      <c r="H26" s="361">
        <f t="shared" si="12"/>
        <v>0</v>
      </c>
      <c r="I26" s="361">
        <f t="shared" si="13"/>
        <v>0</v>
      </c>
      <c r="J26" s="361">
        <f t="shared" si="14"/>
        <v>0</v>
      </c>
      <c r="K26" s="362">
        <f t="shared" si="15"/>
        <v>0</v>
      </c>
    </row>
    <row r="27" spans="1:22">
      <c r="B27" s="505">
        <v>4</v>
      </c>
      <c r="C27" s="506" t="s">
        <v>535</v>
      </c>
      <c r="D27" s="358" t="s">
        <v>1625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497">
        <f>F21*3</f>
        <v>3</v>
      </c>
      <c r="G27" s="360">
        <f ca="1">IF(ISERROR(OFFSET('HARGA SATUAN'!$I$6,MATCH(RAB!C27,'HARGA SATUAN'!$C$7:$C$1492,0),0)),0,OFFSET('HARGA SATUAN'!$I$6,MATCH(RAB!C27,'HARGA SATUAN'!$C$7:$C$1492,0),0))</f>
        <v>848250</v>
      </c>
      <c r="H27" s="361">
        <f t="shared" si="12"/>
        <v>0</v>
      </c>
      <c r="I27" s="361">
        <f t="shared" si="13"/>
        <v>0</v>
      </c>
      <c r="J27" s="361">
        <f t="shared" si="14"/>
        <v>0</v>
      </c>
      <c r="K27" s="362">
        <f t="shared" si="15"/>
        <v>0</v>
      </c>
    </row>
    <row r="28" spans="1:22">
      <c r="B28" s="505">
        <v>5</v>
      </c>
      <c r="C28" s="506" t="s">
        <v>55</v>
      </c>
      <c r="D28" s="358" t="s">
        <v>1625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497">
        <f>F21*3</f>
        <v>3</v>
      </c>
      <c r="G28" s="360">
        <f ca="1">IF(ISERROR(OFFSET('HARGA SATUAN'!$I$6,MATCH(RAB!C28,'HARGA SATUAN'!$C$7:$C$1492,0),0)),0,OFFSET('HARGA SATUAN'!$I$6,MATCH(RAB!C28,'HARGA SATUAN'!$C$7:$C$1492,0),0))</f>
        <v>18000</v>
      </c>
      <c r="H28" s="361">
        <f t="shared" si="12"/>
        <v>0</v>
      </c>
      <c r="I28" s="361">
        <f t="shared" si="13"/>
        <v>0</v>
      </c>
      <c r="J28" s="361">
        <f t="shared" si="14"/>
        <v>0</v>
      </c>
      <c r="K28" s="362">
        <f t="shared" si="15"/>
        <v>0</v>
      </c>
    </row>
    <row r="29" spans="1:22">
      <c r="B29" s="505">
        <v>6</v>
      </c>
      <c r="C29" s="506" t="s">
        <v>1624</v>
      </c>
      <c r="D29" s="358" t="s">
        <v>1625</v>
      </c>
      <c r="E29" s="359" t="str">
        <f ca="1">IF(B29="+","Unit",IF(ISERROR(OFFSET('HARGA SATUAN'!$E$6,MATCH(RAB!C29,'HARGA SATUAN'!$C$7:$C$1492,0),0)),"",OFFSET('HARGA SATUAN'!$E$6,MATCH(RAB!C29,'HARGA SATUAN'!$C$7:$C$1492,0),0)))</f>
        <v/>
      </c>
      <c r="F29" s="497">
        <f>F21*13</f>
        <v>13</v>
      </c>
      <c r="G29" s="360">
        <f ca="1">IF(ISERROR(OFFSET('HARGA SATUAN'!$I$6,MATCH(RAB!C29,'HARGA SATUAN'!$C$7:$C$1492,0),0)),0,OFFSET('HARGA SATUAN'!$I$6,MATCH(RAB!C29,'HARGA SATUAN'!$C$7:$C$1492,0),0))</f>
        <v>0</v>
      </c>
      <c r="H29" s="361">
        <f t="shared" si="12"/>
        <v>0</v>
      </c>
      <c r="I29" s="361">
        <f t="shared" si="13"/>
        <v>0</v>
      </c>
      <c r="J29" s="361">
        <f t="shared" si="14"/>
        <v>0</v>
      </c>
      <c r="K29" s="362">
        <f t="shared" si="15"/>
        <v>0</v>
      </c>
    </row>
    <row r="30" spans="1:22">
      <c r="B30" s="505">
        <v>7</v>
      </c>
      <c r="C30" s="506" t="s">
        <v>163</v>
      </c>
      <c r="D30" s="358" t="s">
        <v>1625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497">
        <f>F21*28</f>
        <v>28</v>
      </c>
      <c r="G30" s="360">
        <f ca="1">IF(ISERROR(OFFSET('HARGA SATUAN'!$I$6,MATCH(RAB!C30,'HARGA SATUAN'!$C$7:$C$1492,0),0)),0,OFFSET('HARGA SATUAN'!$I$6,MATCH(RAB!C30,'HARGA SATUAN'!$C$7:$C$1492,0),0))</f>
        <v>7938</v>
      </c>
      <c r="H30" s="361">
        <f t="shared" si="12"/>
        <v>0</v>
      </c>
      <c r="I30" s="361">
        <f t="shared" si="13"/>
        <v>0</v>
      </c>
      <c r="J30" s="361">
        <f t="shared" si="14"/>
        <v>0</v>
      </c>
      <c r="K30" s="362">
        <f t="shared" si="15"/>
        <v>0</v>
      </c>
    </row>
    <row r="31" spans="1:22">
      <c r="B31" s="505">
        <v>8</v>
      </c>
      <c r="C31" s="506" t="s">
        <v>176</v>
      </c>
      <c r="D31" s="358" t="s">
        <v>1625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497">
        <f>F21*2</f>
        <v>2</v>
      </c>
      <c r="G31" s="360">
        <f ca="1">IF(ISERROR(OFFSET('HARGA SATUAN'!$I$6,MATCH(RAB!C31,'HARGA SATUAN'!$C$7:$C$1492,0),0)),0,OFFSET('HARGA SATUAN'!$I$6,MATCH(RAB!C31,'HARGA SATUAN'!$C$7:$C$1492,0),0))</f>
        <v>404600</v>
      </c>
      <c r="H31" s="361">
        <f t="shared" si="12"/>
        <v>0</v>
      </c>
      <c r="I31" s="361">
        <f t="shared" si="13"/>
        <v>0</v>
      </c>
      <c r="J31" s="361">
        <f t="shared" si="14"/>
        <v>0</v>
      </c>
      <c r="K31" s="362">
        <f t="shared" si="15"/>
        <v>0</v>
      </c>
    </row>
    <row r="32" spans="1:22">
      <c r="B32" s="505">
        <v>9</v>
      </c>
      <c r="C32" s="506" t="s">
        <v>184</v>
      </c>
      <c r="D32" s="358" t="s">
        <v>1625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497">
        <f>F21*3</f>
        <v>3</v>
      </c>
      <c r="G32" s="360">
        <f ca="1">IF(ISERROR(OFFSET('HARGA SATUAN'!$I$6,MATCH(RAB!C32,'HARGA SATUAN'!$C$7:$C$1492,0),0)),0,OFFSET('HARGA SATUAN'!$I$6,MATCH(RAB!C32,'HARGA SATUAN'!$C$7:$C$1492,0),0))</f>
        <v>15900</v>
      </c>
      <c r="H32" s="361">
        <f t="shared" si="12"/>
        <v>0</v>
      </c>
      <c r="I32" s="361">
        <f t="shared" si="13"/>
        <v>0</v>
      </c>
      <c r="J32" s="361">
        <f t="shared" si="14"/>
        <v>0</v>
      </c>
      <c r="K32" s="362">
        <f t="shared" si="15"/>
        <v>0</v>
      </c>
    </row>
    <row r="33" spans="2:11">
      <c r="B33" s="505">
        <v>10</v>
      </c>
      <c r="C33" s="506" t="s">
        <v>593</v>
      </c>
      <c r="D33" s="358" t="s">
        <v>1625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497">
        <f>F21*5</f>
        <v>5</v>
      </c>
      <c r="G33" s="360">
        <f ca="1">IF(ISERROR(OFFSET('HARGA SATUAN'!$I$6,MATCH(RAB!C33,'HARGA SATUAN'!$C$7:$C$1492,0),0)),0,OFFSET('HARGA SATUAN'!$I$6,MATCH(RAB!C33,'HARGA SATUAN'!$C$7:$C$1492,0),0))</f>
        <v>380500</v>
      </c>
      <c r="H33" s="361">
        <f t="shared" si="12"/>
        <v>0</v>
      </c>
      <c r="I33" s="361">
        <f t="shared" si="13"/>
        <v>0</v>
      </c>
      <c r="J33" s="361">
        <f t="shared" si="14"/>
        <v>0</v>
      </c>
      <c r="K33" s="362">
        <f t="shared" si="15"/>
        <v>0</v>
      </c>
    </row>
    <row r="34" spans="2:11">
      <c r="B34" s="505">
        <v>11</v>
      </c>
      <c r="C34" s="506" t="s">
        <v>594</v>
      </c>
      <c r="D34" s="358" t="s">
        <v>1625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497">
        <f>F21*4</f>
        <v>4</v>
      </c>
      <c r="G34" s="360">
        <f ca="1">IF(ISERROR(OFFSET('HARGA SATUAN'!$I$6,MATCH(RAB!C34,'HARGA SATUAN'!$C$7:$C$1492,0),0)),0,OFFSET('HARGA SATUAN'!$I$6,MATCH(RAB!C34,'HARGA SATUAN'!$C$7:$C$1492,0),0))</f>
        <v>559200</v>
      </c>
      <c r="H34" s="361">
        <f t="shared" si="12"/>
        <v>0</v>
      </c>
      <c r="I34" s="361">
        <f t="shared" si="13"/>
        <v>0</v>
      </c>
      <c r="J34" s="361">
        <f t="shared" si="14"/>
        <v>0</v>
      </c>
      <c r="K34" s="362">
        <f t="shared" si="15"/>
        <v>0</v>
      </c>
    </row>
    <row r="35" spans="2:11">
      <c r="B35" s="505">
        <v>12</v>
      </c>
      <c r="C35" s="506" t="s">
        <v>208</v>
      </c>
      <c r="D35" s="358" t="s">
        <v>1625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497">
        <f>F21*3</f>
        <v>3</v>
      </c>
      <c r="G35" s="360">
        <f ca="1">IF(ISERROR(OFFSET('HARGA SATUAN'!$I$6,MATCH(RAB!C35,'HARGA SATUAN'!$C$7:$C$1492,0),0)),0,OFFSET('HARGA SATUAN'!$I$6,MATCH(RAB!C35,'HARGA SATUAN'!$C$7:$C$1492,0),0))</f>
        <v>173400</v>
      </c>
      <c r="H35" s="361">
        <f t="shared" si="12"/>
        <v>0</v>
      </c>
      <c r="I35" s="361">
        <f t="shared" si="13"/>
        <v>0</v>
      </c>
      <c r="J35" s="361">
        <f t="shared" si="14"/>
        <v>0</v>
      </c>
      <c r="K35" s="362">
        <f t="shared" si="15"/>
        <v>0</v>
      </c>
    </row>
    <row r="36" spans="2:11">
      <c r="B36" s="505">
        <v>13</v>
      </c>
      <c r="C36" s="506" t="s">
        <v>247</v>
      </c>
      <c r="D36" s="358" t="s">
        <v>1625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497">
        <f>F21*2</f>
        <v>2</v>
      </c>
      <c r="G36" s="360">
        <f ca="1">IF(ISERROR(OFFSET('HARGA SATUAN'!$I$6,MATCH(RAB!C36,'HARGA SATUAN'!$C$7:$C$1492,0),0)),0,OFFSET('HARGA SATUAN'!$I$6,MATCH(RAB!C36,'HARGA SATUAN'!$C$7:$C$1492,0),0))</f>
        <v>57690</v>
      </c>
      <c r="H36" s="361">
        <f t="shared" si="12"/>
        <v>0</v>
      </c>
      <c r="I36" s="361">
        <f t="shared" si="13"/>
        <v>0</v>
      </c>
      <c r="J36" s="361">
        <f t="shared" si="14"/>
        <v>0</v>
      </c>
      <c r="K36" s="362">
        <f t="shared" si="15"/>
        <v>0</v>
      </c>
    </row>
    <row r="37" spans="2:11">
      <c r="B37" s="505">
        <v>14</v>
      </c>
      <c r="C37" s="506" t="s">
        <v>248</v>
      </c>
      <c r="D37" s="358" t="s">
        <v>1625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497">
        <f>F21*2</f>
        <v>2</v>
      </c>
      <c r="G37" s="360">
        <f ca="1">IF(ISERROR(OFFSET('HARGA SATUAN'!$I$6,MATCH(RAB!C37,'HARGA SATUAN'!$C$7:$C$1492,0),0)),0,OFFSET('HARGA SATUAN'!$I$6,MATCH(RAB!C37,'HARGA SATUAN'!$C$7:$C$1492,0),0))</f>
        <v>60300</v>
      </c>
      <c r="H37" s="361">
        <f t="shared" si="12"/>
        <v>0</v>
      </c>
      <c r="I37" s="361">
        <f t="shared" si="13"/>
        <v>0</v>
      </c>
      <c r="J37" s="361">
        <f t="shared" si="14"/>
        <v>0</v>
      </c>
      <c r="K37" s="362">
        <f t="shared" si="15"/>
        <v>0</v>
      </c>
    </row>
    <row r="38" spans="2:11">
      <c r="B38" s="505">
        <v>15</v>
      </c>
      <c r="C38" s="506" t="s">
        <v>267</v>
      </c>
      <c r="D38" s="358" t="s">
        <v>1625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497">
        <f>F21*4</f>
        <v>4</v>
      </c>
      <c r="G38" s="360">
        <f ca="1">IF(ISERROR(OFFSET('HARGA SATUAN'!$I$6,MATCH(RAB!C38,'HARGA SATUAN'!$C$7:$C$1492,0),0)),0,OFFSET('HARGA SATUAN'!$I$6,MATCH(RAB!C38,'HARGA SATUAN'!$C$7:$C$1492,0),0))</f>
        <v>129000</v>
      </c>
      <c r="H38" s="361">
        <f t="shared" si="12"/>
        <v>0</v>
      </c>
      <c r="I38" s="361">
        <f t="shared" si="13"/>
        <v>0</v>
      </c>
      <c r="J38" s="361">
        <f t="shared" si="14"/>
        <v>0</v>
      </c>
      <c r="K38" s="362">
        <f t="shared" si="15"/>
        <v>0</v>
      </c>
    </row>
    <row r="39" spans="2:11" ht="26.25">
      <c r="B39" s="505">
        <v>16</v>
      </c>
      <c r="C39" s="509" t="s">
        <v>1626</v>
      </c>
      <c r="D39" s="501" t="s">
        <v>47</v>
      </c>
      <c r="E39" s="502" t="s">
        <v>14</v>
      </c>
      <c r="F39" s="502">
        <v>1</v>
      </c>
      <c r="G39" s="503">
        <v>398500</v>
      </c>
      <c r="H39" s="361">
        <f t="shared" si="12"/>
        <v>0</v>
      </c>
      <c r="I39" s="361">
        <f t="shared" si="13"/>
        <v>0</v>
      </c>
      <c r="J39" s="361">
        <f t="shared" si="14"/>
        <v>398500</v>
      </c>
      <c r="K39" s="362">
        <f t="shared" si="15"/>
        <v>398500</v>
      </c>
    </row>
    <row r="40" spans="2:11" ht="25.5">
      <c r="B40" s="366">
        <v>17</v>
      </c>
      <c r="C40" s="510" t="s">
        <v>1627</v>
      </c>
      <c r="D40" s="501" t="s">
        <v>47</v>
      </c>
      <c r="E40" s="502" t="s">
        <v>14</v>
      </c>
      <c r="F40" s="502">
        <v>1</v>
      </c>
      <c r="G40" s="503">
        <v>560800</v>
      </c>
      <c r="H40" s="361">
        <f t="shared" si="12"/>
        <v>0</v>
      </c>
      <c r="I40" s="361">
        <f t="shared" si="13"/>
        <v>0</v>
      </c>
      <c r="J40" s="361">
        <f t="shared" si="14"/>
        <v>560800</v>
      </c>
      <c r="K40" s="362">
        <f t="shared" si="15"/>
        <v>560800</v>
      </c>
    </row>
    <row r="41" spans="2:11">
      <c r="B41" s="366"/>
      <c r="C41" s="367"/>
      <c r="D41" s="358" t="str">
        <f ca="1">IF(ISERROR(OFFSET('HARGA SATUAN'!$D$6,MATCH(RAB!C41,'HARGA SATUAN'!$C$7:$C$1492,0),0)),"",OFFSET('HARGA SATUAN'!$D$6,MATCH(RAB!C41,'HARGA SATUAN'!$C$7:$C$1492,0),0))</f>
        <v/>
      </c>
      <c r="E41" s="359" t="str">
        <f ca="1">IF(B41="+","Unit",IF(ISERROR(OFFSET('HARGA SATUAN'!$E$6,MATCH(RAB!C41,'HARGA SATUAN'!$C$7:$C$1492,0),0)),"",OFFSET('HARGA SATUAN'!$E$6,MATCH(RAB!C41,'HARGA SATUAN'!$C$7:$C$1492,0),0)))</f>
        <v/>
      </c>
      <c r="F41" s="368"/>
      <c r="G41" s="360">
        <f ca="1">IF(ISERROR(OFFSET('HARGA SATUAN'!$I$6,MATCH(RAB!C41,'HARGA SATUAN'!$C$7:$C$1492,0),0)),0,OFFSET('HARGA SATUAN'!$I$6,MATCH(RAB!C41,'HARGA SATUAN'!$C$7:$C$1492,0),0))</f>
        <v>0</v>
      </c>
      <c r="H41" s="361">
        <f t="shared" ca="1" si="12"/>
        <v>0</v>
      </c>
      <c r="I41" s="361">
        <f t="shared" ca="1" si="13"/>
        <v>0</v>
      </c>
      <c r="J41" s="361">
        <f t="shared" ca="1" si="14"/>
        <v>0</v>
      </c>
      <c r="K41" s="362">
        <f t="shared" ca="1" si="15"/>
        <v>0</v>
      </c>
    </row>
    <row r="42" spans="2:11">
      <c r="B42" s="493" t="s">
        <v>1615</v>
      </c>
      <c r="C42" s="496" t="s">
        <v>1617</v>
      </c>
      <c r="D42" s="358" t="str">
        <f ca="1">IF(ISERROR(OFFSET('HARGA SATUAN'!$D$6,MATCH(RAB!C42,'HARGA SATUAN'!$C$7:$C$1492,0),0)),"",OFFSET('HARGA SATUAN'!$D$6,MATCH(RAB!C42,'HARGA SATUAN'!$C$7:$C$1492,0),0))</f>
        <v/>
      </c>
      <c r="E42" s="359" t="str">
        <f ca="1">IF(B42="+","Unit",IF(ISERROR(OFFSET('HARGA SATUAN'!$E$6,MATCH(RAB!C42,'HARGA SATUAN'!$C$7:$C$1492,0),0)),"",OFFSET('HARGA SATUAN'!$E$6,MATCH(RAB!C42,'HARGA SATUAN'!$C$7:$C$1492,0),0)))</f>
        <v/>
      </c>
      <c r="F42" s="368"/>
      <c r="G42" s="360">
        <f ca="1">IF(ISERROR(OFFSET('HARGA SATUAN'!$I$6,MATCH(RAB!C42,'HARGA SATUAN'!$C$7:$C$1492,0),0)),0,OFFSET('HARGA SATUAN'!$I$6,MATCH(RAB!C42,'HARGA SATUAN'!$C$7:$C$1492,0),0))</f>
        <v>0</v>
      </c>
      <c r="H42" s="361">
        <f t="shared" ref="H42" ca="1" si="16">IF(OR(D42="MDU",D42="MDU-KD"),(IF($O$3="RAB NON MDU","PLN KD",G42*F42)),0)</f>
        <v>0</v>
      </c>
      <c r="I42" s="361">
        <f t="shared" ref="I42" ca="1" si="17">IF(D42="HDW",G42*F42,0)</f>
        <v>0</v>
      </c>
      <c r="J42" s="361">
        <f t="shared" ref="J42" ca="1" si="18">IF(D42="JASA",G42*F42,0)</f>
        <v>0</v>
      </c>
      <c r="K42" s="362">
        <f t="shared" ref="K42" ca="1" si="19">SUM(H42:J42)</f>
        <v>0</v>
      </c>
    </row>
    <row r="43" spans="2:11">
      <c r="B43" s="493" t="s">
        <v>1035</v>
      </c>
      <c r="C43" s="494" t="s">
        <v>1636</v>
      </c>
      <c r="D43" s="358" t="str">
        <f ca="1">IF(ISERROR(OFFSET('HARGA SATUAN'!$D$6,MATCH(RAB!C43,'HARGA SATUAN'!$C$7:$C$1492,0),0)),"",OFFSET('HARGA SATUAN'!$D$6,MATCH(RAB!C43,'HARGA SATUAN'!$C$7:$C$1492,0),0))</f>
        <v/>
      </c>
      <c r="E43" s="359" t="str">
        <f ca="1">IF(B43="+","Unit",IF(ISERROR(OFFSET('HARGA SATUAN'!$E$6,MATCH(RAB!C43,'HARGA SATUAN'!$C$7:$C$1492,0),0)),"",OFFSET('HARGA SATUAN'!$E$6,MATCH(RAB!C43,'HARGA SATUAN'!$C$7:$C$1492,0),0)))</f>
        <v>Unit</v>
      </c>
      <c r="F43" s="512">
        <v>1</v>
      </c>
      <c r="G43" s="360">
        <f ca="1">IF(ISERROR(OFFSET('HARGA SATUAN'!$I$6,MATCH(RAB!C43,'HARGA SATUAN'!$C$7:$C$1492,0),0)),0,OFFSET('HARGA SATUAN'!$I$6,MATCH(RAB!C43,'HARGA SATUAN'!$C$7:$C$1492,0),0))</f>
        <v>0</v>
      </c>
      <c r="H43" s="361">
        <f t="shared" ref="H43:H48" ca="1" si="20">IF(OR(D43="MDU",D43="MDU-KD"),(IF($O$3="RAB NON MDU","PLN KD",G43*F43)),0)</f>
        <v>0</v>
      </c>
      <c r="I43" s="361">
        <f t="shared" ref="I43:I48" ca="1" si="21">IF(D43="HDW",G43*F43,0)</f>
        <v>0</v>
      </c>
      <c r="J43" s="361">
        <f t="shared" ref="J43:J48" ca="1" si="22">IF(D43="JASA",G43*F43,0)</f>
        <v>0</v>
      </c>
      <c r="K43" s="362">
        <f t="shared" ref="K43:K48" ca="1" si="23">SUM(H43:J43)</f>
        <v>0</v>
      </c>
    </row>
    <row r="44" spans="2:11" ht="30">
      <c r="B44" s="517">
        <v>1</v>
      </c>
      <c r="C44" s="109" t="s">
        <v>1196</v>
      </c>
      <c r="D44" s="358" t="s">
        <v>1619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512">
        <f>F43*1</f>
        <v>1</v>
      </c>
      <c r="G44" s="360">
        <f ca="1">IF(ISERROR(OFFSET('HARGA SATUAN'!$I$6,MATCH(RAB!C44,'HARGA SATUAN'!$C$7:$C$1492,0),0)),0,OFFSET('HARGA SATUAN'!$I$6,MATCH(RAB!C44,'HARGA SATUAN'!$C$7:$C$1492,0),0))</f>
        <v>1504200</v>
      </c>
      <c r="H44" s="361">
        <f t="shared" si="20"/>
        <v>0</v>
      </c>
      <c r="I44" s="361">
        <f t="shared" si="21"/>
        <v>0</v>
      </c>
      <c r="J44" s="361">
        <f t="shared" si="22"/>
        <v>0</v>
      </c>
      <c r="K44" s="362">
        <f t="shared" si="23"/>
        <v>0</v>
      </c>
    </row>
    <row r="45" spans="2:11">
      <c r="B45" s="517">
        <v>2</v>
      </c>
      <c r="C45" s="518" t="s">
        <v>515</v>
      </c>
      <c r="D45" s="358" t="str">
        <f ca="1">IF(ISERROR(OFFSET('HARGA SATUAN'!$D$6,MATCH(RAB!C45,'HARGA SATUAN'!$C$7:$C$1492,0),0)),"",OFFSET('HARGA SATUAN'!$D$6,MATCH(RAB!C45,'HARGA SATUAN'!$C$7:$C$1492,0),0))</f>
        <v>MDU-KD</v>
      </c>
      <c r="E45" s="359" t="str">
        <f ca="1">IF(B45="+","Unit",IF(ISERROR(OFFSET('HARGA SATUAN'!$E$6,MATCH(RAB!C45,'HARGA SATUAN'!$C$7:$C$1492,0),0)),"",OFFSET('HARGA SATUAN'!$E$6,MATCH(RAB!C45,'HARGA SATUAN'!$C$7:$C$1492,0),0)))</f>
        <v>Unit</v>
      </c>
      <c r="F45" s="512">
        <f>F43*1</f>
        <v>1</v>
      </c>
      <c r="G45" s="360">
        <f ca="1">IF(ISERROR(OFFSET('HARGA SATUAN'!$I$6,MATCH(RAB!C45,'HARGA SATUAN'!$C$7:$C$1492,0),0)),0,OFFSET('HARGA SATUAN'!$I$6,MATCH(RAB!C45,'HARGA SATUAN'!$C$7:$C$1492,0),0))</f>
        <v>13644300</v>
      </c>
      <c r="H45" s="361">
        <f t="shared" ca="1" si="20"/>
        <v>13644300</v>
      </c>
      <c r="I45" s="361">
        <f t="shared" ca="1" si="21"/>
        <v>0</v>
      </c>
      <c r="J45" s="361">
        <f t="shared" ca="1" si="22"/>
        <v>0</v>
      </c>
      <c r="K45" s="362">
        <f t="shared" ca="1" si="23"/>
        <v>13644300</v>
      </c>
    </row>
    <row r="46" spans="2:11">
      <c r="B46" s="517">
        <v>3</v>
      </c>
      <c r="C46" s="518" t="s">
        <v>1142</v>
      </c>
      <c r="D46" s="358" t="s">
        <v>1619</v>
      </c>
      <c r="E46" s="359" t="str">
        <f ca="1">IF(B46="+","Unit",IF(ISERROR(OFFSET('HARGA SATUAN'!$E$6,MATCH(RAB!C46,'HARGA SATUAN'!$C$7:$C$1492,0),0)),"",OFFSET('HARGA SATUAN'!$E$6,MATCH(RAB!C46,'HARGA SATUAN'!$C$7:$C$1492,0),0)))</f>
        <v>Unit</v>
      </c>
      <c r="F46" s="512">
        <f>F43*1</f>
        <v>1</v>
      </c>
      <c r="G46" s="360">
        <f ca="1">IF(ISERROR(OFFSET('HARGA SATUAN'!$I$6,MATCH(RAB!C46,'HARGA SATUAN'!$C$7:$C$1492,0),0)),0,OFFSET('HARGA SATUAN'!$I$6,MATCH(RAB!C46,'HARGA SATUAN'!$C$7:$C$1492,0),0))</f>
        <v>1113900</v>
      </c>
      <c r="H46" s="361">
        <f t="shared" si="20"/>
        <v>0</v>
      </c>
      <c r="I46" s="361">
        <f t="shared" si="21"/>
        <v>0</v>
      </c>
      <c r="J46" s="361">
        <f t="shared" si="22"/>
        <v>0</v>
      </c>
      <c r="K46" s="362">
        <f t="shared" si="23"/>
        <v>0</v>
      </c>
    </row>
    <row r="47" spans="2:11">
      <c r="B47" s="517">
        <v>4</v>
      </c>
      <c r="C47" s="109" t="s">
        <v>1459</v>
      </c>
      <c r="D47" s="358" t="str">
        <f ca="1">IF(ISERROR(OFFSET('HARGA SATUAN'!$D$6,MATCH(RAB!C47,'HARGA SATUAN'!$C$7:$C$1492,0),0)),"",OFFSET('HARGA SATUAN'!$D$6,MATCH(RAB!C47,'HARGA SATUAN'!$C$7:$C$1492,0),0))</f>
        <v>MDU-KD</v>
      </c>
      <c r="E47" s="359" t="str">
        <f ca="1">IF(B47="+","Unit",IF(ISERROR(OFFSET('HARGA SATUAN'!$E$6,MATCH(RAB!C47,'HARGA SATUAN'!$C$7:$C$1492,0),0)),"",OFFSET('HARGA SATUAN'!$E$6,MATCH(RAB!C47,'HARGA SATUAN'!$C$7:$C$1492,0),0)))</f>
        <v>Mtr</v>
      </c>
      <c r="F47" s="512">
        <v>44</v>
      </c>
      <c r="G47" s="360">
        <f ca="1">IF(ISERROR(OFFSET('HARGA SATUAN'!$I$6,MATCH(RAB!C47,'HARGA SATUAN'!$C$7:$C$1492,0),0)),0,OFFSET('HARGA SATUAN'!$I$6,MATCH(RAB!C47,'HARGA SATUAN'!$C$7:$C$1492,0),0))</f>
        <v>54500</v>
      </c>
      <c r="H47" s="361">
        <f t="shared" ca="1" si="20"/>
        <v>2398000</v>
      </c>
      <c r="I47" s="361">
        <f t="shared" ca="1" si="21"/>
        <v>0</v>
      </c>
      <c r="J47" s="361">
        <f t="shared" ca="1" si="22"/>
        <v>0</v>
      </c>
      <c r="K47" s="362">
        <f t="shared" ca="1" si="23"/>
        <v>2398000</v>
      </c>
    </row>
    <row r="48" spans="2:11">
      <c r="B48" s="517">
        <v>5</v>
      </c>
      <c r="C48" s="518" t="s">
        <v>799</v>
      </c>
      <c r="D48" s="358" t="str">
        <f ca="1">IF(ISERROR(OFFSET('HARGA SATUAN'!$D$6,MATCH(RAB!C48,'HARGA SATUAN'!$C$7:$C$1492,0),0)),"",OFFSET('HARGA SATUAN'!$D$6,MATCH(RAB!C48,'HARGA SATUAN'!$C$7:$C$1492,0),0))</f>
        <v>JASA</v>
      </c>
      <c r="E48" s="359" t="str">
        <f ca="1">IF(B48="+","Unit",IF(ISERROR(OFFSET('HARGA SATUAN'!$E$6,MATCH(RAB!C48,'HARGA SATUAN'!$C$7:$C$1492,0),0)),"",OFFSET('HARGA SATUAN'!$E$6,MATCH(RAB!C48,'HARGA SATUAN'!$C$7:$C$1492,0),0)))</f>
        <v>Unit</v>
      </c>
      <c r="F48" s="512">
        <f>F43*1</f>
        <v>1</v>
      </c>
      <c r="G48" s="360">
        <f ca="1">IF(ISERROR(OFFSET('HARGA SATUAN'!$I$6,MATCH(RAB!C48,'HARGA SATUAN'!$C$7:$C$1492,0),0)),0,OFFSET('HARGA SATUAN'!$I$6,MATCH(RAB!C48,'HARGA SATUAN'!$C$7:$C$1492,0),0))</f>
        <v>106400</v>
      </c>
      <c r="H48" s="361">
        <f t="shared" ca="1" si="20"/>
        <v>0</v>
      </c>
      <c r="I48" s="361">
        <f t="shared" ca="1" si="21"/>
        <v>0</v>
      </c>
      <c r="J48" s="361">
        <f t="shared" ca="1" si="22"/>
        <v>106400</v>
      </c>
      <c r="K48" s="362">
        <f t="shared" ca="1" si="23"/>
        <v>106400</v>
      </c>
    </row>
    <row r="49" spans="2:11">
      <c r="B49" s="505"/>
      <c r="C49" s="511"/>
      <c r="D49" s="358" t="str">
        <f ca="1">IF(ISERROR(OFFSET('HARGA SATUAN'!$D$6,MATCH(RAB!C49,'HARGA SATUAN'!$C$7:$C$1492,0),0)),"",OFFSET('HARGA SATUAN'!$D$6,MATCH(RAB!C49,'HARGA SATUAN'!$C$7:$C$1492,0),0))</f>
        <v/>
      </c>
      <c r="E49" s="359" t="str">
        <f ca="1">IF(B49="+","Unit",IF(ISERROR(OFFSET('HARGA SATUAN'!$E$6,MATCH(RAB!C49,'HARGA SATUAN'!$C$7:$C$1492,0),0)),"",OFFSET('HARGA SATUAN'!$E$6,MATCH(RAB!C49,'HARGA SATUAN'!$C$7:$C$1492,0),0)))</f>
        <v/>
      </c>
      <c r="F49" s="368"/>
      <c r="G49" s="360">
        <f ca="1">IF(ISERROR(OFFSET('HARGA SATUAN'!$I$6,MATCH(RAB!C49,'HARGA SATUAN'!$C$7:$C$1492,0),0)),0,OFFSET('HARGA SATUAN'!$I$6,MATCH(RAB!C49,'HARGA SATUAN'!$C$7:$C$1492,0),0))</f>
        <v>0</v>
      </c>
      <c r="H49" s="361">
        <f t="shared" ref="H49:H53" ca="1" si="24">IF(OR(D49="MDU",D49="MDU-KD"),(IF($O$3="RAB NON MDU","PLN KD",G49*F49)),0)</f>
        <v>0</v>
      </c>
      <c r="I49" s="361">
        <f t="shared" ref="I49:I53" ca="1" si="25">IF(D49="HDW",G49*F49,0)</f>
        <v>0</v>
      </c>
      <c r="J49" s="361">
        <f t="shared" ref="J49:J53" ca="1" si="26">IF(D49="JASA",G49*F49,0)</f>
        <v>0</v>
      </c>
      <c r="K49" s="362">
        <f t="shared" ref="K49:K53" ca="1" si="27">SUM(H49:J49)</f>
        <v>0</v>
      </c>
    </row>
    <row r="50" spans="2:11">
      <c r="B50" s="513" t="s">
        <v>1035</v>
      </c>
      <c r="C50" s="515" t="s">
        <v>1628</v>
      </c>
      <c r="D50" s="358" t="str">
        <f ca="1">IF(ISERROR(OFFSET('HARGA SATUAN'!$D$6,MATCH(RAB!C50,'HARGA SATUAN'!$C$7:$C$1492,0),0)),"",OFFSET('HARGA SATUAN'!$D$6,MATCH(RAB!C50,'HARGA SATUAN'!$C$7:$C$1492,0),0))</f>
        <v/>
      </c>
      <c r="E50" s="359" t="str">
        <f ca="1">IF(B50="+","Unit",IF(ISERROR(OFFSET('HARGA SATUAN'!$E$6,MATCH(RAB!C50,'HARGA SATUAN'!$C$7:$C$1492,0),0)),"",OFFSET('HARGA SATUAN'!$E$6,MATCH(RAB!C50,'HARGA SATUAN'!$C$7:$C$1492,0),0)))</f>
        <v>Unit</v>
      </c>
      <c r="F50" s="516">
        <v>1</v>
      </c>
      <c r="G50" s="360">
        <f ca="1">IF(ISERROR(OFFSET('HARGA SATUAN'!$I$6,MATCH(RAB!C50,'HARGA SATUAN'!$C$7:$C$1492,0),0)),0,OFFSET('HARGA SATUAN'!$I$6,MATCH(RAB!C50,'HARGA SATUAN'!$C$7:$C$1492,0),0))</f>
        <v>0</v>
      </c>
      <c r="H50" s="361">
        <f t="shared" ca="1" si="24"/>
        <v>0</v>
      </c>
      <c r="I50" s="361">
        <f t="shared" ca="1" si="25"/>
        <v>0</v>
      </c>
      <c r="J50" s="361">
        <f t="shared" ca="1" si="26"/>
        <v>0</v>
      </c>
      <c r="K50" s="362">
        <f t="shared" ca="1" si="27"/>
        <v>0</v>
      </c>
    </row>
    <row r="51" spans="2:11">
      <c r="B51" s="513">
        <v>1</v>
      </c>
      <c r="C51" s="515" t="s">
        <v>163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516">
        <f>F50*4</f>
        <v>4</v>
      </c>
      <c r="G51" s="360">
        <f ca="1">IF(ISERROR(OFFSET('HARGA SATUAN'!$I$6,MATCH(RAB!C51,'HARGA SATUAN'!$C$7:$C$1492,0),0)),0,OFFSET('HARGA SATUAN'!$I$6,MATCH(RAB!C51,'HARGA SATUAN'!$C$7:$C$1492,0),0))</f>
        <v>7938</v>
      </c>
      <c r="H51" s="361">
        <f t="shared" ca="1" si="24"/>
        <v>0</v>
      </c>
      <c r="I51" s="361">
        <f t="shared" ca="1" si="25"/>
        <v>31752</v>
      </c>
      <c r="J51" s="361">
        <f t="shared" ca="1" si="26"/>
        <v>0</v>
      </c>
      <c r="K51" s="362">
        <f t="shared" ca="1" si="27"/>
        <v>31752</v>
      </c>
    </row>
    <row r="52" spans="2:11">
      <c r="B52" s="513">
        <v>2</v>
      </c>
      <c r="C52" s="515" t="s">
        <v>593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16">
        <f>F50*1</f>
        <v>1</v>
      </c>
      <c r="G52" s="360">
        <f ca="1">IF(ISERROR(OFFSET('HARGA SATUAN'!$I$6,MATCH(RAB!C52,'HARGA SATUAN'!$C$7:$C$1492,0),0)),0,OFFSET('HARGA SATUAN'!$I$6,MATCH(RAB!C52,'HARGA SATUAN'!$C$7:$C$1492,0),0))</f>
        <v>380500</v>
      </c>
      <c r="H52" s="361">
        <f t="shared" ca="1" si="24"/>
        <v>0</v>
      </c>
      <c r="I52" s="361">
        <f t="shared" ca="1" si="25"/>
        <v>380500</v>
      </c>
      <c r="J52" s="361">
        <f t="shared" ca="1" si="26"/>
        <v>0</v>
      </c>
      <c r="K52" s="362">
        <f t="shared" ca="1" si="27"/>
        <v>380500</v>
      </c>
    </row>
    <row r="53" spans="2:11">
      <c r="B53" s="513">
        <v>3</v>
      </c>
      <c r="C53" s="515" t="s">
        <v>248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516">
        <f>F50*2</f>
        <v>2</v>
      </c>
      <c r="G53" s="360">
        <f ca="1">IF(ISERROR(OFFSET('HARGA SATUAN'!$I$6,MATCH(RAB!C53,'HARGA SATUAN'!$C$7:$C$1492,0),0)),0,OFFSET('HARGA SATUAN'!$I$6,MATCH(RAB!C53,'HARGA SATUAN'!$C$7:$C$1492,0),0))</f>
        <v>60300</v>
      </c>
      <c r="H53" s="361">
        <f t="shared" ca="1" si="24"/>
        <v>0</v>
      </c>
      <c r="I53" s="361">
        <f t="shared" ca="1" si="25"/>
        <v>120600</v>
      </c>
      <c r="J53" s="361">
        <f t="shared" ca="1" si="26"/>
        <v>0</v>
      </c>
      <c r="K53" s="362">
        <f t="shared" ca="1" si="27"/>
        <v>120600</v>
      </c>
    </row>
    <row r="54" spans="2:11">
      <c r="B54" s="513">
        <v>4</v>
      </c>
      <c r="C54" s="514" t="s">
        <v>595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497">
        <f>F50*1</f>
        <v>1</v>
      </c>
      <c r="G54" s="360">
        <f ca="1">IF(ISERROR(OFFSET('HARGA SATUAN'!$I$6,MATCH(RAB!C54,'HARGA SATUAN'!$C$7:$C$1492,0),0)),0,OFFSET('HARGA SATUAN'!$I$6,MATCH(RAB!C54,'HARGA SATUAN'!$C$7:$C$1492,0),0))</f>
        <v>78500</v>
      </c>
      <c r="H54" s="361">
        <f t="shared" ref="H54:H60" ca="1" si="28">IF(OR(D54="MDU",D54="MDU-KD"),(IF($O$3="RAB NON MDU","PLN KD",G54*F54)),0)</f>
        <v>0</v>
      </c>
      <c r="I54" s="361">
        <f t="shared" ref="I54:I60" ca="1" si="29">IF(D54="HDW",G54*F54,0)</f>
        <v>78500</v>
      </c>
      <c r="J54" s="361">
        <f t="shared" ref="J54:J60" ca="1" si="30">IF(D54="JASA",G54*F54,0)</f>
        <v>0</v>
      </c>
      <c r="K54" s="362">
        <f t="shared" ref="K54:K60" ca="1" si="31">SUM(H54:J54)</f>
        <v>78500</v>
      </c>
    </row>
    <row r="55" spans="2:11">
      <c r="B55" s="513">
        <v>5</v>
      </c>
      <c r="C55" s="514" t="s">
        <v>229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497">
        <f>F50*1</f>
        <v>1</v>
      </c>
      <c r="G55" s="360">
        <f ca="1">IF(ISERROR(OFFSET('HARGA SATUAN'!$I$6,MATCH(RAB!C55,'HARGA SATUAN'!$C$7:$C$1492,0),0)),0,OFFSET('HARGA SATUAN'!$I$6,MATCH(RAB!C55,'HARGA SATUAN'!$C$7:$C$1492,0),0))</f>
        <v>4212</v>
      </c>
      <c r="H55" s="361">
        <f t="shared" ca="1" si="28"/>
        <v>0</v>
      </c>
      <c r="I55" s="361">
        <f t="shared" ca="1" si="29"/>
        <v>4212</v>
      </c>
      <c r="J55" s="361">
        <f t="shared" ca="1" si="30"/>
        <v>0</v>
      </c>
      <c r="K55" s="362">
        <f t="shared" ca="1" si="31"/>
        <v>4212</v>
      </c>
    </row>
    <row r="56" spans="2:11">
      <c r="B56" s="513">
        <v>6</v>
      </c>
      <c r="C56" s="514" t="s">
        <v>266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Mtr</v>
      </c>
      <c r="F56" s="497">
        <f>F50*1</f>
        <v>1</v>
      </c>
      <c r="G56" s="360">
        <f ca="1">IF(ISERROR(OFFSET('HARGA SATUAN'!$I$6,MATCH(RAB!C56,'HARGA SATUAN'!$C$7:$C$1492,0),0)),0,OFFSET('HARGA SATUAN'!$I$6,MATCH(RAB!C56,'HARGA SATUAN'!$C$7:$C$1492,0),0))</f>
        <v>23310</v>
      </c>
      <c r="H56" s="361">
        <f t="shared" ca="1" si="28"/>
        <v>0</v>
      </c>
      <c r="I56" s="361">
        <f t="shared" ca="1" si="29"/>
        <v>23310</v>
      </c>
      <c r="J56" s="361">
        <f t="shared" ca="1" si="30"/>
        <v>0</v>
      </c>
      <c r="K56" s="362">
        <f t="shared" ca="1" si="31"/>
        <v>23310</v>
      </c>
    </row>
    <row r="57" spans="2:11">
      <c r="B57" s="513">
        <v>7</v>
      </c>
      <c r="C57" s="514" t="s">
        <v>35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497">
        <f>F50*1</f>
        <v>1</v>
      </c>
      <c r="G57" s="360">
        <f ca="1">IF(ISERROR(OFFSET('HARGA SATUAN'!$I$6,MATCH(RAB!C57,'HARGA SATUAN'!$C$7:$C$1492,0),0)),0,OFFSET('HARGA SATUAN'!$I$6,MATCH(RAB!C57,'HARGA SATUAN'!$C$7:$C$1492,0),0))</f>
        <v>2300</v>
      </c>
      <c r="H57" s="361">
        <f t="shared" ca="1" si="28"/>
        <v>0</v>
      </c>
      <c r="I57" s="361">
        <f t="shared" ca="1" si="29"/>
        <v>2300</v>
      </c>
      <c r="J57" s="361">
        <f t="shared" ca="1" si="30"/>
        <v>0</v>
      </c>
      <c r="K57" s="362">
        <f t="shared" ca="1" si="31"/>
        <v>2300</v>
      </c>
    </row>
    <row r="58" spans="2:11">
      <c r="B58" s="499"/>
      <c r="C58" s="500"/>
      <c r="D58" s="358" t="str">
        <f ca="1">IF(ISERROR(OFFSET('HARGA SATUAN'!$D$6,MATCH(RAB!C58,'HARGA SATUAN'!$C$7:$C$1492,0),0)),"",OFFSET('HARGA SATUAN'!$D$6,MATCH(RAB!C58,'HARGA SATUAN'!$C$7:$C$1492,0),0))</f>
        <v/>
      </c>
      <c r="E58" s="359" t="str">
        <f ca="1">IF(B58="+","Unit",IF(ISERROR(OFFSET('HARGA SATUAN'!$E$6,MATCH(RAB!C58,'HARGA SATUAN'!$C$7:$C$1492,0),0)),"",OFFSET('HARGA SATUAN'!$E$6,MATCH(RAB!C58,'HARGA SATUAN'!$C$7:$C$1492,0),0)))</f>
        <v/>
      </c>
      <c r="F58" s="368"/>
      <c r="G58" s="360">
        <f ca="1">IF(ISERROR(OFFSET('HARGA SATUAN'!$I$6,MATCH(RAB!C58,'HARGA SATUAN'!$C$7:$C$1492,0),0)),0,OFFSET('HARGA SATUAN'!$I$6,MATCH(RAB!C58,'HARGA SATUAN'!$C$7:$C$1492,0),0))</f>
        <v>0</v>
      </c>
      <c r="H58" s="361">
        <f t="shared" ca="1" si="28"/>
        <v>0</v>
      </c>
      <c r="I58" s="361">
        <f t="shared" ca="1" si="29"/>
        <v>0</v>
      </c>
      <c r="J58" s="361">
        <f t="shared" ca="1" si="30"/>
        <v>0</v>
      </c>
      <c r="K58" s="362">
        <f t="shared" ca="1" si="31"/>
        <v>0</v>
      </c>
    </row>
    <row r="59" spans="2:11">
      <c r="B59" s="366" t="s">
        <v>22</v>
      </c>
      <c r="C59" s="367" t="s">
        <v>1616</v>
      </c>
      <c r="D59" s="358" t="str">
        <f ca="1">IF(ISERROR(OFFSET('HARGA SATUAN'!$D$6,MATCH(RAB!C59,'HARGA SATUAN'!$C$7:$C$1492,0),0)),"",OFFSET('HARGA SATUAN'!$D$6,MATCH(RAB!C59,'HARGA SATUAN'!$C$7:$C$1492,0),0))</f>
        <v/>
      </c>
      <c r="E59" s="359" t="str">
        <f ca="1">IF(B59="+","Unit",IF(ISERROR(OFFSET('HARGA SATUAN'!$E$6,MATCH(RAB!C59,'HARGA SATUAN'!$C$7:$C$1492,0),0)),"",OFFSET('HARGA SATUAN'!$E$6,MATCH(RAB!C59,'HARGA SATUAN'!$C$7:$C$1492,0),0)))</f>
        <v/>
      </c>
      <c r="F59" s="368"/>
      <c r="G59" s="360">
        <f ca="1">IF(ISERROR(OFFSET('HARGA SATUAN'!$I$6,MATCH(RAB!C59,'HARGA SATUAN'!$C$7:$C$1492,0),0)),0,OFFSET('HARGA SATUAN'!$I$6,MATCH(RAB!C59,'HARGA SATUAN'!$C$7:$C$1492,0),0))</f>
        <v>0</v>
      </c>
      <c r="H59" s="361">
        <f t="shared" ca="1" si="28"/>
        <v>0</v>
      </c>
      <c r="I59" s="361">
        <f t="shared" ca="1" si="29"/>
        <v>0</v>
      </c>
      <c r="J59" s="361">
        <f t="shared" ca="1" si="30"/>
        <v>0</v>
      </c>
      <c r="K59" s="362">
        <f t="shared" ca="1" si="31"/>
        <v>0</v>
      </c>
    </row>
    <row r="60" spans="2:11">
      <c r="B60" s="373"/>
      <c r="C60" s="372"/>
      <c r="D60" s="358" t="str">
        <f ca="1">IF(ISERROR(OFFSET('HARGA SATUAN'!$D$6,MATCH(RAB!C60,'HARGA SATUAN'!$C$7:$C$1492,0),0)),"",OFFSET('HARGA SATUAN'!$D$6,MATCH(RAB!C60,'HARGA SATUAN'!$C$7:$C$1492,0),0))</f>
        <v/>
      </c>
      <c r="E60" s="359" t="str">
        <f ca="1">IF(B60="+","Unit",IF(ISERROR(OFFSET('HARGA SATUAN'!$E$6,MATCH(RAB!C60,'HARGA SATUAN'!$C$7:$C$1492,0),0)),"",OFFSET('HARGA SATUAN'!$E$6,MATCH(RAB!C60,'HARGA SATUAN'!$C$7:$C$1492,0),0)))</f>
        <v/>
      </c>
      <c r="F60" s="368"/>
      <c r="G60" s="360">
        <f ca="1">IF(ISERROR(OFFSET('HARGA SATUAN'!$I$6,MATCH(RAB!C60,'HARGA SATUAN'!$C$7:$C$1492,0),0)),0,OFFSET('HARGA SATUAN'!$I$6,MATCH(RAB!C60,'HARGA SATUAN'!$C$7:$C$1492,0),0))</f>
        <v>0</v>
      </c>
      <c r="H60" s="361">
        <f t="shared" ca="1" si="28"/>
        <v>0</v>
      </c>
      <c r="I60" s="361">
        <f t="shared" ca="1" si="29"/>
        <v>0</v>
      </c>
      <c r="J60" s="361">
        <f t="shared" ca="1" si="30"/>
        <v>0</v>
      </c>
      <c r="K60" s="362">
        <f t="shared" ca="1" si="31"/>
        <v>0</v>
      </c>
    </row>
    <row r="61" spans="2:11">
      <c r="B61" s="374"/>
      <c r="C61" s="375" t="s">
        <v>475</v>
      </c>
      <c r="D61" s="358" t="str">
        <f ca="1">IF(ISERROR(OFFSET('HARGA SATUAN'!$D$6,MATCH(RAB!C61,'HARGA SATUAN'!$C$7:$C$1492,0),0)),"",OFFSET('HARGA SATUAN'!$D$6,MATCH(RAB!C61,'HARGA SATUAN'!$C$7:$C$1492,0),0))</f>
        <v/>
      </c>
      <c r="E61" s="359" t="str">
        <f ca="1">IF(B61="+","Unit",IF(ISERROR(OFFSET('HARGA SATUAN'!$E$6,MATCH(RAB!C61,'HARGA SATUAN'!$C$7:$C$1492,0),0)),"",OFFSET('HARGA SATUAN'!$E$6,MATCH(RAB!C61,'HARGA SATUAN'!$C$7:$C$1492,0),0)))</f>
        <v/>
      </c>
      <c r="F61" s="368"/>
      <c r="G61" s="360">
        <f ca="1">IF(ISERROR(OFFSET('HARGA SATUAN'!$I$6,MATCH(RAB!C61,'HARGA SATUAN'!$C$7:$C$1492,0),0)),0,OFFSET('HARGA SATUAN'!$I$6,MATCH(RAB!C61,'HARGA SATUAN'!$C$7:$C$1492,0),0))</f>
        <v>0</v>
      </c>
      <c r="H61" s="361">
        <f t="shared" ref="H61" ca="1" si="32">IF(OR(D61="MDU",D61="MDU-KD"),(IF($O$3="RAB NON MDU","PLN KD",G61*F61)),0)</f>
        <v>0</v>
      </c>
      <c r="I61" s="361">
        <f t="shared" ref="I61" ca="1" si="33">IF(D61="HDW",G61*F61,0)</f>
        <v>0</v>
      </c>
      <c r="J61" s="361">
        <f t="shared" ref="J61" ca="1" si="34">IF(D61="JASA",G61*F61,0)</f>
        <v>0</v>
      </c>
      <c r="K61" s="362">
        <f t="shared" ref="K61" ca="1" si="35">SUM(H61:J61)</f>
        <v>0</v>
      </c>
    </row>
    <row r="62" spans="2:11">
      <c r="B62" s="377">
        <v>1</v>
      </c>
      <c r="C62" s="378" t="s">
        <v>1091</v>
      </c>
      <c r="D62" s="379" t="str">
        <f ca="1">IF(ISERROR(OFFSET('HARGA SATUAN'!$D$6,MATCH(RAB!C62,'HARGA SATUAN'!$C$7:$C$1492,0),0)),"",OFFSET('HARGA SATUAN'!$D$6,MATCH(RAB!C62,'HARGA SATUAN'!$C$7:$C$1492,0),0))</f>
        <v>JASA</v>
      </c>
      <c r="E62" s="380" t="str">
        <f ca="1">IF(ISERROR(OFFSET('HARGA SATUAN'!$E$6,MATCH(RAB!C62,'HARGA SATUAN'!$C$7:$C$1492,0),0)),"",OFFSET('HARGA SATUAN'!$E$6,MATCH(RAB!C62,'HARGA SATUAN'!$C$7:$C$1492,0),0))</f>
        <v>Lot</v>
      </c>
      <c r="F62" s="381">
        <v>1</v>
      </c>
      <c r="G62" s="382">
        <f ca="1">IF(ISERROR(OFFSET('HARGA SATUAN'!$I$6,MATCH(RAB!C62,'HARGA SATUAN'!$C$7:$C$1492,0),0)),0,OFFSET('HARGA SATUAN'!$I$6,MATCH(RAB!C62,'HARGA SATUAN'!$C$7:$C$1492,0),0))</f>
        <v>2.5000000000000001E-2</v>
      </c>
      <c r="H62" s="383"/>
      <c r="I62" s="383"/>
      <c r="J62" s="383">
        <f ca="1">SUM(K15:K17)*G62</f>
        <v>0</v>
      </c>
      <c r="K62" s="384">
        <f ca="1">SUM(H62:J62)</f>
        <v>0</v>
      </c>
    </row>
    <row r="63" spans="2:11">
      <c r="B63" s="385"/>
      <c r="C63" s="386"/>
      <c r="D63" s="358" t="str">
        <f ca="1">IF(ISERROR(OFFSET('HARGA SATUAN'!$D$6,MATCH(RAB!C63,'HARGA SATUAN'!$C$7:$C$1492,0),0)),"",OFFSET('HARGA SATUAN'!$D$6,MATCH(RAB!C63,'HARGA SATUAN'!$C$7:$C$1492,0),0))</f>
        <v/>
      </c>
      <c r="E63" s="359" t="str">
        <f ca="1">IF(ISERROR(OFFSET('HARGA SATUAN'!$E$6,MATCH(RAB!C63,'HARGA SATUAN'!$C$7:$C$1492,0),0)),"",OFFSET('HARGA SATUAN'!$E$6,MATCH(RAB!C63,'HARGA SATUAN'!$C$7:$C$1492,0),0))</f>
        <v/>
      </c>
      <c r="F63" s="376"/>
      <c r="G63" s="360" t="str">
        <f ca="1">IF(ISERROR(OFFSET('HARGA SATUAN'!$I$6,MATCH(RAB!C63,'HARGA SATUAN'!$C$7:$C$1492,0),0)),"",OFFSET('HARGA SATUAN'!$I$6,MATCH(RAB!C63,'HARGA SATUAN'!$C$7:$C$1492,0),0))</f>
        <v/>
      </c>
      <c r="H63" s="361">
        <f ca="1">IF(OR(D63="MDU",D63="MDU-KD"),IF(G63="PLN",0,G63*F63),0)</f>
        <v>0</v>
      </c>
      <c r="I63" s="361">
        <f ca="1">IF(D63="HDW",IF(G63="PLN",0,G63*F63),0)</f>
        <v>0</v>
      </c>
      <c r="J63" s="361">
        <f ca="1">IF(D63="JASA",IF(G63="PLN",0,G63*F63),0)</f>
        <v>0</v>
      </c>
      <c r="K63" s="362">
        <f ca="1">SUM(H63:J63)</f>
        <v>0</v>
      </c>
    </row>
    <row r="64" spans="2:11" ht="15.75" thickBot="1">
      <c r="B64" s="387"/>
      <c r="C64" s="388"/>
      <c r="D64" s="389"/>
      <c r="E64" s="390"/>
      <c r="F64" s="390"/>
      <c r="G64" s="390"/>
      <c r="H64" s="391"/>
      <c r="I64" s="391"/>
      <c r="J64" s="391"/>
      <c r="K64" s="392"/>
    </row>
    <row r="65" spans="2:13">
      <c r="B65" s="393"/>
      <c r="C65" s="619" t="s">
        <v>1008</v>
      </c>
      <c r="D65" s="619"/>
      <c r="E65" s="619"/>
      <c r="F65" s="619"/>
      <c r="G65" s="394" t="s">
        <v>9</v>
      </c>
      <c r="H65" s="395">
        <f ca="1">SUM(H14:H63)</f>
        <v>79099700</v>
      </c>
      <c r="I65" s="395">
        <f ca="1">SUM(I14:I63)</f>
        <v>641174</v>
      </c>
      <c r="J65" s="395">
        <f ca="1">SUM(J14:J63)</f>
        <v>1065700</v>
      </c>
      <c r="K65" s="395">
        <f ca="1">SUM(K14:K63)</f>
        <v>80806574</v>
      </c>
    </row>
    <row r="66" spans="2:13">
      <c r="B66" s="396"/>
      <c r="C66" s="635" t="s">
        <v>1457</v>
      </c>
      <c r="D66" s="635"/>
      <c r="E66" s="635"/>
      <c r="F66" s="635"/>
      <c r="G66" s="397" t="s">
        <v>9</v>
      </c>
      <c r="H66" s="398">
        <f ca="1">H65*0.11</f>
        <v>8700967</v>
      </c>
      <c r="I66" s="398">
        <f ca="1">I65*0.11</f>
        <v>70529.14</v>
      </c>
      <c r="J66" s="398">
        <f ca="1">J65*0.11</f>
        <v>117227</v>
      </c>
      <c r="K66" s="398">
        <f ca="1">K65*0.11</f>
        <v>8888723.1400000006</v>
      </c>
    </row>
    <row r="67" spans="2:13" ht="15.75" thickBot="1">
      <c r="B67" s="396"/>
      <c r="C67" s="633" t="s">
        <v>463</v>
      </c>
      <c r="D67" s="633"/>
      <c r="E67" s="633"/>
      <c r="F67" s="633"/>
      <c r="G67" s="399" t="s">
        <v>9</v>
      </c>
      <c r="H67" s="400">
        <f ca="1">SUM(H65:H66)</f>
        <v>87800667</v>
      </c>
      <c r="I67" s="400">
        <f ca="1">SUM(I65:I66)</f>
        <v>711703.14</v>
      </c>
      <c r="J67" s="399">
        <f ca="1">SUM(J65:J66)</f>
        <v>1182927</v>
      </c>
      <c r="K67" s="399">
        <f ca="1">SUM(K65:K66)</f>
        <v>89695297.140000001</v>
      </c>
      <c r="M67" s="482"/>
    </row>
    <row r="68" spans="2:13">
      <c r="B68" s="636" t="str">
        <f ca="1">"Terbilang : "&amp;PROPER(IF(K67=0,"nol",IF(K67&lt;0,"minus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IF(--MID(TEXT(ABS(K67),"000000000000000"),1,3)=0,"",MID(TEXT(ABS(K67),"000000000000000"),1,1)&amp;" ratus "&amp;MID(TEXT(ABS(K67),"000000000000000"),2,1)&amp;" puluh "&amp;MID(TEXT(ABS(K67),"000000000000000"),3,1)&amp;" trilyun ")&amp; IF(--MID(TEXT(ABS(K67),"000000000000000"),4,3)=0,"",MID(TEXT(ABS(K67),"000000000000000"),4,1)&amp;" ratus "&amp;MID(TEXT(ABS(K67),"000000000000000"),5,1)&amp;" puluh "&amp;MID(TEXT(ABS(K67),"000000000000000"),6,1)&amp;" milyar ")&amp; IF(--MID(TEXT(ABS(K67),"000000000000000"),7,3)=0,"",MID(TEXT(ABS(K67),"000000000000000"),7,1)&amp;" ratus "&amp;MID(TEXT(ABS(K67),"000000000000000"),8,1)&amp;" puluh "&amp;MID(TEXT(ABS(K67),"000000000000000"),9,1)&amp;" juta ")&amp; IF(--MID(TEXT(ABS(K67),"000000000000000"),10,3)=0,"",IF(--MID(TEXT(ABS(K67),"000000000000000"),10,3)=1,"*",MID(TEXT(ABS(K67),"000000000000000"),10,1)&amp;" ratus "&amp;MID(TEXT(ABS(K67),"000000000000000"),11,1)&amp;" puluh ")&amp;MID(TEXT(ABS(K67),"000000000000000"),12,1)&amp;" ribu ")&amp; IF(--MID(TEXT(ABS(K67),"000000000000000"),13,3)=0,"",MID(TEXT(ABS(K67),"000000000000000"),13,1)&amp;" ratus "&amp;MID(TEXT(ABS(K67),"000000000000000"),14,1)&amp;" puluh "&amp;MID(TEXT(ABS(K67),"000000000000000"),15,1)),1,"satu"),2,"dua"),3,"tiga"),4,"empat"),5,"lima"),6,"enam"),7,"tujuh"),8,"delapan"),9,"sembilan"),"0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Puluh Sembilan Juta Enam Ratus Sembilan Puluh Lima Ribu Dua Ratus Sembilan Puluh Tujuh Rupiah</v>
      </c>
      <c r="C68" s="637"/>
      <c r="D68" s="637"/>
      <c r="E68" s="637"/>
      <c r="F68" s="637"/>
      <c r="G68" s="637"/>
      <c r="H68" s="637"/>
      <c r="I68" s="637"/>
      <c r="J68" s="637"/>
      <c r="K68" s="638"/>
    </row>
    <row r="69" spans="2:13">
      <c r="B69" s="639"/>
      <c r="C69" s="640"/>
      <c r="D69" s="640"/>
      <c r="E69" s="640"/>
      <c r="F69" s="640"/>
      <c r="G69" s="640"/>
      <c r="H69" s="640"/>
      <c r="I69" s="640"/>
      <c r="J69" s="640"/>
      <c r="K69" s="641"/>
    </row>
    <row r="70" spans="2:13" ht="15.75" thickBot="1">
      <c r="B70" s="401" t="str">
        <f>"Harga yang dipakai adalah "&amp;'HARGA SATUAN'!I5&amp;""</f>
        <v>Harga yang dipakai adalah RAB HSS 2023</v>
      </c>
      <c r="C70" s="402"/>
      <c r="D70" s="403"/>
      <c r="E70" s="403"/>
      <c r="F70" s="403"/>
      <c r="G70" s="404"/>
      <c r="H70" s="404"/>
      <c r="I70" s="404"/>
      <c r="J70" s="404"/>
      <c r="K70" s="405"/>
    </row>
    <row r="71" spans="2:13">
      <c r="C71" s="406"/>
      <c r="E71" s="408"/>
      <c r="F71" s="408"/>
      <c r="G71" s="408"/>
    </row>
    <row r="72" spans="2:13">
      <c r="C72" s="337"/>
      <c r="E72" s="408"/>
      <c r="F72" s="408"/>
      <c r="G72" s="408"/>
      <c r="H72" s="642"/>
      <c r="I72" s="642"/>
      <c r="J72" s="643"/>
      <c r="K72" s="643"/>
    </row>
    <row r="73" spans="2:13">
      <c r="C73" s="337"/>
      <c r="E73" s="408"/>
      <c r="F73" s="408"/>
      <c r="G73" s="408"/>
      <c r="H73" s="409"/>
      <c r="I73" s="632" t="s">
        <v>1610</v>
      </c>
      <c r="J73" s="632"/>
      <c r="K73" s="632"/>
    </row>
    <row r="74" spans="2:13">
      <c r="C74" s="337"/>
      <c r="E74" s="408"/>
      <c r="F74" s="408"/>
      <c r="G74" s="408"/>
      <c r="H74" s="409"/>
      <c r="I74" s="632" t="s">
        <v>1546</v>
      </c>
      <c r="J74" s="632"/>
      <c r="K74" s="632"/>
    </row>
    <row r="75" spans="2:13">
      <c r="C75" s="337"/>
      <c r="E75" s="408"/>
      <c r="F75" s="408"/>
      <c r="G75" s="408"/>
      <c r="H75" s="410"/>
      <c r="I75" s="411"/>
      <c r="J75" s="411"/>
      <c r="K75" s="411"/>
    </row>
    <row r="76" spans="2:13">
      <c r="C76" s="337"/>
      <c r="E76" s="408"/>
      <c r="F76" s="408"/>
      <c r="G76" s="408"/>
      <c r="H76" s="410"/>
      <c r="I76" s="410"/>
      <c r="J76" s="410"/>
      <c r="K76" s="410"/>
    </row>
    <row r="77" spans="2:13">
      <c r="C77" s="337"/>
      <c r="E77" s="408"/>
      <c r="F77" s="408"/>
      <c r="G77" s="408"/>
      <c r="H77" s="410"/>
      <c r="I77" s="410"/>
      <c r="J77" s="410"/>
      <c r="K77" s="410"/>
    </row>
    <row r="78" spans="2:13">
      <c r="C78" s="337"/>
      <c r="E78" s="408"/>
      <c r="F78" s="408"/>
      <c r="G78" s="408"/>
      <c r="H78" s="410"/>
      <c r="I78" s="410"/>
      <c r="J78" s="410"/>
      <c r="K78" s="410"/>
    </row>
    <row r="79" spans="2:13">
      <c r="C79" s="337"/>
      <c r="E79" s="408"/>
      <c r="F79" s="408"/>
      <c r="G79" s="408"/>
      <c r="H79" s="412"/>
      <c r="I79" s="632" t="s">
        <v>1547</v>
      </c>
      <c r="J79" s="632"/>
      <c r="K79" s="632"/>
    </row>
    <row r="80" spans="2:13">
      <c r="C80" s="406"/>
      <c r="E80" s="408"/>
      <c r="F80" s="408"/>
      <c r="G80" s="408"/>
      <c r="H80" s="410"/>
      <c r="I80" s="410"/>
      <c r="J80" s="410"/>
      <c r="K80" s="410"/>
    </row>
    <row r="81" spans="3:11">
      <c r="C81" s="406"/>
      <c r="E81" s="408"/>
      <c r="F81" s="408"/>
      <c r="G81" s="408"/>
      <c r="H81" s="410"/>
      <c r="I81" s="410"/>
      <c r="J81" s="410"/>
      <c r="K81" s="410"/>
    </row>
    <row r="82" spans="3:11">
      <c r="C82" s="406"/>
      <c r="E82" s="408"/>
      <c r="F82" s="408"/>
      <c r="G82" s="408"/>
      <c r="H82" s="410"/>
      <c r="I82" s="410"/>
      <c r="J82" s="410"/>
      <c r="K82" s="410"/>
    </row>
  </sheetData>
  <sheetProtection sort="0" autoFilter="0"/>
  <protectedRanges>
    <protectedRange sqref="B60 B43:B58" name="Range1_1"/>
    <protectedRange sqref="F41:F61 F14:F38" name="Range1_1_2_2"/>
    <protectedRange sqref="C60 C43:C46" name="Range1_1_1"/>
    <protectedRange sqref="C48:C58" name="Range1_1_3_2"/>
    <protectedRange sqref="C16" name="Range1_1_3"/>
    <protectedRange sqref="C22" name="Range1_1_3_1"/>
    <protectedRange sqref="G39" name="Range1_3_7_1"/>
    <protectedRange sqref="G40" name="Range1_3_7_2"/>
    <protectedRange sqref="C47" name="Range1_1_3_4"/>
  </protectedRanges>
  <mergeCells count="22">
    <mergeCell ref="I74:K74"/>
    <mergeCell ref="I79:K79"/>
    <mergeCell ref="C67:F67"/>
    <mergeCell ref="G6:K6"/>
    <mergeCell ref="I73:K73"/>
    <mergeCell ref="C66:F66"/>
    <mergeCell ref="B68:K69"/>
    <mergeCell ref="H72:K72"/>
    <mergeCell ref="H11:K11"/>
    <mergeCell ref="H12:H13"/>
    <mergeCell ref="J12:J13"/>
    <mergeCell ref="K12:K13"/>
    <mergeCell ref="O3:P4"/>
    <mergeCell ref="B4:K4"/>
    <mergeCell ref="C65:F65"/>
    <mergeCell ref="B11:B13"/>
    <mergeCell ref="C11:C13"/>
    <mergeCell ref="D11:D13"/>
    <mergeCell ref="E11:E13"/>
    <mergeCell ref="F11:F13"/>
    <mergeCell ref="G11:G13"/>
    <mergeCell ref="I12:I13"/>
  </mergeCells>
  <phoneticPr fontId="138" type="noConversion"/>
  <conditionalFormatting sqref="C15:C17 C19:C20">
    <cfRule type="cellIs" dxfId="12" priority="46" operator="equal">
      <formula>0</formula>
    </cfRule>
  </conditionalFormatting>
  <conditionalFormatting sqref="C22">
    <cfRule type="cellIs" dxfId="11" priority="24" operator="equal">
      <formula>0</formula>
    </cfRule>
  </conditionalFormatting>
  <conditionalFormatting sqref="C26">
    <cfRule type="cellIs" dxfId="10" priority="26" operator="equal">
      <formula>0</formula>
    </cfRule>
  </conditionalFormatting>
  <conditionalFormatting sqref="C41">
    <cfRule type="cellIs" dxfId="9" priority="134" operator="equal">
      <formula>0</formula>
    </cfRule>
  </conditionalFormatting>
  <conditionalFormatting sqref="C59">
    <cfRule type="cellIs" dxfId="8" priority="40" operator="equal">
      <formula>0</formula>
    </cfRule>
  </conditionalFormatting>
  <conditionalFormatting sqref="C39:G40">
    <cfRule type="cellIs" dxfId="7" priority="20" operator="equal">
      <formula>0</formula>
    </cfRule>
  </conditionalFormatting>
  <conditionalFormatting sqref="E1:E3 G1:G13 E5:E13 H12:I12 O13 E14:K38 E62:G62 H62:K64 E63:H63 E64:F64">
    <cfRule type="cellIs" dxfId="6" priority="1089" stopIfTrue="1" operator="equal">
      <formula>0</formula>
    </cfRule>
  </conditionalFormatting>
  <conditionalFormatting sqref="E41:K61">
    <cfRule type="cellIs" dxfId="5" priority="5" stopIfTrue="1" operator="equal">
      <formula>0</formula>
    </cfRule>
  </conditionalFormatting>
  <conditionalFormatting sqref="G63:G65529 E68:E65529">
    <cfRule type="cellIs" dxfId="4" priority="223" stopIfTrue="1" operator="equal">
      <formula>0</formula>
    </cfRule>
  </conditionalFormatting>
  <conditionalFormatting sqref="H39:K40">
    <cfRule type="cellIs" dxfId="3" priority="28" stopIfTrue="1" operator="equal">
      <formula>0</formula>
    </cfRule>
  </conditionalFormatting>
  <conditionalFormatting sqref="S14:V17">
    <cfRule type="cellIs" dxfId="2" priority="19" stopIfTrue="1" operator="equal">
      <formula>0</formula>
    </cfRule>
  </conditionalFormatting>
  <conditionalFormatting sqref="C44">
    <cfRule type="cellIs" dxfId="1" priority="2" operator="equal">
      <formula>0</formula>
    </cfRule>
  </conditionalFormatting>
  <conditionalFormatting sqref="C47">
    <cfRule type="cellIs" dxfId="0" priority="1" operator="equal">
      <formula>0</formula>
    </cfRule>
  </conditionalFormatting>
  <dataValidations count="4">
    <dataValidation allowBlank="1" showInputMessage="1" showErrorMessage="1" errorTitle="PERINGATAN !!!" error="MDU / UPAH SALAH BOZ...." sqref="O11:Q11 F21:F38 C23:C25 F54:F57 H14:K64"/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type="list" allowBlank="1" showInputMessage="1" showErrorMessage="1" errorTitle="PERINGATAN !!!" error="GOLONGAN MATERIAL/JASA SALAH...." sqref="D39:D40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6699"/>
  </sheetPr>
  <dimension ref="A1:V39"/>
  <sheetViews>
    <sheetView showGridLines="0" tabSelected="1" zoomScale="85" zoomScaleNormal="85" workbookViewId="0">
      <pane ySplit="6" topLeftCell="A7" activePane="bottomLeft" state="frozen"/>
      <selection activeCell="H1093" sqref="H1093"/>
      <selection pane="bottomLeft" activeCell="C8" sqref="C8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0" t="s">
        <v>1357</v>
      </c>
      <c r="C3" s="610"/>
      <c r="D3" s="610"/>
      <c r="E3" s="610"/>
      <c r="F3" s="305" t="str">
        <f>DATA!D14</f>
        <v>ANEKA JAYA JL SUTAN HADI WIJAYA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1" t="s">
        <v>1349</v>
      </c>
      <c r="C5" s="611" t="s">
        <v>1358</v>
      </c>
      <c r="D5" s="612" t="s">
        <v>1359</v>
      </c>
      <c r="E5" s="612" t="s">
        <v>1360</v>
      </c>
      <c r="F5" s="611" t="s">
        <v>1361</v>
      </c>
      <c r="G5" s="611"/>
      <c r="H5" s="611"/>
      <c r="I5" s="611"/>
      <c r="J5" s="611"/>
      <c r="K5" s="611" t="s">
        <v>1362</v>
      </c>
      <c r="L5" s="611"/>
      <c r="M5" s="307"/>
      <c r="N5" s="615" t="s">
        <v>1363</v>
      </c>
      <c r="O5" s="612" t="s">
        <v>1364</v>
      </c>
      <c r="P5" s="612" t="s">
        <v>1365</v>
      </c>
      <c r="Q5" s="612" t="s">
        <v>1366</v>
      </c>
      <c r="R5" s="308"/>
      <c r="S5" s="309"/>
      <c r="T5" s="613" t="s">
        <v>1367</v>
      </c>
      <c r="U5" s="310"/>
    </row>
    <row r="6" spans="1:21" ht="20.100000000000001" customHeight="1">
      <c r="B6" s="611"/>
      <c r="C6" s="611"/>
      <c r="D6" s="611"/>
      <c r="E6" s="611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6"/>
      <c r="O6" s="611"/>
      <c r="P6" s="611"/>
      <c r="Q6" s="611"/>
      <c r="R6" s="308"/>
      <c r="S6" s="309"/>
      <c r="T6" s="611"/>
      <c r="U6" s="312"/>
    </row>
    <row r="7" spans="1:21" ht="20.100000000000001" customHeight="1">
      <c r="A7" s="313">
        <v>0</v>
      </c>
      <c r="B7" s="314">
        <v>2023</v>
      </c>
      <c r="C7" s="477">
        <f>DATA!D8*DATA!D26*10</f>
        <v>21200</v>
      </c>
      <c r="D7" s="316">
        <f>C7*4/24</f>
        <v>3533.3333333333335</v>
      </c>
      <c r="E7" s="316">
        <f>C7-D7</f>
        <v>17666.666666666668</v>
      </c>
      <c r="F7" s="317">
        <f ca="1">DATA!D10/1000000</f>
        <v>89.695297139999994</v>
      </c>
      <c r="G7" s="318">
        <f ca="1">DATA!$D$11/1000000</f>
        <v>1.7939059428000002</v>
      </c>
      <c r="H7" s="318">
        <f>C7*DATA!$D$5/1000000</f>
        <v>22.983450972795584</v>
      </c>
      <c r="I7" s="318">
        <f>(C7*DATA!$D$5*DATA!$D$7)/1000000</f>
        <v>0.51712764688790058</v>
      </c>
      <c r="J7" s="316">
        <f ca="1">SUM(F7:I7)</f>
        <v>114.98978170248347</v>
      </c>
      <c r="K7" s="319">
        <f>DATA!D9/1000000</f>
        <v>51.356999999999999</v>
      </c>
      <c r="L7" s="316">
        <f>((D7*DATA!$D$23)/1000000)+((E7*DATA!$D$24)/1000000)</f>
        <v>22.323599999999999</v>
      </c>
      <c r="M7" s="316">
        <f>K7+L7</f>
        <v>73.680599999999998</v>
      </c>
      <c r="N7" s="316">
        <f ca="1">M7-J7</f>
        <v>-41.309181702483471</v>
      </c>
      <c r="O7" s="314">
        <v>1</v>
      </c>
      <c r="P7" s="316">
        <f ca="1">O7*N7</f>
        <v>-41.309181702483471</v>
      </c>
      <c r="Q7" s="316">
        <f ca="1">P7</f>
        <v>-41.309181702483471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25440</v>
      </c>
      <c r="D8" s="316">
        <f>C8*4/24</f>
        <v>4240</v>
      </c>
      <c r="E8" s="316">
        <f t="shared" ref="E8:E32" si="0">C8-D8</f>
        <v>21200</v>
      </c>
      <c r="F8" s="314"/>
      <c r="G8" s="318">
        <f ca="1">DATA!$D$11/1000000</f>
        <v>1.7939059428000002</v>
      </c>
      <c r="H8" s="318">
        <f>C8*DATA!$D$5/1000000</f>
        <v>27.5801411673547</v>
      </c>
      <c r="I8" s="318">
        <f>(C8*DATA!$D$5*DATA!$D$7)/1000000</f>
        <v>0.62055317626548068</v>
      </c>
      <c r="J8" s="316">
        <f t="shared" ref="J8:J32" ca="1" si="1">SUM(F8:I8)</f>
        <v>29.99460028642018</v>
      </c>
      <c r="K8" s="321"/>
      <c r="L8" s="316">
        <f>((D8*DATA!$D$23)/1000000)+((E8*DATA!$D$24)/1000000)</f>
        <v>26.788319999999999</v>
      </c>
      <c r="M8" s="316">
        <f t="shared" ref="M8:M32" si="2">K8+L8</f>
        <v>26.788319999999999</v>
      </c>
      <c r="N8" s="316">
        <f ca="1">M8-J8</f>
        <v>-3.2062802864201814</v>
      </c>
      <c r="O8" s="315">
        <f>1/(1+'[92]Asumsi I'!$C$3)^(KKF!A8)</f>
        <v>0.89285714285714279</v>
      </c>
      <c r="P8" s="316">
        <f ca="1">O8*N8</f>
        <v>-2.8627502557323048</v>
      </c>
      <c r="Q8" s="316">
        <f ca="1">Q7+P8</f>
        <v>-44.171931958215779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25440</v>
      </c>
      <c r="D9" s="316">
        <f t="shared" ref="D9:D32" si="5">C9*4/24</f>
        <v>4240</v>
      </c>
      <c r="E9" s="316">
        <f t="shared" si="0"/>
        <v>21200</v>
      </c>
      <c r="F9" s="314"/>
      <c r="G9" s="318">
        <f ca="1">DATA!$D$11/1000000</f>
        <v>1.7939059428000002</v>
      </c>
      <c r="H9" s="318">
        <f>C9*DATA!$D$5/1000000</f>
        <v>27.5801411673547</v>
      </c>
      <c r="I9" s="318">
        <f>(C9*DATA!$D$5*DATA!$D$7)/1000000</f>
        <v>0.62055317626548068</v>
      </c>
      <c r="J9" s="316">
        <f t="shared" ca="1" si="1"/>
        <v>29.99460028642018</v>
      </c>
      <c r="K9" s="316"/>
      <c r="L9" s="316">
        <f>((D9*DATA!$D$23)/1000000)+((E9*DATA!$D$24)/1000000)</f>
        <v>26.788319999999999</v>
      </c>
      <c r="M9" s="316">
        <f t="shared" si="2"/>
        <v>26.788319999999999</v>
      </c>
      <c r="N9" s="316">
        <f t="shared" ref="N9:N32" ca="1" si="6">M9-J9</f>
        <v>-3.2062802864201814</v>
      </c>
      <c r="O9" s="322">
        <f>1/(1+'[92]Asumsi I'!$C$3)^(KKF!A9)</f>
        <v>0.79719387755102034</v>
      </c>
      <c r="P9" s="316">
        <f t="shared" ref="P9:P32" ca="1" si="7">O9*N9</f>
        <v>-2.5560270140467005</v>
      </c>
      <c r="Q9" s="316">
        <f ca="1">Q8+P9</f>
        <v>-46.727958972262478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25440</v>
      </c>
      <c r="D10" s="316">
        <f t="shared" si="5"/>
        <v>4240</v>
      </c>
      <c r="E10" s="316">
        <f t="shared" si="0"/>
        <v>21200</v>
      </c>
      <c r="F10" s="314"/>
      <c r="G10" s="318">
        <f ca="1">DATA!$D$11/1000000</f>
        <v>1.7939059428000002</v>
      </c>
      <c r="H10" s="318">
        <f>C10*DATA!$D$5/1000000</f>
        <v>27.5801411673547</v>
      </c>
      <c r="I10" s="318">
        <f>(C10*DATA!$D$5*DATA!$D$7)/1000000</f>
        <v>0.62055317626548068</v>
      </c>
      <c r="J10" s="316">
        <f t="shared" ca="1" si="1"/>
        <v>29.99460028642018</v>
      </c>
      <c r="K10" s="314"/>
      <c r="L10" s="316">
        <f>((D10*DATA!$D$23)/1000000)+((E10*DATA!$D$24)/1000000)</f>
        <v>26.788319999999999</v>
      </c>
      <c r="M10" s="316">
        <f t="shared" si="2"/>
        <v>26.788319999999999</v>
      </c>
      <c r="N10" s="316">
        <f t="shared" ca="1" si="6"/>
        <v>-3.2062802864201814</v>
      </c>
      <c r="O10" s="315">
        <f>1/(1+'[92]Asumsi I'!$C$3)^(KKF!A10)</f>
        <v>0.71178024781341087</v>
      </c>
      <c r="P10" s="316">
        <f t="shared" ca="1" si="7"/>
        <v>-2.2821669768274107</v>
      </c>
      <c r="Q10" s="316">
        <f t="shared" ref="Q10:Q30" ca="1" si="9">Q9+P10</f>
        <v>-49.01012594908989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25440</v>
      </c>
      <c r="D11" s="316">
        <f t="shared" si="5"/>
        <v>4240</v>
      </c>
      <c r="E11" s="316">
        <f t="shared" si="0"/>
        <v>21200</v>
      </c>
      <c r="F11" s="314"/>
      <c r="G11" s="318">
        <f ca="1">DATA!$D$11/1000000</f>
        <v>1.7939059428000002</v>
      </c>
      <c r="H11" s="318">
        <f>C11*DATA!$D$5/1000000</f>
        <v>27.5801411673547</v>
      </c>
      <c r="I11" s="318">
        <f>(C11*DATA!$D$5*DATA!$D$7)/1000000</f>
        <v>0.62055317626548068</v>
      </c>
      <c r="J11" s="316">
        <f t="shared" ca="1" si="1"/>
        <v>29.99460028642018</v>
      </c>
      <c r="K11" s="314"/>
      <c r="L11" s="316">
        <f>((D11*DATA!$D$23)/1000000)+((E11*DATA!$D$24)/1000000)</f>
        <v>26.788319999999999</v>
      </c>
      <c r="M11" s="316">
        <f t="shared" si="2"/>
        <v>26.788319999999999</v>
      </c>
      <c r="N11" s="316">
        <f t="shared" ca="1" si="6"/>
        <v>-3.2062802864201814</v>
      </c>
      <c r="O11" s="315">
        <f>1/(1+'[92]Asumsi I'!$C$3)^(KKF!A11)</f>
        <v>0.63551807840483121</v>
      </c>
      <c r="P11" s="316">
        <f t="shared" ca="1" si="7"/>
        <v>-2.0376490864530457</v>
      </c>
      <c r="Q11" s="316">
        <f t="shared" ca="1" si="9"/>
        <v>-51.047775035542934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25440</v>
      </c>
      <c r="D12" s="316">
        <f t="shared" si="5"/>
        <v>4240</v>
      </c>
      <c r="E12" s="316">
        <f t="shared" si="0"/>
        <v>21200</v>
      </c>
      <c r="F12" s="314"/>
      <c r="G12" s="318">
        <f ca="1">DATA!$D$11/1000000</f>
        <v>1.7939059428000002</v>
      </c>
      <c r="H12" s="318">
        <f>C12*DATA!$D$5/1000000</f>
        <v>27.5801411673547</v>
      </c>
      <c r="I12" s="318">
        <f>(C12*DATA!$D$5*DATA!$D$7)/1000000</f>
        <v>0.62055317626548068</v>
      </c>
      <c r="J12" s="316">
        <f t="shared" ca="1" si="1"/>
        <v>29.99460028642018</v>
      </c>
      <c r="K12" s="314"/>
      <c r="L12" s="316">
        <f>((D12*DATA!$D$23)/1000000)+((E12*DATA!$D$24)/1000000)</f>
        <v>26.788319999999999</v>
      </c>
      <c r="M12" s="316">
        <f t="shared" si="2"/>
        <v>26.788319999999999</v>
      </c>
      <c r="N12" s="316">
        <f t="shared" ca="1" si="6"/>
        <v>-3.2062802864201814</v>
      </c>
      <c r="O12" s="315">
        <f>1/(1+'[92]Asumsi I'!$C$3)^(KKF!A12)</f>
        <v>0.56742685571859919</v>
      </c>
      <c r="P12" s="316">
        <f t="shared" ca="1" si="7"/>
        <v>-1.8193295414759332</v>
      </c>
      <c r="Q12" s="316">
        <f t="shared" ca="1" si="9"/>
        <v>-52.867104577018864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25440</v>
      </c>
      <c r="D13" s="316">
        <f t="shared" si="5"/>
        <v>4240</v>
      </c>
      <c r="E13" s="316">
        <f t="shared" si="0"/>
        <v>21200</v>
      </c>
      <c r="F13" s="314"/>
      <c r="G13" s="318">
        <f ca="1">DATA!$D$11/1000000</f>
        <v>1.7939059428000002</v>
      </c>
      <c r="H13" s="318">
        <f>C13*DATA!$D$5/1000000</f>
        <v>27.5801411673547</v>
      </c>
      <c r="I13" s="318">
        <f>(C13*DATA!$D$5*DATA!$D$7)/1000000</f>
        <v>0.62055317626548068</v>
      </c>
      <c r="J13" s="316">
        <f t="shared" ca="1" si="1"/>
        <v>29.99460028642018</v>
      </c>
      <c r="K13" s="314"/>
      <c r="L13" s="316">
        <f>((D13*DATA!$D$23)/1000000)+((E13*DATA!$D$24)/1000000)</f>
        <v>26.788319999999999</v>
      </c>
      <c r="M13" s="316">
        <f t="shared" si="2"/>
        <v>26.788319999999999</v>
      </c>
      <c r="N13" s="316">
        <f t="shared" ca="1" si="6"/>
        <v>-3.2062802864201814</v>
      </c>
      <c r="O13" s="315">
        <f>1/(1+'[92]Asumsi I'!$C$3)^(KKF!A13)</f>
        <v>0.50663112117732068</v>
      </c>
      <c r="P13" s="316">
        <f t="shared" ca="1" si="7"/>
        <v>-1.6244013763177974</v>
      </c>
      <c r="Q13" s="316">
        <f t="shared" ca="1" si="9"/>
        <v>-54.491505953336663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25440</v>
      </c>
      <c r="D14" s="316">
        <f t="shared" si="5"/>
        <v>4240</v>
      </c>
      <c r="E14" s="316">
        <f t="shared" si="0"/>
        <v>21200</v>
      </c>
      <c r="F14" s="314"/>
      <c r="G14" s="318">
        <f ca="1">DATA!$D$11/1000000</f>
        <v>1.7939059428000002</v>
      </c>
      <c r="H14" s="318">
        <f>C14*DATA!$D$5/1000000</f>
        <v>27.5801411673547</v>
      </c>
      <c r="I14" s="318">
        <f>(C14*DATA!$D$5*DATA!$D$7)/1000000</f>
        <v>0.62055317626548068</v>
      </c>
      <c r="J14" s="316">
        <f t="shared" ca="1" si="1"/>
        <v>29.99460028642018</v>
      </c>
      <c r="K14" s="314"/>
      <c r="L14" s="316">
        <f>((D14*DATA!$D$23)/1000000)+((E14*DATA!$D$24)/1000000)</f>
        <v>26.788319999999999</v>
      </c>
      <c r="M14" s="316">
        <f t="shared" si="2"/>
        <v>26.788319999999999</v>
      </c>
      <c r="N14" s="316">
        <f t="shared" ca="1" si="6"/>
        <v>-3.2062802864201814</v>
      </c>
      <c r="O14" s="315">
        <f>1/(1+'[92]Asumsi I'!$C$3)^(KKF!A14)</f>
        <v>0.45234921533689343</v>
      </c>
      <c r="P14" s="316">
        <f t="shared" ca="1" si="7"/>
        <v>-1.450358371712319</v>
      </c>
      <c r="Q14" s="316">
        <f t="shared" ca="1" si="9"/>
        <v>-55.941864325048982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25440</v>
      </c>
      <c r="D15" s="316">
        <f t="shared" si="5"/>
        <v>4240</v>
      </c>
      <c r="E15" s="316">
        <f t="shared" si="0"/>
        <v>21200</v>
      </c>
      <c r="F15" s="314"/>
      <c r="G15" s="318">
        <f ca="1">DATA!$D$11/1000000</f>
        <v>1.7939059428000002</v>
      </c>
      <c r="H15" s="318">
        <f>C15*DATA!$D$5/1000000</f>
        <v>27.5801411673547</v>
      </c>
      <c r="I15" s="318">
        <f>(C15*DATA!$D$5*DATA!$D$7)/1000000</f>
        <v>0.62055317626548068</v>
      </c>
      <c r="J15" s="316">
        <f t="shared" ca="1" si="1"/>
        <v>29.99460028642018</v>
      </c>
      <c r="K15" s="314"/>
      <c r="L15" s="316">
        <f>((D15*DATA!$D$23)/1000000)+((E15*DATA!$D$24)/1000000)</f>
        <v>26.788319999999999</v>
      </c>
      <c r="M15" s="316">
        <f t="shared" si="2"/>
        <v>26.788319999999999</v>
      </c>
      <c r="N15" s="316">
        <f t="shared" ca="1" si="6"/>
        <v>-3.2062802864201814</v>
      </c>
      <c r="O15" s="315">
        <f>1/(1+'[92]Asumsi I'!$C$3)^(KKF!A15)</f>
        <v>0.4038832279793691</v>
      </c>
      <c r="P15" s="316">
        <f t="shared" ca="1" si="7"/>
        <v>-1.2949628318859989</v>
      </c>
      <c r="Q15" s="316">
        <f t="shared" ca="1" si="9"/>
        <v>-57.236827156934979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25440</v>
      </c>
      <c r="D16" s="316">
        <f t="shared" si="5"/>
        <v>4240</v>
      </c>
      <c r="E16" s="316">
        <f t="shared" si="0"/>
        <v>21200</v>
      </c>
      <c r="F16" s="314"/>
      <c r="G16" s="318">
        <f ca="1">DATA!$D$11/1000000</f>
        <v>1.7939059428000002</v>
      </c>
      <c r="H16" s="318">
        <f>C16*DATA!$D$5/1000000</f>
        <v>27.5801411673547</v>
      </c>
      <c r="I16" s="318">
        <f>(C16*DATA!$D$5*DATA!$D$7)/1000000</f>
        <v>0.62055317626548068</v>
      </c>
      <c r="J16" s="316">
        <f t="shared" ca="1" si="1"/>
        <v>29.99460028642018</v>
      </c>
      <c r="K16" s="314"/>
      <c r="L16" s="316">
        <f>((D16*DATA!$D$23)/1000000)+((E16*DATA!$D$24)/1000000)</f>
        <v>26.788319999999999</v>
      </c>
      <c r="M16" s="316">
        <f t="shared" si="2"/>
        <v>26.788319999999999</v>
      </c>
      <c r="N16" s="316">
        <f t="shared" ca="1" si="6"/>
        <v>-3.2062802864201814</v>
      </c>
      <c r="O16" s="315">
        <f>1/(1+'[92]Asumsi I'!$C$3)^(KKF!A16)</f>
        <v>0.36061002498157957</v>
      </c>
      <c r="P16" s="316">
        <f t="shared" ca="1" si="7"/>
        <v>-1.1562168141839277</v>
      </c>
      <c r="Q16" s="316">
        <f t="shared" ca="1" si="9"/>
        <v>-58.393043971118907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25440</v>
      </c>
      <c r="D17" s="316">
        <f t="shared" si="5"/>
        <v>4240</v>
      </c>
      <c r="E17" s="316">
        <f t="shared" si="0"/>
        <v>21200</v>
      </c>
      <c r="F17" s="314"/>
      <c r="G17" s="318">
        <f ca="1">DATA!$D$11/1000000</f>
        <v>1.7939059428000002</v>
      </c>
      <c r="H17" s="318">
        <f>C17*DATA!$D$5/1000000</f>
        <v>27.5801411673547</v>
      </c>
      <c r="I17" s="318">
        <f>(C17*DATA!$D$5*DATA!$D$7)/1000000</f>
        <v>0.62055317626548068</v>
      </c>
      <c r="J17" s="316">
        <f t="shared" ca="1" si="1"/>
        <v>29.99460028642018</v>
      </c>
      <c r="K17" s="314"/>
      <c r="L17" s="316">
        <f>((D17*DATA!$D$23)/1000000)+((E17*DATA!$D$24)/1000000)</f>
        <v>26.788319999999999</v>
      </c>
      <c r="M17" s="316">
        <f t="shared" si="2"/>
        <v>26.788319999999999</v>
      </c>
      <c r="N17" s="316">
        <f t="shared" ca="1" si="6"/>
        <v>-3.2062802864201814</v>
      </c>
      <c r="O17" s="315">
        <f>1/(1+'[92]Asumsi I'!$C$3)^(KKF!A17)</f>
        <v>0.32197323659069599</v>
      </c>
      <c r="P17" s="316">
        <f t="shared" ca="1" si="7"/>
        <v>-1.0323364412356495</v>
      </c>
      <c r="Q17" s="316">
        <f t="shared" ca="1" si="9"/>
        <v>-59.425380412354556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25440</v>
      </c>
      <c r="D18" s="316">
        <f t="shared" si="5"/>
        <v>4240</v>
      </c>
      <c r="E18" s="316">
        <f t="shared" si="0"/>
        <v>21200</v>
      </c>
      <c r="F18" s="314"/>
      <c r="G18" s="318">
        <f ca="1">DATA!$D$11/1000000</f>
        <v>1.7939059428000002</v>
      </c>
      <c r="H18" s="318">
        <f>C18*DATA!$D$5/1000000</f>
        <v>27.5801411673547</v>
      </c>
      <c r="I18" s="318">
        <f>(C18*DATA!$D$5*DATA!$D$7)/1000000</f>
        <v>0.62055317626548068</v>
      </c>
      <c r="J18" s="316">
        <f t="shared" ca="1" si="1"/>
        <v>29.99460028642018</v>
      </c>
      <c r="K18" s="314"/>
      <c r="L18" s="316">
        <f>((D18*DATA!$D$23)/1000000)+((E18*DATA!$D$24)/1000000)</f>
        <v>26.788319999999999</v>
      </c>
      <c r="M18" s="316">
        <f t="shared" si="2"/>
        <v>26.788319999999999</v>
      </c>
      <c r="N18" s="316">
        <f t="shared" ca="1" si="6"/>
        <v>-3.2062802864201814</v>
      </c>
      <c r="O18" s="315">
        <f>1/(1+'[92]Asumsi I'!$C$3)^(KKF!A18)</f>
        <v>0.28747610409883567</v>
      </c>
      <c r="P18" s="316">
        <f t="shared" ca="1" si="7"/>
        <v>-0.92172896538897275</v>
      </c>
      <c r="Q18" s="316">
        <f t="shared" ca="1" si="9"/>
        <v>-60.347109377743529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25440</v>
      </c>
      <c r="D19" s="316">
        <f t="shared" si="5"/>
        <v>4240</v>
      </c>
      <c r="E19" s="316">
        <f t="shared" si="0"/>
        <v>21200</v>
      </c>
      <c r="F19" s="314"/>
      <c r="G19" s="318">
        <f ca="1">DATA!$D$11/1000000</f>
        <v>1.7939059428000002</v>
      </c>
      <c r="H19" s="318">
        <f>C19*DATA!$D$5/1000000</f>
        <v>27.5801411673547</v>
      </c>
      <c r="I19" s="318">
        <f>(C19*DATA!$D$5*DATA!$D$7)/1000000</f>
        <v>0.62055317626548068</v>
      </c>
      <c r="J19" s="316">
        <f t="shared" ca="1" si="1"/>
        <v>29.99460028642018</v>
      </c>
      <c r="K19" s="314"/>
      <c r="L19" s="316">
        <f>((D19*DATA!$D$23)/1000000)+((E19*DATA!$D$24)/1000000)</f>
        <v>26.788319999999999</v>
      </c>
      <c r="M19" s="316">
        <f t="shared" si="2"/>
        <v>26.788319999999999</v>
      </c>
      <c r="N19" s="316">
        <f t="shared" ca="1" si="6"/>
        <v>-3.2062802864201814</v>
      </c>
      <c r="O19" s="315">
        <f>1/(1+'[92]Asumsi I'!$C$3)^(KKF!A19)</f>
        <v>0.25667509294538904</v>
      </c>
      <c r="P19" s="316">
        <f t="shared" ca="1" si="7"/>
        <v>-0.82297229052586862</v>
      </c>
      <c r="Q19" s="316">
        <f t="shared" ca="1" si="9"/>
        <v>-61.170081668269397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25440</v>
      </c>
      <c r="D20" s="316">
        <f t="shared" si="5"/>
        <v>4240</v>
      </c>
      <c r="E20" s="316">
        <f t="shared" si="0"/>
        <v>21200</v>
      </c>
      <c r="F20" s="314"/>
      <c r="G20" s="318">
        <f ca="1">DATA!$D$11/1000000</f>
        <v>1.7939059428000002</v>
      </c>
      <c r="H20" s="318">
        <f>C20*DATA!$D$5/1000000</f>
        <v>27.5801411673547</v>
      </c>
      <c r="I20" s="318">
        <f>(C20*DATA!$D$5*DATA!$D$7)/1000000</f>
        <v>0.62055317626548068</v>
      </c>
      <c r="J20" s="316">
        <f t="shared" ca="1" si="1"/>
        <v>29.99460028642018</v>
      </c>
      <c r="K20" s="314"/>
      <c r="L20" s="316">
        <f>((D20*DATA!$D$23)/1000000)+((E20*DATA!$D$24)/1000000)</f>
        <v>26.788319999999999</v>
      </c>
      <c r="M20" s="316">
        <f t="shared" si="2"/>
        <v>26.788319999999999</v>
      </c>
      <c r="N20" s="316">
        <f t="shared" ca="1" si="6"/>
        <v>-3.2062802864201814</v>
      </c>
      <c r="O20" s="315">
        <f>1/(1+'[92]Asumsi I'!$C$3)^(KKF!A20)</f>
        <v>0.22917419012981158</v>
      </c>
      <c r="P20" s="316">
        <f t="shared" ca="1" si="7"/>
        <v>-0.73479668796952535</v>
      </c>
      <c r="Q20" s="316">
        <f t="shared" ca="1" si="9"/>
        <v>-61.904878356238925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25440</v>
      </c>
      <c r="D21" s="316">
        <f t="shared" si="5"/>
        <v>4240</v>
      </c>
      <c r="E21" s="316">
        <f t="shared" si="0"/>
        <v>21200</v>
      </c>
      <c r="F21" s="314"/>
      <c r="G21" s="318">
        <f ca="1">DATA!$D$11/1000000</f>
        <v>1.7939059428000002</v>
      </c>
      <c r="H21" s="318">
        <f>C21*DATA!$D$5/1000000</f>
        <v>27.5801411673547</v>
      </c>
      <c r="I21" s="318">
        <f>(C21*DATA!$D$5*DATA!$D$7)/1000000</f>
        <v>0.62055317626548068</v>
      </c>
      <c r="J21" s="316">
        <f t="shared" ca="1" si="1"/>
        <v>29.99460028642018</v>
      </c>
      <c r="K21" s="314"/>
      <c r="L21" s="316">
        <f>((D21*DATA!$D$23)/1000000)+((E21*DATA!$D$24)/1000000)</f>
        <v>26.788319999999999</v>
      </c>
      <c r="M21" s="316">
        <f t="shared" si="2"/>
        <v>26.788319999999999</v>
      </c>
      <c r="N21" s="316">
        <f t="shared" ca="1" si="6"/>
        <v>-3.2062802864201814</v>
      </c>
      <c r="O21" s="315">
        <f>1/(1+'[92]Asumsi I'!$C$3)^(KKF!A21)</f>
        <v>0.20461981261590317</v>
      </c>
      <c r="P21" s="316">
        <f t="shared" ca="1" si="7"/>
        <v>-0.65606847140136182</v>
      </c>
      <c r="Q21" s="316">
        <f t="shared" ca="1" si="9"/>
        <v>-62.560946827640286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25440</v>
      </c>
      <c r="D22" s="316">
        <f t="shared" si="5"/>
        <v>4240</v>
      </c>
      <c r="E22" s="316">
        <f t="shared" si="0"/>
        <v>21200</v>
      </c>
      <c r="F22" s="314"/>
      <c r="G22" s="318">
        <f ca="1">DATA!$D$11/1000000</f>
        <v>1.7939059428000002</v>
      </c>
      <c r="H22" s="318">
        <f>C22*DATA!$D$5/1000000</f>
        <v>27.5801411673547</v>
      </c>
      <c r="I22" s="318">
        <f>(C22*DATA!$D$5*DATA!$D$7)/1000000</f>
        <v>0.62055317626548068</v>
      </c>
      <c r="J22" s="316">
        <f t="shared" ca="1" si="1"/>
        <v>29.99460028642018</v>
      </c>
      <c r="K22" s="314"/>
      <c r="L22" s="316">
        <f>((D22*DATA!$D$23)/1000000)+((E22*DATA!$D$24)/1000000)</f>
        <v>26.788319999999999</v>
      </c>
      <c r="M22" s="316">
        <f t="shared" si="2"/>
        <v>26.788319999999999</v>
      </c>
      <c r="N22" s="316">
        <f t="shared" ca="1" si="6"/>
        <v>-3.2062802864201814</v>
      </c>
      <c r="O22" s="315">
        <f>1/(1+'[92]Asumsi I'!$C$3)^(KKF!A22)</f>
        <v>0.18269626126419927</v>
      </c>
      <c r="P22" s="316">
        <f t="shared" ca="1" si="7"/>
        <v>-0.58577542089407308</v>
      </c>
      <c r="Q22" s="316">
        <f t="shared" ca="1" si="9"/>
        <v>-63.14672224853436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25440</v>
      </c>
      <c r="D23" s="316">
        <f t="shared" si="5"/>
        <v>4240</v>
      </c>
      <c r="E23" s="316">
        <f t="shared" si="0"/>
        <v>21200</v>
      </c>
      <c r="F23" s="314"/>
      <c r="G23" s="318">
        <f ca="1">DATA!$D$11/1000000</f>
        <v>1.7939059428000002</v>
      </c>
      <c r="H23" s="318">
        <f>C23*DATA!$D$5/1000000</f>
        <v>27.5801411673547</v>
      </c>
      <c r="I23" s="318">
        <f>(C23*DATA!$D$5*DATA!$D$7)/1000000</f>
        <v>0.62055317626548068</v>
      </c>
      <c r="J23" s="316">
        <f t="shared" ca="1" si="1"/>
        <v>29.99460028642018</v>
      </c>
      <c r="K23" s="314"/>
      <c r="L23" s="316">
        <f>((D23*DATA!$D$23)/1000000)+((E23*DATA!$D$24)/1000000)</f>
        <v>26.788319999999999</v>
      </c>
      <c r="M23" s="316">
        <f t="shared" si="2"/>
        <v>26.788319999999999</v>
      </c>
      <c r="N23" s="316">
        <f t="shared" ca="1" si="6"/>
        <v>-3.2062802864201814</v>
      </c>
      <c r="O23" s="315">
        <f>1/(1+'[92]Asumsi I'!$C$3)^(KKF!A23)</f>
        <v>0.16312166184303503</v>
      </c>
      <c r="P23" s="316">
        <f t="shared" ca="1" si="7"/>
        <v>-0.52301376865542237</v>
      </c>
      <c r="Q23" s="316">
        <f t="shared" ca="1" si="9"/>
        <v>-63.669736017189784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25440</v>
      </c>
      <c r="D24" s="316">
        <f t="shared" si="5"/>
        <v>4240</v>
      </c>
      <c r="E24" s="316">
        <f t="shared" si="0"/>
        <v>21200</v>
      </c>
      <c r="F24" s="314"/>
      <c r="G24" s="318">
        <f ca="1">DATA!$D$11/1000000</f>
        <v>1.7939059428000002</v>
      </c>
      <c r="H24" s="318">
        <f>C24*DATA!$D$5/1000000</f>
        <v>27.5801411673547</v>
      </c>
      <c r="I24" s="318">
        <f>(C24*DATA!$D$5*DATA!$D$7)/1000000</f>
        <v>0.62055317626548068</v>
      </c>
      <c r="J24" s="316">
        <f t="shared" ca="1" si="1"/>
        <v>29.99460028642018</v>
      </c>
      <c r="K24" s="314"/>
      <c r="L24" s="316">
        <f>((D24*DATA!$D$23)/1000000)+((E24*DATA!$D$24)/1000000)</f>
        <v>26.788319999999999</v>
      </c>
      <c r="M24" s="316">
        <f t="shared" si="2"/>
        <v>26.788319999999999</v>
      </c>
      <c r="N24" s="316">
        <f t="shared" ca="1" si="6"/>
        <v>-3.2062802864201814</v>
      </c>
      <c r="O24" s="315">
        <f>1/(1+'[92]Asumsi I'!$C$3)^(KKF!A24)</f>
        <v>0.14564434093128129</v>
      </c>
      <c r="P24" s="316">
        <f t="shared" ca="1" si="7"/>
        <v>-0.4669765791566271</v>
      </c>
      <c r="Q24" s="316">
        <f t="shared" ca="1" si="9"/>
        <v>-64.136712596346413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25440</v>
      </c>
      <c r="D25" s="316">
        <f t="shared" si="5"/>
        <v>4240</v>
      </c>
      <c r="E25" s="316">
        <f t="shared" si="0"/>
        <v>21200</v>
      </c>
      <c r="F25" s="314"/>
      <c r="G25" s="318">
        <f ca="1">DATA!$D$11/1000000</f>
        <v>1.7939059428000002</v>
      </c>
      <c r="H25" s="318">
        <f>C25*DATA!$D$5/1000000</f>
        <v>27.5801411673547</v>
      </c>
      <c r="I25" s="318">
        <f>(C25*DATA!$D$5*DATA!$D$7)/1000000</f>
        <v>0.62055317626548068</v>
      </c>
      <c r="J25" s="316">
        <f t="shared" ca="1" si="1"/>
        <v>29.99460028642018</v>
      </c>
      <c r="K25" s="314"/>
      <c r="L25" s="316">
        <f>((D25*DATA!$D$23)/1000000)+((E25*DATA!$D$24)/1000000)</f>
        <v>26.788319999999999</v>
      </c>
      <c r="M25" s="316">
        <f t="shared" si="2"/>
        <v>26.788319999999999</v>
      </c>
      <c r="N25" s="316">
        <f t="shared" ca="1" si="6"/>
        <v>-3.2062802864201814</v>
      </c>
      <c r="O25" s="315">
        <f>1/(1+'[92]Asumsi I'!$C$3)^(KKF!A25)</f>
        <v>0.13003959011721541</v>
      </c>
      <c r="P25" s="316">
        <f t="shared" ca="1" si="7"/>
        <v>-0.41694337424698841</v>
      </c>
      <c r="Q25" s="316">
        <f t="shared" ca="1" si="9"/>
        <v>-64.553655970593397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25440</v>
      </c>
      <c r="D26" s="316">
        <f t="shared" si="5"/>
        <v>4240</v>
      </c>
      <c r="E26" s="316">
        <f t="shared" si="0"/>
        <v>21200</v>
      </c>
      <c r="F26" s="314"/>
      <c r="G26" s="318">
        <f ca="1">DATA!$D$11/1000000</f>
        <v>1.7939059428000002</v>
      </c>
      <c r="H26" s="318">
        <f>C26*DATA!$D$5/1000000</f>
        <v>27.5801411673547</v>
      </c>
      <c r="I26" s="318">
        <f>(C26*DATA!$D$5*DATA!$D$7)/1000000</f>
        <v>0.62055317626548068</v>
      </c>
      <c r="J26" s="316">
        <f t="shared" ca="1" si="1"/>
        <v>29.99460028642018</v>
      </c>
      <c r="K26" s="314"/>
      <c r="L26" s="316">
        <f>((D26*DATA!$D$23)/1000000)+((E26*DATA!$D$24)/1000000)</f>
        <v>26.788319999999999</v>
      </c>
      <c r="M26" s="316">
        <f t="shared" si="2"/>
        <v>26.788319999999999</v>
      </c>
      <c r="N26" s="316">
        <f t="shared" ca="1" si="6"/>
        <v>-3.2062802864201814</v>
      </c>
      <c r="O26" s="315">
        <f>1/(1+'[92]Asumsi I'!$C$3)^(KKF!A26)</f>
        <v>0.1161067768903709</v>
      </c>
      <c r="P26" s="316">
        <f t="shared" ca="1" si="7"/>
        <v>-0.37227086986338248</v>
      </c>
      <c r="Q26" s="316">
        <f t="shared" ca="1" si="9"/>
        <v>-64.925926840456782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25440</v>
      </c>
      <c r="D27" s="316">
        <f t="shared" si="5"/>
        <v>4240</v>
      </c>
      <c r="E27" s="316">
        <f t="shared" si="0"/>
        <v>21200</v>
      </c>
      <c r="F27" s="314"/>
      <c r="G27" s="318">
        <f ca="1">DATA!$D$11/1000000</f>
        <v>1.7939059428000002</v>
      </c>
      <c r="H27" s="318">
        <f>C27*DATA!$D$5/1000000</f>
        <v>27.5801411673547</v>
      </c>
      <c r="I27" s="318">
        <f>(C27*DATA!$D$5*DATA!$D$7)/1000000</f>
        <v>0.62055317626548068</v>
      </c>
      <c r="J27" s="316">
        <f t="shared" ca="1" si="1"/>
        <v>29.99460028642018</v>
      </c>
      <c r="K27" s="314"/>
      <c r="L27" s="316">
        <f>((D27*DATA!$D$23)/1000000)+((E27*DATA!$D$24)/1000000)</f>
        <v>26.788319999999999</v>
      </c>
      <c r="M27" s="316">
        <f t="shared" si="2"/>
        <v>26.788319999999999</v>
      </c>
      <c r="N27" s="316">
        <f t="shared" ca="1" si="6"/>
        <v>-3.2062802864201814</v>
      </c>
      <c r="O27" s="315">
        <f>1/(1+'[92]Asumsi I'!$C$3)^(KKF!A27)</f>
        <v>0.1036667650806883</v>
      </c>
      <c r="P27" s="316">
        <f t="shared" ca="1" si="7"/>
        <v>-0.33238470523516295</v>
      </c>
      <c r="Q27" s="316">
        <f t="shared" ca="1" si="9"/>
        <v>-65.258311545691939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25440</v>
      </c>
      <c r="D28" s="316">
        <f t="shared" si="5"/>
        <v>4240</v>
      </c>
      <c r="E28" s="316">
        <f t="shared" si="0"/>
        <v>21200</v>
      </c>
      <c r="F28" s="314"/>
      <c r="G28" s="318">
        <f ca="1">DATA!$D$11/1000000</f>
        <v>1.7939059428000002</v>
      </c>
      <c r="H28" s="318">
        <f>C28*DATA!$D$5/1000000</f>
        <v>27.5801411673547</v>
      </c>
      <c r="I28" s="318">
        <f>(C28*DATA!$D$5*DATA!$D$7)/1000000</f>
        <v>0.62055317626548068</v>
      </c>
      <c r="J28" s="316">
        <f t="shared" ca="1" si="1"/>
        <v>29.99460028642018</v>
      </c>
      <c r="K28" s="314"/>
      <c r="L28" s="316">
        <f>((D28*DATA!$D$23)/1000000)+((E28*DATA!$D$24)/1000000)</f>
        <v>26.788319999999999</v>
      </c>
      <c r="M28" s="316">
        <f t="shared" si="2"/>
        <v>26.788319999999999</v>
      </c>
      <c r="N28" s="316">
        <f t="shared" ca="1" si="6"/>
        <v>-3.2062802864201814</v>
      </c>
      <c r="O28" s="315">
        <f>1/(1+'[92]Asumsi I'!$C$3)^(KKF!A28)</f>
        <v>9.2559611679185971E-2</v>
      </c>
      <c r="P28" s="316">
        <f t="shared" ca="1" si="7"/>
        <v>-0.29677205824568115</v>
      </c>
      <c r="Q28" s="316">
        <f t="shared" ca="1" si="9"/>
        <v>-65.555083603937618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25440</v>
      </c>
      <c r="D29" s="316">
        <f t="shared" si="5"/>
        <v>4240</v>
      </c>
      <c r="E29" s="316">
        <f t="shared" si="0"/>
        <v>21200</v>
      </c>
      <c r="F29" s="314"/>
      <c r="G29" s="318">
        <f ca="1">DATA!$D$11/1000000</f>
        <v>1.7939059428000002</v>
      </c>
      <c r="H29" s="318">
        <f>C29*DATA!$D$5/1000000</f>
        <v>27.5801411673547</v>
      </c>
      <c r="I29" s="318">
        <f>(C29*DATA!$D$5*DATA!$D$7)/1000000</f>
        <v>0.62055317626548068</v>
      </c>
      <c r="J29" s="316">
        <f t="shared" ca="1" si="1"/>
        <v>29.99460028642018</v>
      </c>
      <c r="K29" s="314"/>
      <c r="L29" s="316">
        <f>((D29*DATA!$D$23)/1000000)+((E29*DATA!$D$24)/1000000)</f>
        <v>26.788319999999999</v>
      </c>
      <c r="M29" s="316">
        <f t="shared" si="2"/>
        <v>26.788319999999999</v>
      </c>
      <c r="N29" s="316">
        <f t="shared" ca="1" si="6"/>
        <v>-3.2062802864201814</v>
      </c>
      <c r="O29" s="315">
        <f>1/(1+'[92]Asumsi I'!$C$3)^(KKF!A29)</f>
        <v>8.2642510427844609E-2</v>
      </c>
      <c r="P29" s="316">
        <f t="shared" ca="1" si="7"/>
        <v>-0.26497505200507243</v>
      </c>
      <c r="Q29" s="316">
        <f t="shared" ca="1" si="9"/>
        <v>-65.820058655942688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25440</v>
      </c>
      <c r="D30" s="316">
        <f t="shared" si="5"/>
        <v>4240</v>
      </c>
      <c r="E30" s="316">
        <f t="shared" si="0"/>
        <v>21200</v>
      </c>
      <c r="F30" s="314"/>
      <c r="G30" s="318">
        <f ca="1">DATA!$D$11/1000000</f>
        <v>1.7939059428000002</v>
      </c>
      <c r="H30" s="318">
        <f>C30*DATA!$D$5/1000000</f>
        <v>27.5801411673547</v>
      </c>
      <c r="I30" s="318">
        <f>(C30*DATA!$D$5*DATA!$D$7)/1000000</f>
        <v>0.62055317626548068</v>
      </c>
      <c r="J30" s="316">
        <f t="shared" ca="1" si="1"/>
        <v>29.99460028642018</v>
      </c>
      <c r="K30" s="314"/>
      <c r="L30" s="316">
        <f>((D30*DATA!$D$23)/1000000)+((E30*DATA!$D$24)/1000000)</f>
        <v>26.788319999999999</v>
      </c>
      <c r="M30" s="316">
        <f t="shared" si="2"/>
        <v>26.788319999999999</v>
      </c>
      <c r="N30" s="316">
        <f t="shared" ca="1" si="6"/>
        <v>-3.2062802864201814</v>
      </c>
      <c r="O30" s="315">
        <f>1/(1+'[92]Asumsi I'!$C$3)^(KKF!A30)</f>
        <v>7.3787955739146982E-2</v>
      </c>
      <c r="P30" s="316">
        <f t="shared" ca="1" si="7"/>
        <v>-0.23658486786167185</v>
      </c>
      <c r="Q30" s="316">
        <f t="shared" ca="1" si="9"/>
        <v>-66.056643523804354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25440</v>
      </c>
      <c r="D31" s="316">
        <f t="shared" si="5"/>
        <v>4240</v>
      </c>
      <c r="E31" s="316">
        <f t="shared" si="0"/>
        <v>21200</v>
      </c>
      <c r="F31" s="314"/>
      <c r="G31" s="318">
        <f ca="1">DATA!$D$11/1000000</f>
        <v>1.7939059428000002</v>
      </c>
      <c r="H31" s="318">
        <f>C31*DATA!$D$5/1000000</f>
        <v>27.5801411673547</v>
      </c>
      <c r="I31" s="318">
        <f>(C31*DATA!$D$5*DATA!$D$7)/1000000</f>
        <v>0.62055317626548068</v>
      </c>
      <c r="J31" s="316">
        <f t="shared" ca="1" si="1"/>
        <v>29.99460028642018</v>
      </c>
      <c r="K31" s="314"/>
      <c r="L31" s="316">
        <f>((D31*DATA!$D$23)/1000000)+((E31*DATA!$D$24)/1000000)</f>
        <v>26.788319999999999</v>
      </c>
      <c r="M31" s="316">
        <f t="shared" si="2"/>
        <v>26.788319999999999</v>
      </c>
      <c r="N31" s="316">
        <f t="shared" ca="1" si="6"/>
        <v>-3.2062802864201814</v>
      </c>
      <c r="O31" s="315">
        <f>1/(1+'[92]Asumsi I'!$C$3)^(KKF!A31)</f>
        <v>6.5882103338524081E-2</v>
      </c>
      <c r="P31" s="316">
        <f t="shared" ca="1" si="7"/>
        <v>-0.21123648916220697</v>
      </c>
      <c r="Q31" s="316">
        <f ca="1">Q30+P31</f>
        <v>-66.267880012966558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25440</v>
      </c>
      <c r="D32" s="316">
        <f t="shared" si="5"/>
        <v>4240</v>
      </c>
      <c r="E32" s="316">
        <f t="shared" si="0"/>
        <v>21200</v>
      </c>
      <c r="F32" s="314"/>
      <c r="G32" s="318">
        <f ca="1">DATA!$D$11/1000000</f>
        <v>1.7939059428000002</v>
      </c>
      <c r="H32" s="318">
        <f>C32*DATA!$D$5/1000000</f>
        <v>27.5801411673547</v>
      </c>
      <c r="I32" s="318">
        <f>(C32*DATA!$D$5*DATA!$D$7)/1000000</f>
        <v>0.62055317626548068</v>
      </c>
      <c r="J32" s="316">
        <f t="shared" ca="1" si="1"/>
        <v>29.99460028642018</v>
      </c>
      <c r="K32" s="314"/>
      <c r="L32" s="316">
        <f>((D32*DATA!$D$23)/1000000)+((E32*DATA!$D$24)/1000000)</f>
        <v>26.788319999999999</v>
      </c>
      <c r="M32" s="316">
        <f t="shared" si="2"/>
        <v>26.788319999999999</v>
      </c>
      <c r="N32" s="316">
        <f t="shared" ca="1" si="6"/>
        <v>-3.2062802864201814</v>
      </c>
      <c r="O32" s="315">
        <f>1/(1+'[92]Asumsi I'!$C$3)^(KKF!A32)</f>
        <v>5.8823306552253637E-2</v>
      </c>
      <c r="P32" s="316">
        <f t="shared" ca="1" si="7"/>
        <v>-0.18860400818054193</v>
      </c>
      <c r="Q32" s="316">
        <f ca="1">Q31+P32</f>
        <v>-66.456484021147105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4" t="s">
        <v>1374</v>
      </c>
      <c r="G33" s="614"/>
      <c r="H33" s="614"/>
      <c r="I33" s="324"/>
      <c r="J33" s="325">
        <f ca="1">SUM(J7:J32)</f>
        <v>864.85478886298824</v>
      </c>
      <c r="K33" s="614" t="s">
        <v>1375</v>
      </c>
      <c r="L33" s="614"/>
      <c r="M33" s="325">
        <f>SUM(M7:M32)</f>
        <v>743.3886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-35.863920627747049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0.85955308286761289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-59.336146447452755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8" priority="1" stopIfTrue="1" operator="greaterThanOrEqual">
      <formula>$F$7</formula>
    </cfRule>
    <cfRule type="cellIs" dxfId="17" priority="2" stopIfTrue="1" operator="lessThan">
      <formula>$F$7</formula>
    </cfRule>
  </conditionalFormatting>
  <conditionalFormatting sqref="Q7:Q32">
    <cfRule type="cellIs" dxfId="16" priority="3" operator="lessThan">
      <formula>0</formula>
    </cfRule>
    <cfRule type="cellIs" dxfId="15" priority="4" operator="lessThan">
      <formula>0</formula>
    </cfRule>
    <cfRule type="cellIs" dxfId="14" priority="5" operator="lessThan">
      <formula>-6395.81</formula>
    </cfRule>
    <cfRule type="cellIs" dxfId="13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C1:AD55"/>
  <sheetViews>
    <sheetView showGridLines="0" view="pageBreakPreview" topLeftCell="A15" zoomScale="115" zoomScaleNormal="115" zoomScaleSheetLayoutView="115" workbookViewId="0">
      <selection activeCell="I42" sqref="I42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46" t="s">
        <v>1439</v>
      </c>
      <c r="X2" s="647"/>
      <c r="Y2" s="647"/>
      <c r="Z2" s="647"/>
      <c r="AA2" s="647"/>
      <c r="AB2" s="647"/>
      <c r="AC2" s="647"/>
      <c r="AD2" s="648"/>
    </row>
    <row r="3" spans="3:30">
      <c r="C3" s="238"/>
      <c r="W3" s="649"/>
      <c r="X3" s="650"/>
      <c r="Y3" s="650"/>
      <c r="Z3" s="650"/>
      <c r="AA3" s="650"/>
      <c r="AB3" s="650"/>
      <c r="AC3" s="650"/>
      <c r="AD3" s="651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2" t="s">
        <v>990</v>
      </c>
      <c r="Y5" s="652"/>
      <c r="Z5" s="652"/>
      <c r="AA5" s="652" t="s">
        <v>988</v>
      </c>
      <c r="AB5" s="652"/>
      <c r="AC5" s="652" t="s">
        <v>989</v>
      </c>
      <c r="AD5" s="653"/>
    </row>
    <row r="6" spans="3:30">
      <c r="C6" s="238"/>
      <c r="W6" s="241">
        <v>1</v>
      </c>
      <c r="X6" s="652" t="s">
        <v>993</v>
      </c>
      <c r="Y6" s="652"/>
      <c r="Z6" s="652"/>
      <c r="AA6" s="652"/>
      <c r="AB6" s="652"/>
      <c r="AC6" s="652"/>
      <c r="AD6" s="653"/>
    </row>
    <row r="7" spans="3:30">
      <c r="C7" s="238"/>
      <c r="E7" s="488" t="s">
        <v>1631</v>
      </c>
      <c r="W7" s="241">
        <v>2</v>
      </c>
      <c r="X7" s="652" t="s">
        <v>994</v>
      </c>
      <c r="Y7" s="652"/>
      <c r="Z7" s="652"/>
      <c r="AA7" s="652"/>
      <c r="AB7" s="652"/>
      <c r="AC7" s="652"/>
      <c r="AD7" s="653"/>
    </row>
    <row r="8" spans="3:30">
      <c r="C8" s="238"/>
      <c r="W8" s="241">
        <v>3</v>
      </c>
      <c r="X8" s="652" t="s">
        <v>995</v>
      </c>
      <c r="Y8" s="652"/>
      <c r="Z8" s="652"/>
      <c r="AA8" s="652"/>
      <c r="AB8" s="652"/>
      <c r="AC8" s="652"/>
      <c r="AD8" s="653"/>
    </row>
    <row r="9" spans="3:30">
      <c r="C9" s="238"/>
      <c r="W9" s="241">
        <v>4</v>
      </c>
      <c r="X9" s="652" t="s">
        <v>996</v>
      </c>
      <c r="Y9" s="652"/>
      <c r="Z9" s="652"/>
      <c r="AA9" s="652"/>
      <c r="AB9" s="652"/>
      <c r="AC9" s="652"/>
      <c r="AD9" s="653"/>
    </row>
    <row r="10" spans="3:30">
      <c r="C10" s="238"/>
      <c r="W10" s="241">
        <v>5</v>
      </c>
      <c r="X10" s="652" t="s">
        <v>997</v>
      </c>
      <c r="Y10" s="652"/>
      <c r="Z10" s="652"/>
      <c r="AA10" s="652"/>
      <c r="AB10" s="652"/>
      <c r="AC10" s="652"/>
      <c r="AD10" s="653"/>
    </row>
    <row r="11" spans="3:30">
      <c r="C11" s="238"/>
      <c r="W11" s="241">
        <v>6</v>
      </c>
      <c r="X11" s="652" t="s">
        <v>998</v>
      </c>
      <c r="Y11" s="652"/>
      <c r="Z11" s="652"/>
      <c r="AA11" s="652"/>
      <c r="AB11" s="652"/>
      <c r="AC11" s="652"/>
      <c r="AD11" s="653"/>
    </row>
    <row r="12" spans="3:30">
      <c r="C12" s="238"/>
      <c r="W12" s="241">
        <v>7</v>
      </c>
      <c r="X12" s="652" t="s">
        <v>999</v>
      </c>
      <c r="Y12" s="652"/>
      <c r="Z12" s="652"/>
      <c r="AA12" s="652"/>
      <c r="AB12" s="652"/>
      <c r="AC12" s="652"/>
      <c r="AD12" s="653"/>
    </row>
    <row r="13" spans="3:30" ht="12.75" customHeight="1">
      <c r="C13" s="238"/>
      <c r="W13" s="241">
        <v>8</v>
      </c>
      <c r="X13" s="652" t="s">
        <v>1000</v>
      </c>
      <c r="Y13" s="652"/>
      <c r="Z13" s="652"/>
      <c r="AA13" s="652"/>
      <c r="AB13" s="652"/>
      <c r="AC13" s="652"/>
      <c r="AD13" s="653"/>
    </row>
    <row r="14" spans="3:30">
      <c r="C14" s="238"/>
      <c r="W14" s="241">
        <v>9</v>
      </c>
      <c r="X14" s="652" t="s">
        <v>1001</v>
      </c>
      <c r="Y14" s="652"/>
      <c r="Z14" s="652"/>
      <c r="AA14" s="652"/>
      <c r="AB14" s="652"/>
      <c r="AC14" s="652"/>
      <c r="AD14" s="653"/>
    </row>
    <row r="15" spans="3:30">
      <c r="C15" s="238"/>
      <c r="W15" s="241">
        <v>10</v>
      </c>
      <c r="X15" s="652" t="s">
        <v>1010</v>
      </c>
      <c r="Y15" s="652"/>
      <c r="Z15" s="652"/>
      <c r="AA15" s="652"/>
      <c r="AB15" s="652"/>
      <c r="AC15" s="652"/>
      <c r="AD15" s="653"/>
    </row>
    <row r="16" spans="3:30">
      <c r="C16" s="238"/>
      <c r="W16" s="241">
        <v>11</v>
      </c>
      <c r="X16" s="652" t="s">
        <v>1455</v>
      </c>
      <c r="Y16" s="652"/>
      <c r="Z16" s="652"/>
      <c r="AA16" s="652"/>
      <c r="AB16" s="652"/>
      <c r="AC16" s="652"/>
      <c r="AD16" s="653"/>
    </row>
    <row r="17" spans="3:30">
      <c r="C17" s="238"/>
      <c r="S17" s="242"/>
      <c r="W17" s="241">
        <v>12</v>
      </c>
      <c r="X17" s="652" t="s">
        <v>1011</v>
      </c>
      <c r="Y17" s="652"/>
      <c r="Z17" s="652"/>
      <c r="AA17" s="652"/>
      <c r="AB17" s="652"/>
      <c r="AC17" s="652"/>
      <c r="AD17" s="653"/>
    </row>
    <row r="18" spans="3:30">
      <c r="C18" s="243"/>
      <c r="D18" s="244"/>
      <c r="E18" s="244"/>
      <c r="W18" s="241">
        <v>13</v>
      </c>
      <c r="X18" s="652"/>
      <c r="Y18" s="652"/>
      <c r="Z18" s="652"/>
      <c r="AA18" s="652"/>
      <c r="AB18" s="652"/>
      <c r="AC18" s="652"/>
      <c r="AD18" s="653"/>
    </row>
    <row r="19" spans="3:30">
      <c r="C19" s="238"/>
      <c r="W19" s="245"/>
      <c r="X19" s="669"/>
      <c r="Y19" s="669"/>
      <c r="Z19" s="669"/>
      <c r="AA19" s="669"/>
      <c r="AB19" s="669"/>
      <c r="AC19" s="669"/>
      <c r="AD19" s="670"/>
    </row>
    <row r="20" spans="3:30">
      <c r="C20" s="238"/>
      <c r="W20" s="654" t="s">
        <v>992</v>
      </c>
      <c r="X20" s="655"/>
      <c r="Y20" s="655"/>
      <c r="Z20" s="655"/>
      <c r="AA20" s="655"/>
      <c r="AB20" s="655"/>
      <c r="AC20" s="655"/>
      <c r="AD20" s="656"/>
    </row>
    <row r="21" spans="3:30">
      <c r="C21" s="238"/>
      <c r="W21" s="657" t="s">
        <v>985</v>
      </c>
      <c r="X21" s="658"/>
      <c r="Y21" s="658"/>
      <c r="Z21" s="659"/>
      <c r="AA21" s="660" t="s">
        <v>986</v>
      </c>
      <c r="AB21" s="661"/>
      <c r="AC21" s="661"/>
      <c r="AD21" s="662"/>
    </row>
    <row r="22" spans="3:30">
      <c r="C22" s="238"/>
      <c r="W22" s="663"/>
      <c r="X22" s="664"/>
      <c r="Y22" s="490"/>
      <c r="Z22" s="491"/>
      <c r="AA22" s="665"/>
      <c r="AB22" s="666"/>
      <c r="AC22" s="248"/>
      <c r="AD22" s="249"/>
    </row>
    <row r="23" spans="3:30">
      <c r="C23" s="238"/>
      <c r="W23" s="663"/>
      <c r="X23" s="664"/>
      <c r="Y23" s="490"/>
      <c r="Z23" s="491"/>
      <c r="AA23" s="667"/>
      <c r="AB23" s="668"/>
      <c r="AC23" s="248"/>
      <c r="AD23" s="249"/>
    </row>
    <row r="24" spans="3:30">
      <c r="C24" s="238"/>
      <c r="W24" s="673"/>
      <c r="X24" s="674"/>
      <c r="Y24" s="246"/>
      <c r="Z24" s="247"/>
      <c r="AA24" s="675"/>
      <c r="AB24" s="676"/>
      <c r="AC24" s="248"/>
      <c r="AD24" s="249"/>
    </row>
    <row r="25" spans="3:30">
      <c r="C25" s="238"/>
      <c r="W25" s="673"/>
      <c r="X25" s="674"/>
      <c r="Y25" s="246"/>
      <c r="Z25" s="247"/>
      <c r="AA25" s="667"/>
      <c r="AB25" s="668"/>
      <c r="AC25" s="248"/>
      <c r="AD25" s="249"/>
    </row>
    <row r="26" spans="3:30">
      <c r="C26" s="238"/>
      <c r="W26" s="478"/>
      <c r="X26" s="479"/>
      <c r="Y26" s="246"/>
      <c r="Z26" s="247"/>
      <c r="AA26" s="667"/>
      <c r="AB26" s="668"/>
      <c r="AC26" s="248"/>
      <c r="AD26" s="249"/>
    </row>
    <row r="27" spans="3:30">
      <c r="C27" s="238"/>
      <c r="W27" s="478"/>
      <c r="X27" s="479"/>
      <c r="Y27" s="246"/>
      <c r="Z27" s="247"/>
      <c r="AA27" s="671"/>
      <c r="AB27" s="672"/>
      <c r="AC27" s="248"/>
      <c r="AD27" s="249"/>
    </row>
    <row r="28" spans="3:30">
      <c r="C28" s="238"/>
      <c r="W28" s="478"/>
      <c r="X28" s="479"/>
      <c r="Y28" s="246"/>
      <c r="Z28" s="247"/>
      <c r="AA28" s="671"/>
      <c r="AB28" s="672"/>
      <c r="AC28" s="248"/>
      <c r="AD28" s="249"/>
    </row>
    <row r="29" spans="3:30">
      <c r="C29" s="238"/>
      <c r="W29" s="478"/>
      <c r="X29" s="479"/>
      <c r="Y29" s="246"/>
      <c r="Z29" s="247"/>
      <c r="AA29" s="671"/>
      <c r="AB29" s="672"/>
      <c r="AC29" s="248"/>
      <c r="AD29" s="249"/>
    </row>
    <row r="30" spans="3:30" ht="11.25" customHeight="1">
      <c r="C30" s="238"/>
      <c r="W30" s="480"/>
      <c r="X30" s="481"/>
      <c r="Y30" s="246"/>
      <c r="Z30" s="247"/>
      <c r="AA30" s="671"/>
      <c r="AB30" s="672"/>
      <c r="AC30" s="248"/>
      <c r="AD30" s="249"/>
    </row>
    <row r="31" spans="3:30">
      <c r="C31" s="238"/>
      <c r="U31" s="250"/>
      <c r="W31" s="478"/>
      <c r="X31" s="479"/>
      <c r="Y31" s="246"/>
      <c r="Z31" s="247"/>
      <c r="AA31" s="671"/>
      <c r="AB31" s="672"/>
      <c r="AC31" s="248"/>
      <c r="AD31" s="249"/>
    </row>
    <row r="32" spans="3:30">
      <c r="C32" s="238"/>
      <c r="U32" s="250"/>
      <c r="W32" s="478"/>
      <c r="X32" s="479"/>
      <c r="Y32" s="246"/>
      <c r="Z32" s="247"/>
      <c r="AA32" s="671"/>
      <c r="AB32" s="672"/>
      <c r="AC32" s="248"/>
      <c r="AD32" s="249"/>
    </row>
    <row r="33" spans="3:30">
      <c r="C33" s="238"/>
      <c r="W33" s="478"/>
      <c r="X33" s="479"/>
      <c r="Y33" s="246"/>
      <c r="Z33" s="247"/>
      <c r="AA33" s="671"/>
      <c r="AB33" s="672"/>
      <c r="AC33" s="248"/>
      <c r="AD33" s="249"/>
    </row>
    <row r="34" spans="3:30">
      <c r="C34" s="238"/>
      <c r="W34" s="478"/>
      <c r="X34" s="479"/>
      <c r="Y34" s="246"/>
      <c r="Z34" s="247"/>
      <c r="AA34" s="671"/>
      <c r="AB34" s="672"/>
      <c r="AC34" s="248"/>
      <c r="AD34" s="249"/>
    </row>
    <row r="35" spans="3:30">
      <c r="C35" s="238"/>
      <c r="W35" s="673"/>
      <c r="X35" s="686"/>
      <c r="Y35" s="246"/>
      <c r="Z35" s="247"/>
      <c r="AA35" s="671"/>
      <c r="AB35" s="672"/>
      <c r="AC35" s="248"/>
      <c r="AD35" s="249"/>
    </row>
    <row r="36" spans="3:30">
      <c r="C36" s="238"/>
      <c r="J36" s="504"/>
      <c r="W36" s="677"/>
      <c r="X36" s="678"/>
      <c r="Y36" s="246"/>
      <c r="Z36" s="251"/>
      <c r="AA36" s="679"/>
      <c r="AB36" s="672"/>
      <c r="AC36" s="248"/>
      <c r="AD36" s="249"/>
    </row>
    <row r="37" spans="3:30" ht="12.75" customHeight="1">
      <c r="C37" s="238"/>
      <c r="I37" s="235" t="s">
        <v>1632</v>
      </c>
      <c r="J37" s="504"/>
      <c r="W37" s="680"/>
      <c r="X37" s="681"/>
      <c r="Y37" s="246"/>
      <c r="Z37" s="251"/>
      <c r="AA37" s="682"/>
      <c r="AB37" s="683"/>
      <c r="AC37" s="252"/>
      <c r="AD37" s="253"/>
    </row>
    <row r="38" spans="3:30" ht="12.75" customHeight="1">
      <c r="C38" s="238"/>
      <c r="I38" s="235" t="s">
        <v>1633</v>
      </c>
      <c r="J38" s="504"/>
      <c r="W38" s="680"/>
      <c r="X38" s="681"/>
      <c r="Y38" s="254"/>
      <c r="Z38" s="251"/>
      <c r="AA38" s="255"/>
      <c r="AB38" s="256"/>
      <c r="AC38" s="252"/>
      <c r="AD38" s="253"/>
    </row>
    <row r="39" spans="3:30" ht="12" customHeight="1">
      <c r="C39" s="238"/>
      <c r="I39" s="235" t="s">
        <v>1634</v>
      </c>
      <c r="J39" s="504"/>
      <c r="W39" s="680"/>
      <c r="X39" s="681"/>
      <c r="Y39" s="254"/>
      <c r="Z39" s="257"/>
      <c r="AA39" s="684"/>
      <c r="AB39" s="685"/>
      <c r="AC39" s="252"/>
      <c r="AD39" s="253"/>
    </row>
    <row r="40" spans="3:30" ht="12" customHeight="1">
      <c r="C40" s="238"/>
      <c r="I40" s="235" t="s">
        <v>1635</v>
      </c>
      <c r="J40" s="504"/>
      <c r="W40" s="690"/>
      <c r="X40" s="691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92"/>
      <c r="X41" s="693"/>
      <c r="Y41" s="260"/>
      <c r="Z41" s="261"/>
      <c r="AA41" s="684"/>
      <c r="AB41" s="685"/>
      <c r="AC41" s="252"/>
      <c r="AD41" s="253"/>
    </row>
    <row r="42" spans="3:30" ht="12" customHeight="1">
      <c r="C42" s="238"/>
      <c r="W42" s="694" t="s">
        <v>1456</v>
      </c>
      <c r="X42" s="695"/>
      <c r="Y42" s="695"/>
      <c r="Z42" s="695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87" t="s">
        <v>11</v>
      </c>
      <c r="X44" s="688"/>
      <c r="Y44" s="652"/>
      <c r="Z44" s="652"/>
      <c r="AA44" s="652"/>
      <c r="AB44" s="652"/>
      <c r="AC44" s="652"/>
      <c r="AD44" s="653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87" t="s">
        <v>984</v>
      </c>
      <c r="X45" s="688"/>
      <c r="Y45" s="652">
        <v>1</v>
      </c>
      <c r="Z45" s="652"/>
      <c r="AA45" s="652"/>
      <c r="AB45" s="652" t="s">
        <v>12</v>
      </c>
      <c r="AC45" s="652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87" t="s">
        <v>15</v>
      </c>
      <c r="X46" s="688"/>
      <c r="Y46" s="689"/>
      <c r="Z46" s="689"/>
      <c r="AA46" s="689"/>
      <c r="AB46" s="652" t="s">
        <v>16</v>
      </c>
      <c r="AC46" s="652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700" t="s">
        <v>17</v>
      </c>
      <c r="X47" s="700"/>
      <c r="Y47" s="700"/>
      <c r="Z47" s="700"/>
      <c r="AA47" s="700"/>
      <c r="AB47" s="700"/>
      <c r="AC47" s="700"/>
      <c r="AD47" s="701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702" t="str">
        <f>RAB!G6</f>
        <v>ANEKA JAYA JL SUTAN HADI WIJAYA</v>
      </c>
      <c r="X48" s="702"/>
      <c r="Y48" s="702"/>
      <c r="Z48" s="702"/>
      <c r="AA48" s="702"/>
      <c r="AB48" s="702"/>
      <c r="AC48" s="702"/>
      <c r="AD48" s="703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702"/>
      <c r="X49" s="702"/>
      <c r="Y49" s="702"/>
      <c r="Z49" s="702"/>
      <c r="AA49" s="702"/>
      <c r="AB49" s="702"/>
      <c r="AC49" s="702"/>
      <c r="AD49" s="703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702"/>
      <c r="X50" s="702"/>
      <c r="Y50" s="702"/>
      <c r="Z50" s="702"/>
      <c r="AA50" s="702"/>
      <c r="AB50" s="702"/>
      <c r="AC50" s="702"/>
      <c r="AD50" s="703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704"/>
      <c r="X51" s="704"/>
      <c r="Y51" s="704"/>
      <c r="Z51" s="704"/>
      <c r="AA51" s="704"/>
      <c r="AB51" s="704"/>
      <c r="AC51" s="704"/>
      <c r="AD51" s="705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87" t="s">
        <v>18</v>
      </c>
      <c r="X52" s="688"/>
      <c r="Y52" s="652" t="s">
        <v>1549</v>
      </c>
      <c r="Z52" s="652"/>
      <c r="AA52" s="652"/>
      <c r="AB52" s="652"/>
      <c r="AC52" s="652"/>
      <c r="AD52" s="653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87" t="s">
        <v>19</v>
      </c>
      <c r="X53" s="688"/>
      <c r="Y53" s="652" t="s">
        <v>1549</v>
      </c>
      <c r="Z53" s="652"/>
      <c r="AA53" s="652"/>
      <c r="AB53" s="652"/>
      <c r="AC53" s="652"/>
      <c r="AD53" s="653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87" t="s">
        <v>20</v>
      </c>
      <c r="X54" s="688"/>
      <c r="Y54" s="696" t="s">
        <v>1550</v>
      </c>
      <c r="Z54" s="696"/>
      <c r="AA54" s="696"/>
      <c r="AB54" s="652"/>
      <c r="AC54" s="652"/>
      <c r="AD54" s="653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97" t="s">
        <v>21</v>
      </c>
      <c r="X55" s="698"/>
      <c r="Y55" s="696" t="s">
        <v>1551</v>
      </c>
      <c r="Z55" s="696"/>
      <c r="AA55" s="696"/>
      <c r="AB55" s="696"/>
      <c r="AC55" s="696"/>
      <c r="AD55" s="699"/>
    </row>
  </sheetData>
  <mergeCells count="101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B1:AF68"/>
  <sheetViews>
    <sheetView view="pageBreakPreview" zoomScale="55" zoomScaleNormal="55" zoomScaleSheetLayoutView="55" workbookViewId="0">
      <selection activeCell="U39" sqref="U39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6" t="s">
        <v>1528</v>
      </c>
      <c r="E4" s="707"/>
      <c r="F4" s="707"/>
      <c r="G4" s="707"/>
      <c r="H4" s="707"/>
      <c r="I4" s="707"/>
      <c r="J4" s="707"/>
      <c r="K4" s="707"/>
      <c r="L4" s="707"/>
      <c r="M4" s="707"/>
      <c r="N4" s="707"/>
      <c r="O4" s="707"/>
      <c r="P4" s="707"/>
      <c r="Q4" s="707"/>
      <c r="R4" s="707"/>
      <c r="S4" s="707"/>
      <c r="T4" s="707"/>
      <c r="U4" s="707"/>
      <c r="V4" s="707"/>
      <c r="W4" s="707"/>
      <c r="X4" s="707"/>
      <c r="Y4" s="707"/>
      <c r="Z4" s="707"/>
      <c r="AA4" s="707"/>
      <c r="AB4" s="707"/>
      <c r="AC4" s="708"/>
      <c r="AD4" s="217"/>
      <c r="AE4" s="216"/>
      <c r="AF4" s="216"/>
    </row>
    <row r="5" spans="2:32" ht="13.5" customHeight="1">
      <c r="B5" s="215"/>
      <c r="C5" s="215"/>
      <c r="D5" s="709"/>
      <c r="E5" s="710"/>
      <c r="F5" s="710"/>
      <c r="G5" s="710"/>
      <c r="H5" s="710"/>
      <c r="I5" s="710"/>
      <c r="J5" s="710"/>
      <c r="K5" s="710"/>
      <c r="L5" s="710"/>
      <c r="M5" s="710"/>
      <c r="N5" s="710"/>
      <c r="O5" s="710"/>
      <c r="P5" s="710"/>
      <c r="Q5" s="710"/>
      <c r="R5" s="710"/>
      <c r="S5" s="710"/>
      <c r="T5" s="710"/>
      <c r="U5" s="710"/>
      <c r="V5" s="710"/>
      <c r="W5" s="710"/>
      <c r="X5" s="710"/>
      <c r="Y5" s="710"/>
      <c r="Z5" s="710"/>
      <c r="AA5" s="710"/>
      <c r="AB5" s="710"/>
      <c r="AC5" s="711"/>
      <c r="AD5" s="217"/>
      <c r="AE5" s="216"/>
      <c r="AF5" s="216"/>
    </row>
    <row r="6" spans="2:32" ht="12.75" customHeight="1">
      <c r="B6" s="215"/>
      <c r="C6" s="215"/>
      <c r="D6" s="709"/>
      <c r="E6" s="710"/>
      <c r="F6" s="710"/>
      <c r="G6" s="710"/>
      <c r="H6" s="710"/>
      <c r="I6" s="710"/>
      <c r="J6" s="710"/>
      <c r="K6" s="710"/>
      <c r="L6" s="710"/>
      <c r="M6" s="710"/>
      <c r="N6" s="710"/>
      <c r="O6" s="710"/>
      <c r="P6" s="710"/>
      <c r="Q6" s="710"/>
      <c r="R6" s="710"/>
      <c r="S6" s="710"/>
      <c r="T6" s="710"/>
      <c r="U6" s="710"/>
      <c r="V6" s="710"/>
      <c r="W6" s="710"/>
      <c r="X6" s="710"/>
      <c r="Y6" s="710"/>
      <c r="Z6" s="710"/>
      <c r="AA6" s="710"/>
      <c r="AB6" s="710"/>
      <c r="AC6" s="711"/>
      <c r="AE6" s="216"/>
      <c r="AF6" s="216"/>
    </row>
    <row r="7" spans="2:32" ht="12.75" customHeight="1" thickBot="1">
      <c r="B7" s="215"/>
      <c r="C7" s="215"/>
      <c r="D7" s="712"/>
      <c r="E7" s="713"/>
      <c r="F7" s="713"/>
      <c r="G7" s="713"/>
      <c r="H7" s="713"/>
      <c r="I7" s="713"/>
      <c r="J7" s="713"/>
      <c r="K7" s="713"/>
      <c r="L7" s="713"/>
      <c r="M7" s="713"/>
      <c r="N7" s="713"/>
      <c r="O7" s="713"/>
      <c r="P7" s="713"/>
      <c r="Q7" s="713"/>
      <c r="R7" s="713"/>
      <c r="S7" s="713"/>
      <c r="T7" s="713"/>
      <c r="U7" s="713"/>
      <c r="V7" s="713"/>
      <c r="W7" s="713"/>
      <c r="X7" s="713"/>
      <c r="Y7" s="713"/>
      <c r="Z7" s="713"/>
      <c r="AA7" s="713"/>
      <c r="AB7" s="713"/>
      <c r="AC7" s="714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A1:AD120"/>
  <sheetViews>
    <sheetView view="pageBreakPreview" zoomScale="55" zoomScaleNormal="40" zoomScaleSheetLayoutView="55" workbookViewId="0">
      <selection activeCell="C6" sqref="C6:M7"/>
    </sheetView>
  </sheetViews>
  <sheetFormatPr defaultRowHeight="12.75"/>
  <cols>
    <col min="1" max="1" width="1.7109375" style="423" customWidth="1"/>
    <col min="2" max="2" width="10.7109375" style="423" customWidth="1"/>
    <col min="3" max="3" width="2.5703125" style="423" customWidth="1"/>
    <col min="4" max="20" width="9.140625" style="423"/>
    <col min="21" max="21" width="14.5703125" style="423" customWidth="1"/>
    <col min="22" max="22" width="3.140625" style="423" customWidth="1"/>
    <col min="23" max="26" width="9.140625" style="423"/>
    <col min="27" max="27" width="2.85546875" style="423" customWidth="1"/>
    <col min="28" max="30" width="4.7109375" style="423" customWidth="1"/>
    <col min="31" max="31" width="1.7109375" style="423" customWidth="1"/>
    <col min="32" max="16384" width="9.140625" style="423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0" t="s">
        <v>1527</v>
      </c>
      <c r="D3" s="710"/>
      <c r="E3" s="710"/>
      <c r="F3" s="710"/>
      <c r="G3" s="710"/>
      <c r="H3" s="710"/>
      <c r="I3" s="710"/>
      <c r="J3" s="710"/>
      <c r="K3" s="710"/>
      <c r="L3" s="710"/>
      <c r="M3" s="710"/>
      <c r="N3" s="710"/>
      <c r="O3" s="710"/>
      <c r="P3" s="710"/>
      <c r="Q3" s="710"/>
      <c r="R3" s="710"/>
      <c r="S3" s="710"/>
      <c r="T3" s="710"/>
      <c r="U3" s="710"/>
      <c r="V3" s="710"/>
      <c r="W3" s="182"/>
      <c r="X3" s="434"/>
      <c r="Y3" s="434"/>
      <c r="Z3" s="434"/>
      <c r="AA3" s="434"/>
      <c r="AB3" s="434"/>
      <c r="AC3" s="424"/>
    </row>
    <row r="4" spans="1:29" ht="18.75" customHeight="1">
      <c r="A4" s="181"/>
      <c r="C4" s="710"/>
      <c r="D4" s="710"/>
      <c r="E4" s="710"/>
      <c r="F4" s="710"/>
      <c r="G4" s="710"/>
      <c r="H4" s="710"/>
      <c r="I4" s="710"/>
      <c r="J4" s="710"/>
      <c r="K4" s="710"/>
      <c r="L4" s="710"/>
      <c r="M4" s="710"/>
      <c r="N4" s="710"/>
      <c r="O4" s="710"/>
      <c r="P4" s="710"/>
      <c r="Q4" s="710"/>
      <c r="R4" s="710"/>
      <c r="S4" s="710"/>
      <c r="T4" s="710"/>
      <c r="U4" s="710"/>
      <c r="V4" s="710"/>
      <c r="W4" s="182"/>
      <c r="X4" s="434"/>
      <c r="Y4" s="434"/>
      <c r="Z4" s="434"/>
      <c r="AA4" s="434"/>
      <c r="AB4" s="434"/>
      <c r="AC4" s="424"/>
    </row>
    <row r="5" spans="1:29" ht="12.75" customHeight="1">
      <c r="A5" s="181"/>
      <c r="C5" s="425"/>
      <c r="W5" s="182"/>
    </row>
    <row r="6" spans="1:29" ht="12.75" customHeight="1">
      <c r="A6" s="181"/>
      <c r="C6" s="715" t="str">
        <f>GAMBAR!E7</f>
        <v>KOORDINAT : -6.891263, 110.629430</v>
      </c>
      <c r="D6" s="715"/>
      <c r="E6" s="715"/>
      <c r="F6" s="715"/>
      <c r="G6" s="715"/>
      <c r="H6" s="715"/>
      <c r="I6" s="715"/>
      <c r="J6" s="715"/>
      <c r="K6" s="715"/>
      <c r="L6" s="715"/>
      <c r="M6" s="715"/>
      <c r="W6" s="182"/>
      <c r="Y6" s="426"/>
      <c r="Z6" s="426"/>
      <c r="AA6" s="426"/>
      <c r="AB6" s="427"/>
      <c r="AC6" s="427"/>
    </row>
    <row r="7" spans="1:29" ht="18" customHeight="1">
      <c r="A7" s="181"/>
      <c r="C7" s="715"/>
      <c r="D7" s="715"/>
      <c r="E7" s="715"/>
      <c r="F7" s="715"/>
      <c r="G7" s="715"/>
      <c r="H7" s="715"/>
      <c r="I7" s="715"/>
      <c r="J7" s="715"/>
      <c r="K7" s="715"/>
      <c r="L7" s="715"/>
      <c r="M7" s="715"/>
      <c r="W7" s="182"/>
      <c r="Y7" s="426"/>
      <c r="Z7" s="426"/>
      <c r="AA7" s="426"/>
      <c r="AB7" s="427"/>
      <c r="AC7" s="427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8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9"/>
      <c r="S54" s="429"/>
      <c r="T54" s="429"/>
      <c r="U54" s="430"/>
      <c r="V54" s="430"/>
      <c r="W54" s="183"/>
      <c r="X54" s="430"/>
      <c r="Y54" s="430"/>
      <c r="Z54" s="430"/>
      <c r="AA54" s="430"/>
      <c r="AB54" s="430"/>
      <c r="AC54" s="430"/>
      <c r="AD54" s="430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5"/>
      <c r="S55" s="436"/>
      <c r="T55" s="436"/>
      <c r="U55" s="186"/>
      <c r="V55" s="187"/>
      <c r="W55" s="188"/>
      <c r="X55" s="430"/>
      <c r="Y55" s="430"/>
      <c r="Z55" s="430"/>
      <c r="AA55" s="431"/>
      <c r="AB55" s="431"/>
      <c r="AC55" s="431"/>
      <c r="AD55" s="431"/>
    </row>
    <row r="56" spans="1:30">
      <c r="U56" s="430"/>
      <c r="V56" s="431"/>
      <c r="W56" s="430"/>
      <c r="X56" s="430"/>
      <c r="Y56" s="430"/>
      <c r="Z56" s="430"/>
      <c r="AA56" s="431"/>
      <c r="AB56" s="430"/>
      <c r="AC56" s="430"/>
      <c r="AD56" s="430"/>
    </row>
    <row r="57" spans="1:30">
      <c r="U57" s="430"/>
      <c r="V57" s="431"/>
      <c r="W57" s="430"/>
      <c r="X57" s="430"/>
      <c r="Y57" s="430"/>
      <c r="Z57" s="430"/>
      <c r="AA57" s="430"/>
      <c r="AB57" s="430"/>
      <c r="AC57" s="430"/>
      <c r="AD57" s="430"/>
    </row>
    <row r="58" spans="1:30">
      <c r="U58" s="430"/>
      <c r="V58" s="431"/>
      <c r="W58" s="430"/>
      <c r="X58" s="430"/>
      <c r="Y58" s="430"/>
      <c r="Z58" s="430"/>
      <c r="AA58" s="430"/>
      <c r="AB58" s="430"/>
      <c r="AC58" s="430"/>
      <c r="AD58" s="430"/>
    </row>
    <row r="59" spans="1:30">
      <c r="U59" s="430"/>
      <c r="V59" s="431"/>
      <c r="W59" s="430"/>
      <c r="X59" s="430"/>
      <c r="Y59" s="430"/>
      <c r="Z59" s="430"/>
      <c r="AA59" s="430"/>
      <c r="AB59" s="430"/>
      <c r="AC59" s="430"/>
      <c r="AD59" s="430"/>
    </row>
    <row r="60" spans="1:30">
      <c r="U60" s="430"/>
      <c r="V60" s="431"/>
      <c r="W60" s="430"/>
      <c r="X60" s="430"/>
      <c r="Y60" s="430"/>
      <c r="Z60" s="430"/>
      <c r="AA60" s="431"/>
      <c r="AB60" s="430"/>
      <c r="AC60" s="430"/>
      <c r="AD60" s="430"/>
    </row>
    <row r="61" spans="1:30">
      <c r="U61" s="430"/>
      <c r="V61" s="431"/>
      <c r="W61" s="430"/>
      <c r="X61" s="430"/>
      <c r="Y61" s="430"/>
      <c r="Z61" s="430"/>
      <c r="AA61" s="430"/>
      <c r="AB61" s="430"/>
      <c r="AC61" s="430"/>
      <c r="AD61" s="430"/>
    </row>
    <row r="62" spans="1:30">
      <c r="U62" s="430"/>
      <c r="V62" s="431"/>
      <c r="W62" s="430"/>
      <c r="X62" s="430"/>
      <c r="Y62" s="430"/>
      <c r="Z62" s="430"/>
      <c r="AA62" s="430"/>
      <c r="AB62" s="430"/>
      <c r="AC62" s="430"/>
      <c r="AD62" s="430"/>
    </row>
    <row r="63" spans="1:30">
      <c r="U63" s="430"/>
      <c r="V63" s="431"/>
      <c r="W63" s="430"/>
      <c r="X63" s="430"/>
      <c r="Y63" s="430"/>
      <c r="Z63" s="430"/>
      <c r="AA63" s="430"/>
      <c r="AB63" s="430"/>
      <c r="AC63" s="430"/>
      <c r="AD63" s="430"/>
    </row>
    <row r="64" spans="1:30">
      <c r="U64" s="430"/>
      <c r="V64" s="431"/>
      <c r="W64" s="430"/>
      <c r="X64" s="430"/>
      <c r="Y64" s="430"/>
      <c r="Z64" s="430"/>
      <c r="AA64" s="430"/>
      <c r="AB64" s="430"/>
      <c r="AC64" s="430"/>
      <c r="AD64" s="430"/>
    </row>
    <row r="65" spans="5:30">
      <c r="U65" s="430"/>
      <c r="V65" s="431"/>
      <c r="W65" s="430"/>
      <c r="X65" s="430"/>
      <c r="Y65" s="430"/>
      <c r="Z65" s="430"/>
      <c r="AA65" s="430"/>
      <c r="AB65" s="430"/>
      <c r="AC65" s="430"/>
      <c r="AD65" s="430"/>
    </row>
    <row r="66" spans="5:30" ht="6" customHeight="1"/>
    <row r="73" spans="5:30">
      <c r="M73" s="432"/>
    </row>
    <row r="74" spans="5:30" ht="15" customHeight="1">
      <c r="E74" s="433"/>
      <c r="M74" s="432"/>
    </row>
    <row r="75" spans="5:30" ht="15" customHeight="1">
      <c r="E75" s="433"/>
      <c r="M75" s="432"/>
    </row>
    <row r="76" spans="5:30" ht="15" customHeight="1">
      <c r="E76" s="433"/>
      <c r="M76" s="432"/>
    </row>
    <row r="77" spans="5:30" ht="15" customHeight="1">
      <c r="E77" s="433"/>
      <c r="M77" s="432"/>
    </row>
    <row r="78" spans="5:30" ht="15" customHeight="1">
      <c r="E78" s="433"/>
      <c r="M78" s="432"/>
    </row>
    <row r="79" spans="5:30" ht="15" customHeight="1">
      <c r="E79" s="433"/>
      <c r="M79" s="432"/>
    </row>
    <row r="80" spans="5:30" ht="15" customHeight="1">
      <c r="E80" s="433"/>
      <c r="M80" s="432"/>
    </row>
    <row r="81" spans="5:13" ht="15" customHeight="1">
      <c r="E81" s="433"/>
      <c r="M81" s="432"/>
    </row>
    <row r="82" spans="5:13" ht="15" customHeight="1">
      <c r="E82" s="433"/>
      <c r="M82" s="432"/>
    </row>
    <row r="83" spans="5:13" ht="15" customHeight="1">
      <c r="E83" s="433"/>
      <c r="M83" s="432"/>
    </row>
    <row r="84" spans="5:13" ht="15" customHeight="1">
      <c r="E84" s="433"/>
      <c r="M84" s="432"/>
    </row>
    <row r="85" spans="5:13" ht="15" customHeight="1">
      <c r="E85" s="433"/>
      <c r="M85" s="432"/>
    </row>
    <row r="86" spans="5:13" ht="15" customHeight="1">
      <c r="E86" s="433"/>
      <c r="M86" s="432"/>
    </row>
    <row r="87" spans="5:13" ht="15" customHeight="1">
      <c r="E87" s="433"/>
      <c r="M87" s="432"/>
    </row>
    <row r="88" spans="5:13" ht="15" customHeight="1">
      <c r="E88" s="433"/>
      <c r="M88" s="432"/>
    </row>
    <row r="89" spans="5:13" ht="15" customHeight="1">
      <c r="E89" s="433"/>
      <c r="M89" s="432"/>
    </row>
    <row r="90" spans="5:13" ht="15" customHeight="1">
      <c r="E90" s="433"/>
      <c r="M90" s="432"/>
    </row>
    <row r="91" spans="5:13" ht="15" customHeight="1">
      <c r="E91" s="433"/>
      <c r="M91" s="432"/>
    </row>
    <row r="92" spans="5:13" ht="15" customHeight="1">
      <c r="E92" s="433"/>
      <c r="M92" s="432"/>
    </row>
    <row r="93" spans="5:13" ht="15" customHeight="1">
      <c r="E93" s="433"/>
      <c r="M93" s="432"/>
    </row>
    <row r="94" spans="5:13" ht="15" customHeight="1">
      <c r="E94" s="433"/>
      <c r="M94" s="432"/>
    </row>
    <row r="95" spans="5:13" ht="15" customHeight="1">
      <c r="E95" s="433"/>
      <c r="M95" s="432"/>
    </row>
    <row r="96" spans="5:13" ht="15" customHeight="1">
      <c r="E96" s="433"/>
    </row>
    <row r="97" spans="5:5" ht="15" customHeight="1">
      <c r="E97" s="433"/>
    </row>
    <row r="98" spans="5:5" ht="15" customHeight="1">
      <c r="E98" s="433"/>
    </row>
    <row r="99" spans="5:5" ht="15" customHeight="1">
      <c r="E99" s="433"/>
    </row>
    <row r="100" spans="5:5" ht="15" customHeight="1">
      <c r="E100" s="433"/>
    </row>
    <row r="101" spans="5:5" ht="15" customHeight="1">
      <c r="E101" s="433"/>
    </row>
    <row r="102" spans="5:5" ht="15" customHeight="1">
      <c r="E102" s="433"/>
    </row>
    <row r="103" spans="5:5" ht="15" customHeight="1">
      <c r="E103" s="433"/>
    </row>
    <row r="104" spans="5:5" ht="15" customHeight="1">
      <c r="E104" s="433"/>
    </row>
    <row r="105" spans="5:5" ht="15" customHeight="1">
      <c r="E105" s="433"/>
    </row>
    <row r="106" spans="5:5" ht="15" customHeight="1">
      <c r="E106" s="433"/>
    </row>
    <row r="107" spans="5:5" ht="15" customHeight="1">
      <c r="E107" s="433"/>
    </row>
    <row r="108" spans="5:5" ht="15" customHeight="1">
      <c r="E108" s="433"/>
    </row>
    <row r="109" spans="5:5" ht="15" customHeight="1">
      <c r="E109" s="433"/>
    </row>
    <row r="110" spans="5:5" ht="15" customHeight="1">
      <c r="E110" s="433"/>
    </row>
    <row r="111" spans="5:5" ht="15" customHeight="1">
      <c r="E111" s="433"/>
    </row>
    <row r="112" spans="5:5" ht="15" customHeight="1">
      <c r="E112" s="433"/>
    </row>
    <row r="113" spans="5:5" ht="15" customHeight="1">
      <c r="E113" s="433"/>
    </row>
    <row r="114" spans="5:5" ht="15" customHeight="1">
      <c r="E114" s="433"/>
    </row>
    <row r="115" spans="5:5" ht="15" customHeight="1">
      <c r="E115" s="433"/>
    </row>
    <row r="116" spans="5:5" ht="15" customHeight="1">
      <c r="E116" s="433"/>
    </row>
    <row r="117" spans="5:5" ht="15" customHeight="1">
      <c r="E117" s="433"/>
    </row>
    <row r="118" spans="5:5" ht="15" customHeight="1">
      <c r="E118" s="433"/>
    </row>
    <row r="119" spans="5:5" ht="15" customHeight="1">
      <c r="E119" s="433"/>
    </row>
    <row r="120" spans="5:5">
      <c r="E120" s="433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5">
        <v>1</v>
      </c>
    </row>
    <row r="2" spans="1:11" ht="48" customHeight="1">
      <c r="A2" s="455">
        <v>3</v>
      </c>
    </row>
    <row r="4" spans="1:11" ht="48" customHeight="1">
      <c r="C4" s="455">
        <v>1</v>
      </c>
    </row>
    <row r="5" spans="1:11" ht="48" customHeight="1">
      <c r="C5" s="455">
        <v>3</v>
      </c>
    </row>
    <row r="7" spans="1:11" ht="48" customHeight="1">
      <c r="E7" s="455">
        <v>1</v>
      </c>
    </row>
    <row r="8" spans="1:11" ht="48" customHeight="1">
      <c r="E8" s="455">
        <v>3</v>
      </c>
    </row>
    <row r="10" spans="1:11" ht="48" customHeight="1">
      <c r="G10" s="455">
        <v>3</v>
      </c>
    </row>
    <row r="11" spans="1:11" ht="48" customHeight="1">
      <c r="G11" s="455">
        <v>1</v>
      </c>
    </row>
    <row r="13" spans="1:11" ht="48" customHeight="1">
      <c r="I13" s="455">
        <v>3</v>
      </c>
    </row>
    <row r="14" spans="1:11" ht="48" customHeight="1">
      <c r="I14" s="455">
        <v>1</v>
      </c>
    </row>
    <row r="16" spans="1:11" ht="48" customHeight="1">
      <c r="K16" s="455">
        <v>3</v>
      </c>
    </row>
    <row r="17" spans="11:21" ht="48" customHeight="1">
      <c r="K17" s="455">
        <v>1</v>
      </c>
    </row>
    <row r="19" spans="11:21" ht="48" customHeight="1">
      <c r="M19" s="455">
        <v>3</v>
      </c>
    </row>
    <row r="20" spans="11:21" ht="48" customHeight="1">
      <c r="M20" s="455">
        <v>1</v>
      </c>
    </row>
    <row r="22" spans="11:21" ht="48" customHeight="1">
      <c r="O22" s="455">
        <v>3</v>
      </c>
    </row>
    <row r="23" spans="11:21" ht="48" customHeight="1">
      <c r="O23" s="455">
        <v>1</v>
      </c>
    </row>
    <row r="25" spans="11:21" ht="57" customHeight="1">
      <c r="Q25" s="455">
        <v>3</v>
      </c>
    </row>
    <row r="26" spans="11:21" ht="57" customHeight="1">
      <c r="Q26" s="455">
        <v>1</v>
      </c>
    </row>
    <row r="28" spans="11:21" ht="57" customHeight="1">
      <c r="S28" s="455">
        <v>3</v>
      </c>
    </row>
    <row r="29" spans="11:21" ht="57" customHeight="1">
      <c r="S29" s="455">
        <v>1</v>
      </c>
    </row>
    <row r="31" spans="11:21" ht="57" customHeight="1">
      <c r="U31" s="455">
        <v>3</v>
      </c>
    </row>
    <row r="32" spans="11:21" ht="57" customHeight="1">
      <c r="U32" s="45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RAB</vt:lpstr>
      <vt:lpstr>KKF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INTAN YULIYANI</cp:lastModifiedBy>
  <cp:lastPrinted>2023-05-10T03:04:01Z</cp:lastPrinted>
  <dcterms:created xsi:type="dcterms:W3CDTF">2011-02-06T11:57:38Z</dcterms:created>
  <dcterms:modified xsi:type="dcterms:W3CDTF">2024-02-26T10:12:43Z</dcterms:modified>
</cp:coreProperties>
</file>